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alexde\Desktop\"/>
    </mc:Choice>
  </mc:AlternateContent>
  <workbookProtection workbookPassword="F7AD" lockStructure="1"/>
  <bookViews>
    <workbookView xWindow="-180" yWindow="420" windowWidth="12120" windowHeight="7125" tabRatio="406"/>
  </bookViews>
  <sheets>
    <sheet name="ExpenseReport" sheetId="1" r:id="rId1"/>
  </sheets>
  <definedNames>
    <definedName name="AccountIndex">ExpenseReport!$AE$10:$AE$18</definedName>
    <definedName name="AcctCodes">ExpenseReport!$V$13:$V$36</definedName>
    <definedName name="Advance">ExpenseReport!$V$11</definedName>
    <definedName name="AutoMobileExp">ExpenseReport!$J$15:$J$43</definedName>
    <definedName name="AutoRentals">ExpenseReport!$I$15:$I$43</definedName>
    <definedName name="BusinessPurpose">ExpenseReport!$N$51:$O$54</definedName>
    <definedName name="CCCell">ExpenseReport!$K$4</definedName>
    <definedName name="CoCell">ExpenseReport!$H$4</definedName>
    <definedName name="Code">ExpenseReport!$L$15:$L$43</definedName>
    <definedName name="Conf">ExpenseReport!$H$15:$H$43</definedName>
    <definedName name="Date">ExpenseReport!$A$15:$A$43</definedName>
    <definedName name="Date2">ExpenseReport!$A$51:$A$54</definedName>
    <definedName name="Description">ExpenseReport!$B$15:$B$43</definedName>
    <definedName name="Diff">ExpenseReport!$X$42</definedName>
    <definedName name="Distance">ExpenseReport!$C$15:$C$43</definedName>
    <definedName name="EmailName">ExpenseReport!$H$2</definedName>
    <definedName name="EmpCell">ExpenseReport!$H$3</definedName>
    <definedName name="EndDate">ExpenseReport!$K$5</definedName>
    <definedName name="EntertainedPlace">ExpenseReport!$J$51:$M$54</definedName>
    <definedName name="Entertainment">ExpenseReport!$S$51:$S$54</definedName>
    <definedName name="ExpenseCurrency">ExpenseReport!$N$15:$N$43</definedName>
    <definedName name="ExpenseCurrency2">ExpenseReport!$U$51:$U$54</definedName>
    <definedName name="ExpenseNames">ExpenseReport!$AF$10:$AF$18</definedName>
    <definedName name="ExpenseRange">ExpenseReport!$AD$10:$AD$18</definedName>
    <definedName name="ExtractTax">ExpenseReport!$AE$8</definedName>
    <definedName name="Firm">ExpenseReport!$G$51:$I$54</definedName>
    <definedName name="Lodging">ExpenseReport!$E$15:$E$43</definedName>
    <definedName name="Meals">ExpenseReport!$F$15:$F$43</definedName>
    <definedName name="Mileage">ExpenseReport!$D$15:$D$43</definedName>
    <definedName name="Misc">ExpenseReport!$K$15:$K$43</definedName>
    <definedName name="MiscCodeNames">ExpenseReport!$S$21:$S$36</definedName>
    <definedName name="NameCell">ExpenseReport!$G$1</definedName>
    <definedName name="OthAcct1">ExpenseReport!$V$32</definedName>
    <definedName name="OthAcct2">ExpenseReport!$V$33</definedName>
    <definedName name="OthAcct3">ExpenseReport!$V$34</definedName>
    <definedName name="OthAcct4">ExpenseReport!$V$35</definedName>
    <definedName name="OthAcct5">ExpenseReport!$V$36</definedName>
    <definedName name="OthTot1">ExpenseReport!$X$32</definedName>
    <definedName name="OthTot2">ExpenseReport!$X$33</definedName>
    <definedName name="OthTot3">ExpenseReport!$X$34</definedName>
    <definedName name="OthTot4">ExpenseReport!$X$35</definedName>
    <definedName name="OthTot5">ExpenseReport!$X$36</definedName>
    <definedName name="Persons">ExpenseReport!$B$51:$F$54</definedName>
    <definedName name="_xlnm.Print_Area" localSheetId="0">ExpenseReport!$A$1:$Z$55</definedName>
    <definedName name="Purpose">ExpenseReport!$B$8</definedName>
    <definedName name="Rate">ExpenseReport!$M$15:$M$43</definedName>
    <definedName name="rate2">ExpenseReport!$T$51:$T$54</definedName>
    <definedName name="StartDate">ExpenseReport!$H$5</definedName>
    <definedName name="SubTotExp">ExpenseReport!$O$44</definedName>
    <definedName name="SummExpenses">ExpenseReport!$X$13:$X$36</definedName>
    <definedName name="TemplateName">ExpenseReport!$AD$8</definedName>
    <definedName name="TEOther">ExpenseReport!$G$15:$G$43</definedName>
    <definedName name="TotAutoMobileExp">ExpenseReport!$J$44</definedName>
    <definedName name="TotAutoRentals">ExpenseReport!$I$44</definedName>
    <definedName name="TotConf">ExpenseReport!$H$44</definedName>
    <definedName name="TotDistance">ExpenseReport!$C$44</definedName>
    <definedName name="TotEntertainment">ExpenseReport!$V$55</definedName>
    <definedName name="TotExp">ExpenseReport!$O$46</definedName>
    <definedName name="TotLodging">ExpenseReport!$E$44</definedName>
    <definedName name="TotMeals">ExpenseReport!$F$44</definedName>
    <definedName name="TotMileage">ExpenseReport!$D$44</definedName>
    <definedName name="TotMisc">ExpenseReport!$K$44</definedName>
    <definedName name="TotSummExp">ExpenseReport!$X$37</definedName>
    <definedName name="TotTEOther">ExpenseReport!$G$44</definedName>
    <definedName name="U.S.">ExpenseReport!$O$15:$O$43</definedName>
    <definedName name="Version">ExpenseReport!$E$1</definedName>
    <definedName name="Z_69042EB6_9194_11D0_A379_00C04FD4491A_.wvu.PrintArea" localSheetId="0" hidden="1">ExpenseReport!$A$1:$V$50</definedName>
  </definedNames>
  <calcPr calcId="152511"/>
  <customWorkbookViews>
    <customWorkbookView name="Kamala Kamath - Personal View" guid="{69042EB6-9194-11D0-A379-00C04FD4491A}" mergeInterval="0" personalView="1" maximized="1" windowWidth="774" windowHeight="395" tabRatio="406" activeSheetId="1"/>
  </customWorkbookViews>
</workbook>
</file>

<file path=xl/calcChain.xml><?xml version="1.0" encoding="utf-8"?>
<calcChain xmlns="http://schemas.openxmlformats.org/spreadsheetml/2006/main">
  <c r="X22" i="1" l="1" a="1"/>
  <c r="X22" i="1" s="1"/>
  <c r="X21" i="1" a="1"/>
  <c r="X21" i="1" s="1"/>
  <c r="O18" i="1"/>
  <c r="O22" i="1"/>
  <c r="O26" i="1"/>
  <c r="O28" i="1"/>
  <c r="O30" i="1"/>
  <c r="O32" i="1"/>
  <c r="O34" i="1"/>
  <c r="O36" i="1"/>
  <c r="O38" i="1"/>
  <c r="O40" i="1"/>
  <c r="O42" i="1"/>
  <c r="D16" i="1"/>
  <c r="O16" i="1" s="1"/>
  <c r="D17" i="1"/>
  <c r="O17" i="1" s="1"/>
  <c r="D18" i="1"/>
  <c r="D19" i="1"/>
  <c r="O19" i="1" s="1"/>
  <c r="D20" i="1"/>
  <c r="O20" i="1" s="1"/>
  <c r="D21" i="1"/>
  <c r="O21" i="1" s="1"/>
  <c r="D22" i="1"/>
  <c r="D23" i="1"/>
  <c r="O23" i="1" s="1"/>
  <c r="D24" i="1"/>
  <c r="O24" i="1" s="1"/>
  <c r="D25" i="1"/>
  <c r="O25" i="1" s="1"/>
  <c r="D26" i="1"/>
  <c r="D27" i="1"/>
  <c r="O27" i="1" s="1"/>
  <c r="D28" i="1"/>
  <c r="D29" i="1"/>
  <c r="O29" i="1" s="1"/>
  <c r="D30" i="1"/>
  <c r="D31" i="1"/>
  <c r="O31" i="1" s="1"/>
  <c r="D32" i="1"/>
  <c r="D33" i="1"/>
  <c r="O33" i="1" s="1"/>
  <c r="D34" i="1"/>
  <c r="D35" i="1"/>
  <c r="O35" i="1" s="1"/>
  <c r="D36" i="1"/>
  <c r="D37" i="1"/>
  <c r="O37" i="1" s="1"/>
  <c r="D38" i="1"/>
  <c r="D39" i="1"/>
  <c r="O39" i="1" s="1"/>
  <c r="D40" i="1"/>
  <c r="D41" i="1"/>
  <c r="O41" i="1" s="1"/>
  <c r="D42" i="1"/>
  <c r="D43" i="1"/>
  <c r="O43" i="1" s="1"/>
  <c r="D15" i="1"/>
  <c r="O15" i="1" s="1"/>
  <c r="X19" i="1" a="1"/>
  <c r="X19" i="1" s="1"/>
  <c r="X18" i="1" a="1"/>
  <c r="X18" i="1" s="1"/>
  <c r="J44" i="1" a="1"/>
  <c r="J44" i="1" s="1"/>
  <c r="I44" i="1" a="1"/>
  <c r="I44" i="1" s="1"/>
  <c r="H44" i="1" a="1"/>
  <c r="H44" i="1" s="1"/>
  <c r="X17" i="1" a="1"/>
  <c r="X17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T32" i="1" s="1"/>
  <c r="X33" i="1" a="1"/>
  <c r="X33" i="1"/>
  <c r="T33" i="1" s="1"/>
  <c r="X34" i="1" a="1"/>
  <c r="X34" i="1" s="1"/>
  <c r="T34" i="1" s="1"/>
  <c r="X35" i="1" a="1"/>
  <c r="X35" i="1"/>
  <c r="T35" i="1" s="1"/>
  <c r="X36" i="1" a="1"/>
  <c r="X36" i="1" s="1"/>
  <c r="T36" i="1" s="1"/>
  <c r="X23" i="1" a="1"/>
  <c r="X23" i="1"/>
  <c r="X14" i="1" a="1"/>
  <c r="X14" i="1"/>
  <c r="X16" i="1" a="1"/>
  <c r="X16" i="1"/>
  <c r="V51" i="1"/>
  <c r="V52" i="1"/>
  <c r="V55" i="1" s="1"/>
  <c r="V53" i="1"/>
  <c r="V54" i="1"/>
  <c r="G44" i="1" a="1"/>
  <c r="G44" i="1" s="1"/>
  <c r="F44" i="1" a="1"/>
  <c r="F44" i="1" s="1"/>
  <c r="E44" i="1" a="1"/>
  <c r="E44" i="1" s="1"/>
  <c r="K44" i="1" a="1"/>
  <c r="K44" i="1" s="1"/>
  <c r="E12" i="1"/>
  <c r="K5" i="1"/>
  <c r="H5" i="1"/>
  <c r="A7" i="1"/>
  <c r="K12" i="1"/>
  <c r="X13" i="1" a="1"/>
  <c r="X13" i="1" l="1"/>
  <c r="O45" i="1"/>
  <c r="X15" i="1" a="1"/>
  <c r="X15" i="1" s="1"/>
  <c r="O44" i="1" a="1"/>
  <c r="O44" i="1" s="1"/>
  <c r="O46" i="1" s="1"/>
  <c r="D44" i="1" a="1"/>
  <c r="D44" i="1" s="1"/>
  <c r="X37" i="1" l="1"/>
  <c r="X40" i="1" s="1"/>
  <c r="X42" i="1" l="1"/>
  <c r="S38" i="1" s="1"/>
  <c r="X41" i="1"/>
</calcChain>
</file>

<file path=xl/comments1.xml><?xml version="1.0" encoding="utf-8"?>
<comments xmlns="http://schemas.openxmlformats.org/spreadsheetml/2006/main">
  <authors>
    <author>Kamala Kamath</author>
    <author>sal merchant</author>
    <author>Jim Marsh</author>
    <author>Madhusudhana Reddy Vangala (Tata Consultancy Service</author>
    <author>A satisfied Microsoft Office user</author>
    <author>a-kamkam</author>
    <author>Amaranath Dabbara</author>
  </authors>
  <commentList>
    <comment ref="H2" authorId="0" shapeId="0">
      <text>
        <r>
          <rPr>
            <sz val="8"/>
            <color indexed="81"/>
            <rFont val="Tahoma"/>
            <family val="2"/>
          </rPr>
          <t xml:space="preserve">Enter your </t>
        </r>
        <r>
          <rPr>
            <b/>
            <u/>
            <sz val="8"/>
            <color indexed="81"/>
            <rFont val="Tahoma"/>
            <family val="2"/>
          </rPr>
          <t>Email</t>
        </r>
        <r>
          <rPr>
            <sz val="8"/>
            <color indexed="81"/>
            <rFont val="Tahoma"/>
            <family val="2"/>
          </rPr>
          <t xml:space="preserve"> Alias </t>
        </r>
        <r>
          <rPr>
            <b/>
            <u/>
            <sz val="8"/>
            <color indexed="81"/>
            <rFont val="Tahoma"/>
            <family val="2"/>
          </rPr>
          <t>without</t>
        </r>
        <r>
          <rPr>
            <sz val="8"/>
            <color indexed="81"/>
            <rFont val="Tahoma"/>
            <family val="2"/>
          </rPr>
          <t xml:space="preserve"> "@microsoft.com" EG:johndoe instead of Johndoe@microsoft.com
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 xml:space="preserve">Enter your Employee Number. 
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>Please insert the SAP company code.  EG: 1057
(See Accounting InfoMenu at web site: http://finweb/acct_infomenu/ for help.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Enter your Cost Center  OR Internal Order number.
To find your cost center or Internal Order number: 
1. See Accounting InfoMenu at web site: http://finweb/acct_infomenu/
2. Lookup for your name in the address book 
</t>
        </r>
        <r>
          <rPr>
            <sz val="8"/>
            <color indexed="10"/>
            <rFont val="Tahoma"/>
            <family val="2"/>
          </rPr>
          <t>**Use separate expense spreadsheet per Cost Centre / Internal Order.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 xml:space="preserve">From date will be calculated automatically
</t>
        </r>
      </text>
    </comment>
    <comment ref="K5" authorId="1" shapeId="0">
      <text>
        <r>
          <rPr>
            <sz val="8"/>
            <color indexed="81"/>
            <rFont val="Tahoma"/>
            <family val="2"/>
          </rPr>
          <t>To date will be calculated automatically</t>
        </r>
      </text>
    </comment>
    <comment ref="A8" authorId="0" shapeId="0">
      <text>
        <r>
          <rPr>
            <sz val="8"/>
            <color indexed="81"/>
            <rFont val="Tahoma"/>
            <family val="2"/>
          </rPr>
          <t xml:space="preserve">Specify expense purpose not more than </t>
        </r>
        <r>
          <rPr>
            <b/>
            <sz val="8"/>
            <color indexed="81"/>
            <rFont val="Tahoma"/>
            <family val="2"/>
          </rPr>
          <t>fifty</t>
        </r>
        <r>
          <rPr>
            <sz val="8"/>
            <color indexed="81"/>
            <rFont val="Tahoma"/>
            <family val="2"/>
          </rPr>
          <t xml:space="preserve"> characters
</t>
        </r>
      </text>
    </comment>
    <comment ref="E13" authorId="2" shapeId="0">
      <text>
        <r>
          <rPr>
            <sz val="8"/>
            <color indexed="81"/>
            <rFont val="Tahoma"/>
            <family val="2"/>
          </rPr>
          <t xml:space="preserve">This column is for </t>
        </r>
        <r>
          <rPr>
            <b/>
            <sz val="8"/>
            <color indexed="81"/>
            <rFont val="Tahoma"/>
            <family val="2"/>
          </rPr>
          <t>lodging</t>
        </r>
        <r>
          <rPr>
            <sz val="8"/>
            <color indexed="81"/>
            <rFont val="Tahoma"/>
            <family val="2"/>
          </rPr>
          <t xml:space="preserve"> (hotel) expenses only.</t>
        </r>
      </text>
    </comment>
    <comment ref="F13" authorId="0" shapeId="0">
      <text>
        <r>
          <rPr>
            <sz val="8"/>
            <color indexed="81"/>
            <rFont val="Tahoma"/>
            <family val="2"/>
          </rPr>
          <t xml:space="preserve">This column is only for </t>
        </r>
        <r>
          <rPr>
            <b/>
            <sz val="8"/>
            <color indexed="81"/>
            <rFont val="Tahoma"/>
            <family val="2"/>
          </rPr>
          <t>meal</t>
        </r>
        <r>
          <rPr>
            <sz val="8"/>
            <color indexed="81"/>
            <rFont val="Tahoma"/>
            <family val="2"/>
          </rPr>
          <t xml:space="preserve"> expenses.  If the purpose of the meal was for client entertainment, details must be included separately at the bottom of this page.</t>
        </r>
      </text>
    </comment>
    <comment ref="G13" authorId="2" shapeId="0">
      <text>
        <r>
          <rPr>
            <sz val="8"/>
            <color indexed="81"/>
            <rFont val="Tahoma"/>
            <family val="2"/>
          </rPr>
          <t xml:space="preserve">This column is for all appropriate travel Expenses </t>
        </r>
        <r>
          <rPr>
            <b/>
            <sz val="8"/>
            <color indexed="81"/>
            <rFont val="Tahoma"/>
            <family val="2"/>
          </rPr>
          <t>excluding</t>
        </r>
        <r>
          <rPr>
            <sz val="8"/>
            <color indexed="81"/>
            <rFont val="Tahoma"/>
            <family val="2"/>
          </rPr>
          <t xml:space="preserve"> airfare, mileage, meals and entertainment,auto rentals, taxi and automobile expenses.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 xml:space="preserve">This column is for </t>
        </r>
        <r>
          <rPr>
            <b/>
            <sz val="8"/>
            <color indexed="81"/>
            <rFont val="Tahoma"/>
            <family val="2"/>
          </rPr>
          <t>airfare</t>
        </r>
        <r>
          <rPr>
            <sz val="8"/>
            <color indexed="81"/>
            <rFont val="Tahoma"/>
            <family val="2"/>
          </rPr>
          <t xml:space="preserve"> expenses only.</t>
        </r>
      </text>
    </comment>
    <comment ref="I13" authorId="3" shapeId="0">
      <text>
        <r>
          <rPr>
            <sz val="8"/>
            <color indexed="81"/>
            <rFont val="Tahoma"/>
            <family val="2"/>
          </rPr>
          <t>Auto-rentals, parking, taxi during travel</t>
        </r>
      </text>
    </comment>
    <comment ref="J13" authorId="3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Appropriate expenses related to company cars (fuel, maintenance, etc.)</t>
        </r>
      </text>
    </comment>
    <comment ref="S13" authorId="2" shapeId="0">
      <text>
        <r>
          <rPr>
            <sz val="8"/>
            <color indexed="81"/>
            <rFont val="Tahoma"/>
            <family val="2"/>
          </rPr>
          <t>Only employees vehicles</t>
        </r>
      </text>
    </comment>
    <comment ref="B14" authorId="1" shapeId="0">
      <text>
        <r>
          <rPr>
            <sz val="9"/>
            <color indexed="81"/>
            <rFont val="Tahoma"/>
            <family val="2"/>
          </rPr>
          <t xml:space="preserve">* Please enter description for
   each expense item
* </t>
        </r>
        <r>
          <rPr>
            <b/>
            <sz val="9"/>
            <color indexed="81"/>
            <rFont val="Tahoma"/>
            <family val="2"/>
          </rPr>
          <t>MUST</t>
        </r>
        <r>
          <rPr>
            <sz val="9"/>
            <color indexed="81"/>
            <rFont val="Tahoma"/>
            <family val="2"/>
          </rPr>
          <t xml:space="preserve"> provide name, emp# of
   each gift recepient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4" authorId="4" shapeId="0">
      <text>
        <r>
          <rPr>
            <b/>
            <sz val="8"/>
            <color indexed="81"/>
            <rFont val="Tahoma"/>
            <family val="2"/>
          </rPr>
          <t>Use this field ONLY for mileage incurred using employees vehicles</t>
        </r>
        <r>
          <rPr>
            <sz val="8"/>
            <color indexed="81"/>
            <rFont val="Tahoma"/>
            <family val="2"/>
          </rPr>
          <t xml:space="preserve">.  Enter total kilometers (rounded to nearest whole KM). The resulting expense will be automatically calculated and added to the "Mileage Expense" column. </t>
        </r>
        <r>
          <rPr>
            <b/>
            <sz val="8"/>
            <color indexed="10"/>
            <rFont val="Tahoma"/>
            <family val="2"/>
          </rPr>
          <t>Do not calculate manually</t>
        </r>
        <r>
          <rPr>
            <sz val="8"/>
            <color indexed="81"/>
            <rFont val="Tahoma"/>
            <family val="2"/>
          </rPr>
          <t xml:space="preserve">.
Note: Current reimbursement for use of personal car on business related travel:
      </t>
        </r>
        <r>
          <rPr>
            <b/>
            <sz val="8"/>
            <color indexed="81"/>
            <rFont val="Tahoma"/>
            <family val="2"/>
          </rPr>
          <t xml:space="preserve"> FY99 mileage = BRL 0.75 per kilometer.</t>
        </r>
      </text>
    </comment>
    <comment ref="K14" authorId="0" shapeId="0">
      <text>
        <r>
          <rPr>
            <sz val="8"/>
            <color indexed="81"/>
            <rFont val="Tahoma"/>
            <family val="2"/>
          </rPr>
          <t>Miscellaneous expenses include all expenses NOT falling under Mileage, Lodging, Meals or Airfare.
Expenses entered in this column MUST have an associated 'Misc Code'.  These codes (numbered 1-16) are listed in the "Summary of Expenses" table on the right side of this page.</t>
        </r>
      </text>
    </comment>
    <comment ref="L14" authorId="4" shapeId="0">
      <text>
        <r>
          <rPr>
            <sz val="8"/>
            <color indexed="81"/>
            <rFont val="Tahoma"/>
            <family val="2"/>
          </rPr>
          <t xml:space="preserve">Use the </t>
        </r>
        <r>
          <rPr>
            <b/>
            <sz val="8"/>
            <color indexed="81"/>
            <rFont val="Tahoma"/>
            <family val="2"/>
          </rPr>
          <t>Misc Codes</t>
        </r>
        <r>
          <rPr>
            <sz val="8"/>
            <color indexed="81"/>
            <rFont val="Tahoma"/>
            <family val="2"/>
          </rPr>
          <t xml:space="preserve"> provided in the table on the right side of this page.
</t>
        </r>
      </text>
    </comment>
    <comment ref="N14" authorId="5" shapeId="0">
      <text>
        <r>
          <rPr>
            <sz val="8"/>
            <color indexed="81"/>
            <rFont val="Tahoma"/>
            <family val="2"/>
          </rPr>
          <t xml:space="preserve">Enter the appropriate three character ISO currency code if you paid expenses in </t>
        </r>
        <r>
          <rPr>
            <b/>
            <sz val="8"/>
            <color indexed="81"/>
            <rFont val="Tahoma"/>
            <family val="2"/>
          </rPr>
          <t>foreign currencies</t>
        </r>
        <r>
          <rPr>
            <sz val="8"/>
            <color indexed="81"/>
            <rFont val="Tahoma"/>
            <family val="2"/>
          </rPr>
          <t>. 
To find the currecny codes check out:  http://finweb/forex/forex/forex.htm on the web.</t>
        </r>
      </text>
    </comment>
    <comment ref="S14" authorId="2" shapeId="0">
      <text>
        <r>
          <rPr>
            <sz val="8"/>
            <color indexed="81"/>
            <rFont val="Tahoma"/>
            <family val="2"/>
          </rPr>
          <t>Lodging only</t>
        </r>
      </text>
    </comment>
    <comment ref="S15" authorId="2" shapeId="0">
      <text>
        <r>
          <rPr>
            <sz val="8"/>
            <color indexed="81"/>
            <rFont val="Tahoma"/>
            <family val="2"/>
          </rPr>
          <t>Meals &amp; Entertainment</t>
        </r>
      </text>
    </comment>
    <comment ref="S16" authorId="2" shapeId="0">
      <text>
        <r>
          <rPr>
            <sz val="8"/>
            <color indexed="81"/>
            <rFont val="Tahoma"/>
            <family val="2"/>
          </rPr>
          <t xml:space="preserve"> all other T&amp;E expenses.</t>
        </r>
      </text>
    </comment>
    <comment ref="S17" authorId="2" shapeId="0">
      <text>
        <r>
          <rPr>
            <sz val="8"/>
            <color indexed="81"/>
            <rFont val="Tahoma"/>
            <family val="2"/>
          </rPr>
          <t>Flight tickets only</t>
        </r>
      </text>
    </comment>
    <comment ref="S21" authorId="4" shapeId="0">
      <text>
        <r>
          <rPr>
            <sz val="8"/>
            <color indexed="81"/>
            <rFont val="Tahoma"/>
            <family val="2"/>
          </rPr>
          <t>Team morale</t>
        </r>
      </text>
    </comment>
    <comment ref="S22" authorId="0" shapeId="0">
      <text>
        <r>
          <rPr>
            <b/>
            <sz val="8"/>
            <color indexed="81"/>
            <rFont val="Tahoma"/>
            <family val="2"/>
          </rPr>
          <t>Always requires HR Manager Approval</t>
        </r>
      </text>
    </comment>
    <comment ref="S23" authorId="4" shapeId="0">
      <text>
        <r>
          <rPr>
            <b/>
            <sz val="8"/>
            <color indexed="81"/>
            <rFont val="Tahoma"/>
            <family val="2"/>
          </rPr>
          <t>Always requires HR Manager approval</t>
        </r>
      </text>
    </comment>
    <comment ref="S24" authorId="4" shapeId="0">
      <text>
        <r>
          <rPr>
            <b/>
            <sz val="8"/>
            <color indexed="81"/>
            <rFont val="Tahoma"/>
            <family val="2"/>
          </rPr>
          <t>Only Microsoft Vehicles</t>
        </r>
      </text>
    </comment>
    <comment ref="S25" authorId="4" shapeId="0">
      <text>
        <r>
          <rPr>
            <sz val="8"/>
            <color indexed="81"/>
            <rFont val="Tahoma"/>
            <family val="2"/>
          </rPr>
          <t>Events developed by Microsoft</t>
        </r>
      </text>
    </comment>
    <comment ref="S32" authorId="6" shapeId="0">
      <text>
        <r>
          <rPr>
            <sz val="8"/>
            <color indexed="81"/>
            <rFont val="Tahoma"/>
            <family val="2"/>
          </rPr>
          <t xml:space="preserve">Use this for any expenses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falling under one of the above categories. 
 NOTE: When entering expenses in this category, you </t>
        </r>
        <r>
          <rPr>
            <b/>
            <sz val="8"/>
            <color indexed="81"/>
            <rFont val="Tahoma"/>
            <family val="2"/>
          </rPr>
          <t>must</t>
        </r>
        <r>
          <rPr>
            <sz val="8"/>
            <color indexed="81"/>
            <rFont val="Tahoma"/>
            <family val="2"/>
          </rPr>
          <t xml:space="preserve"> provide the associated </t>
        </r>
        <r>
          <rPr>
            <b/>
            <sz val="8"/>
            <color indexed="81"/>
            <rFont val="Tahoma"/>
            <family val="2"/>
          </rPr>
          <t xml:space="preserve">GL Account </t>
        </r>
        <r>
          <rPr>
            <sz val="8"/>
            <color indexed="81"/>
            <rFont val="Tahoma"/>
            <family val="2"/>
          </rPr>
          <t>number</t>
        </r>
        <r>
          <rPr>
            <sz val="8"/>
            <color indexed="81"/>
            <rFont val="Tahoma"/>
            <family val="2"/>
          </rPr>
          <t xml:space="preserve"> for this to be charged against.
</t>
        </r>
      </text>
    </comment>
    <comment ref="S33" authorId="4" shapeId="0">
      <text>
        <r>
          <rPr>
            <sz val="8"/>
            <color indexed="81"/>
            <rFont val="Tahoma"/>
            <family val="2"/>
          </rPr>
          <t xml:space="preserve">Use this for any expenses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falling under one of the above categories. 
 NOTE: When entering expenses in this category, you</t>
        </r>
        <r>
          <rPr>
            <b/>
            <sz val="8"/>
            <color indexed="81"/>
            <rFont val="Tahoma"/>
            <family val="2"/>
          </rPr>
          <t xml:space="preserve"> must</t>
        </r>
        <r>
          <rPr>
            <sz val="8"/>
            <color indexed="81"/>
            <rFont val="Tahoma"/>
            <family val="2"/>
          </rPr>
          <t xml:space="preserve"> provide the associated </t>
        </r>
        <r>
          <rPr>
            <b/>
            <sz val="8"/>
            <color indexed="81"/>
            <rFont val="Tahoma"/>
            <family val="2"/>
          </rPr>
          <t>GL Account</t>
        </r>
        <r>
          <rPr>
            <sz val="8"/>
            <color indexed="81"/>
            <rFont val="Tahoma"/>
            <family val="2"/>
          </rPr>
          <t xml:space="preserve"> number for this to be charged against.</t>
        </r>
      </text>
    </comment>
    <comment ref="S34" authorId="4" shapeId="0">
      <text>
        <r>
          <rPr>
            <sz val="8"/>
            <color indexed="81"/>
            <rFont val="Tahoma"/>
            <family val="2"/>
          </rPr>
          <t xml:space="preserve">Use this for any expenses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falling under one of the above categories. 
 NOTE: When entering expenses in this category, you</t>
        </r>
        <r>
          <rPr>
            <b/>
            <sz val="8"/>
            <color indexed="81"/>
            <rFont val="Tahoma"/>
            <family val="2"/>
          </rPr>
          <t xml:space="preserve"> must</t>
        </r>
        <r>
          <rPr>
            <sz val="8"/>
            <color indexed="81"/>
            <rFont val="Tahoma"/>
            <family val="2"/>
          </rPr>
          <t xml:space="preserve"> provide the associated </t>
        </r>
        <r>
          <rPr>
            <b/>
            <sz val="8"/>
            <color indexed="81"/>
            <rFont val="Tahoma"/>
            <family val="2"/>
          </rPr>
          <t>GL Account</t>
        </r>
        <r>
          <rPr>
            <sz val="8"/>
            <color indexed="81"/>
            <rFont val="Tahoma"/>
            <family val="2"/>
          </rPr>
          <t xml:space="preserve"> number for this to be charged against.</t>
        </r>
      </text>
    </comment>
    <comment ref="S35" authorId="4" shapeId="0">
      <text>
        <r>
          <rPr>
            <sz val="8"/>
            <color indexed="81"/>
            <rFont val="Tahoma"/>
            <family val="2"/>
          </rPr>
          <t xml:space="preserve">Use this for any expenses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falling under one of the above categories. 
 NOTE: When entering expenses in this category, you</t>
        </r>
        <r>
          <rPr>
            <b/>
            <sz val="8"/>
            <color indexed="81"/>
            <rFont val="Tahoma"/>
            <family val="2"/>
          </rPr>
          <t xml:space="preserve"> must</t>
        </r>
        <r>
          <rPr>
            <sz val="8"/>
            <color indexed="81"/>
            <rFont val="Tahoma"/>
            <family val="2"/>
          </rPr>
          <t xml:space="preserve"> provide the associated </t>
        </r>
        <r>
          <rPr>
            <b/>
            <sz val="8"/>
            <color indexed="81"/>
            <rFont val="Tahoma"/>
            <family val="2"/>
          </rPr>
          <t>GL Account</t>
        </r>
        <r>
          <rPr>
            <sz val="8"/>
            <color indexed="81"/>
            <rFont val="Tahoma"/>
            <family val="2"/>
          </rPr>
          <t xml:space="preserve"> number for this to be charged against.</t>
        </r>
      </text>
    </comment>
    <comment ref="S36" authorId="4" shapeId="0">
      <text>
        <r>
          <rPr>
            <sz val="8"/>
            <color indexed="81"/>
            <rFont val="Tahoma"/>
            <family val="2"/>
          </rPr>
          <t xml:space="preserve">Use this for any expenses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falling under one of the above categories. 
 NOTE: When entering expenses in this category, you</t>
        </r>
        <r>
          <rPr>
            <b/>
            <sz val="8"/>
            <color indexed="81"/>
            <rFont val="Tahoma"/>
            <family val="2"/>
          </rPr>
          <t xml:space="preserve"> must</t>
        </r>
        <r>
          <rPr>
            <sz val="8"/>
            <color indexed="81"/>
            <rFont val="Tahoma"/>
            <family val="2"/>
          </rPr>
          <t xml:space="preserve"> provide the associated </t>
        </r>
        <r>
          <rPr>
            <b/>
            <sz val="8"/>
            <color indexed="81"/>
            <rFont val="Tahoma"/>
            <family val="2"/>
          </rPr>
          <t>GL Account</t>
        </r>
        <r>
          <rPr>
            <sz val="8"/>
            <color indexed="81"/>
            <rFont val="Tahoma"/>
            <family val="2"/>
          </rPr>
          <t xml:space="preserve"> number for this to be charged against.</t>
        </r>
      </text>
    </comment>
    <comment ref="B50" authorId="0" shapeId="0">
      <text>
        <r>
          <rPr>
            <sz val="8"/>
            <color indexed="81"/>
            <rFont val="Tahoma"/>
            <family val="2"/>
          </rPr>
          <t xml:space="preserve">You must enter names of person(s) entered
</t>
        </r>
      </text>
    </comment>
    <comment ref="G50" authorId="0" shapeId="0">
      <text>
        <r>
          <rPr>
            <sz val="8"/>
            <color indexed="81"/>
            <rFont val="Tahoma"/>
            <family val="2"/>
          </rPr>
          <t xml:space="preserve">You must enter Title and Firm of the person(s) entertained
</t>
        </r>
      </text>
    </comment>
    <comment ref="J50" authorId="0" shapeId="0">
      <text>
        <r>
          <rPr>
            <sz val="8"/>
            <color indexed="81"/>
            <rFont val="Tahoma"/>
            <family val="2"/>
          </rPr>
          <t xml:space="preserve">You must enter the place of entertainment
</t>
        </r>
      </text>
    </comment>
    <comment ref="N50" authorId="0" shapeId="0">
      <text>
        <r>
          <rPr>
            <sz val="8"/>
            <color indexed="81"/>
            <rFont val="Tahoma"/>
            <family val="2"/>
          </rPr>
          <t xml:space="preserve">You must enter purpose of entertainment
</t>
        </r>
      </text>
    </comment>
    <comment ref="U50" authorId="5" shapeId="0">
      <text>
        <r>
          <rPr>
            <sz val="8"/>
            <color indexed="81"/>
            <rFont val="Tahoma"/>
            <family val="2"/>
          </rPr>
          <t xml:space="preserve">If the expense currency is </t>
        </r>
        <r>
          <rPr>
            <b/>
            <sz val="8"/>
            <color indexed="81"/>
            <rFont val="Tahoma"/>
            <family val="2"/>
          </rPr>
          <t>NOT BRL</t>
        </r>
        <r>
          <rPr>
            <sz val="8"/>
            <color indexed="81"/>
            <rFont val="Tahoma"/>
            <family val="2"/>
          </rPr>
          <t xml:space="preserve">, please specify the three character ISO currency code for the expense.
</t>
        </r>
      </text>
    </comment>
  </commentList>
</comments>
</file>

<file path=xl/sharedStrings.xml><?xml version="1.0" encoding="utf-8"?>
<sst xmlns="http://schemas.openxmlformats.org/spreadsheetml/2006/main" count="168" uniqueCount="117">
  <si>
    <t>Microsoft Expense Report</t>
  </si>
  <si>
    <t>Employee#:</t>
  </si>
  <si>
    <t>Email Name:</t>
  </si>
  <si>
    <t>Company Code:</t>
  </si>
  <si>
    <t>Period Covered From:</t>
  </si>
  <si>
    <t>To:</t>
  </si>
  <si>
    <t>Purpose:</t>
  </si>
  <si>
    <t xml:space="preserve">ADVANCES </t>
  </si>
  <si>
    <t xml:space="preserve">Cash advances Received </t>
  </si>
  <si>
    <t>SUMMARY OF EXPENSES</t>
  </si>
  <si>
    <t>Date</t>
  </si>
  <si>
    <t>Meals</t>
  </si>
  <si>
    <t>Code</t>
  </si>
  <si>
    <t xml:space="preserve">  Rate</t>
  </si>
  <si>
    <t>Employee Dev and Training</t>
  </si>
  <si>
    <t xml:space="preserve">These totals must equal </t>
  </si>
  <si>
    <t>Total Expenses</t>
  </si>
  <si>
    <t>Microsoft owes me:</t>
  </si>
  <si>
    <t>I owe Microsoft:</t>
  </si>
  <si>
    <t>COLUMN TOTALS</t>
  </si>
  <si>
    <t>Entertainment Expense:</t>
  </si>
  <si>
    <t>Total Expense:</t>
  </si>
  <si>
    <t xml:space="preserve"> Date</t>
  </si>
  <si>
    <t>Person(s) Entertained</t>
  </si>
  <si>
    <t>Title &amp; Firm</t>
  </si>
  <si>
    <t>Place of Entertainment</t>
  </si>
  <si>
    <t>Business Purpose</t>
  </si>
  <si>
    <t>Rate</t>
  </si>
  <si>
    <t>TOTAL:</t>
  </si>
  <si>
    <t>723001</t>
  </si>
  <si>
    <t>722014</t>
  </si>
  <si>
    <t>Name:</t>
  </si>
  <si>
    <t>Description of Expense</t>
  </si>
  <si>
    <t>721002</t>
  </si>
  <si>
    <t>Expense Amt</t>
  </si>
  <si>
    <t>Cost Center or Internal Order</t>
  </si>
  <si>
    <t>Note: Period From..To..will be calculated automatically based on data from expense line items</t>
  </si>
  <si>
    <t xml:space="preserve">* After your manager has approved, send your receipts to </t>
  </si>
  <si>
    <t>* Complete the expense report and Save using File - Save As</t>
  </si>
  <si>
    <t>Mileage</t>
  </si>
  <si>
    <t>Lodging</t>
  </si>
  <si>
    <t>Conf</t>
  </si>
  <si>
    <t>Entertainment</t>
  </si>
  <si>
    <t>Misc</t>
  </si>
  <si>
    <t>Business Entertainment</t>
  </si>
  <si>
    <t>Miscellaneous</t>
  </si>
  <si>
    <t>Travel Mileage</t>
  </si>
  <si>
    <t>Expense Currency</t>
  </si>
  <si>
    <t>N</t>
  </si>
  <si>
    <t>* Submit your report electronically via msexpense</t>
  </si>
  <si>
    <t>* Print the confirmation page and attach your receipts if necessary</t>
  </si>
  <si>
    <r>
      <t>DO NOT</t>
    </r>
    <r>
      <rPr>
        <sz val="10"/>
        <color indexed="10"/>
        <rFont val="Arial"/>
        <family val="2"/>
      </rPr>
      <t xml:space="preserve"> use this template for relocation expenses</t>
    </r>
  </si>
  <si>
    <t>instructions regarding receipts and expense reimbursement.</t>
  </si>
  <si>
    <r>
      <t xml:space="preserve">Print the </t>
    </r>
    <r>
      <rPr>
        <b/>
        <u/>
        <sz val="10"/>
        <color indexed="10"/>
        <rFont val="Arial"/>
        <family val="2"/>
      </rPr>
      <t>confirmation page from MS Expense</t>
    </r>
    <r>
      <rPr>
        <sz val="10"/>
        <color indexed="10"/>
        <rFont val="Arial"/>
        <family val="2"/>
      </rPr>
      <t xml:space="preserve"> web site and follow the </t>
    </r>
  </si>
  <si>
    <r>
      <t>DO NOT</t>
    </r>
    <r>
      <rPr>
        <sz val="10"/>
        <color indexed="10"/>
        <rFont val="Arial"/>
        <family val="2"/>
      </rPr>
      <t xml:space="preserve"> send a hardcopy of this spreadsheet to CPG becaue this is </t>
    </r>
    <r>
      <rPr>
        <b/>
        <sz val="10"/>
        <color indexed="10"/>
        <rFont val="Arial"/>
        <family val="2"/>
      </rPr>
      <t xml:space="preserve">not </t>
    </r>
    <r>
      <rPr>
        <sz val="10"/>
        <color indexed="10"/>
        <rFont val="Arial"/>
        <family val="2"/>
      </rPr>
      <t xml:space="preserve">the Expense Confirmation page. </t>
    </r>
    <r>
      <rPr>
        <b/>
        <sz val="10"/>
        <color indexed="10"/>
        <rFont val="Arial"/>
        <family val="2"/>
      </rPr>
      <t/>
    </r>
  </si>
  <si>
    <r>
      <t>DO NOT</t>
    </r>
    <r>
      <rPr>
        <sz val="10"/>
        <color indexed="10"/>
        <rFont val="Arial"/>
        <family val="2"/>
      </rPr>
      <t xml:space="preserve"> cut/copy and paste information into the Excel template</t>
    </r>
  </si>
  <si>
    <r>
      <t>DO NOT</t>
    </r>
    <r>
      <rPr>
        <sz val="8"/>
        <color indexed="10"/>
        <rFont val="Arial"/>
        <family val="2"/>
      </rPr>
      <t xml:space="preserve"> cut/copy and paste information into the Excel template</t>
    </r>
  </si>
  <si>
    <r>
      <t>DO NOT</t>
    </r>
    <r>
      <rPr>
        <sz val="8"/>
        <color indexed="10"/>
        <rFont val="Arial"/>
        <family val="2"/>
      </rPr>
      <t xml:space="preserve"> use this template for relocation expenses</t>
    </r>
  </si>
  <si>
    <r>
      <t xml:space="preserve">Print the </t>
    </r>
    <r>
      <rPr>
        <u/>
        <sz val="8"/>
        <color indexed="10"/>
        <rFont val="Arial"/>
        <family val="2"/>
      </rPr>
      <t xml:space="preserve">Confirmation page from MS Expense web site </t>
    </r>
    <r>
      <rPr>
        <sz val="8"/>
        <color indexed="10"/>
        <rFont val="Arial"/>
        <family val="2"/>
      </rPr>
      <t xml:space="preserve">and follow the </t>
    </r>
  </si>
  <si>
    <t>For all entertainment expenses, Person(s) Entertained, Title &amp; Firm, Place of Entertainment and Business Purpose information must be filled in</t>
  </si>
  <si>
    <t>Flight Expenses</t>
  </si>
  <si>
    <t>T&amp;E Lodging</t>
  </si>
  <si>
    <t>T&amp;E Meals &amp; Entertainment</t>
  </si>
  <si>
    <t>T&amp;E Other</t>
  </si>
  <si>
    <t>T&amp;E
Other</t>
  </si>
  <si>
    <t>723018</t>
  </si>
  <si>
    <t>723007</t>
  </si>
  <si>
    <t>Employee Morale</t>
  </si>
  <si>
    <t>Recruiting</t>
  </si>
  <si>
    <t>BRL</t>
  </si>
  <si>
    <t xml:space="preserve"> (BRL)</t>
  </si>
  <si>
    <t>BRZ</t>
  </si>
  <si>
    <t>Total  (BRL)</t>
  </si>
  <si>
    <t>Misc. Expense Breakout (BRL):</t>
  </si>
  <si>
    <t>Kilometers</t>
  </si>
  <si>
    <t xml:space="preserve">   Accounting Department (SP)</t>
  </si>
  <si>
    <r>
      <t>DO NOT</t>
    </r>
    <r>
      <rPr>
        <sz val="8"/>
        <color indexed="10"/>
        <rFont val="Arial"/>
        <family val="2"/>
      </rPr>
      <t xml:space="preserve"> send a hardcopy of this spreadsheet to Accounting because this is not the Expense Confirmation page</t>
    </r>
  </si>
  <si>
    <t xml:space="preserve">    instructions regarding receipts and expense reimbursement</t>
  </si>
  <si>
    <t xml:space="preserve">   The appropriate codes are listed in the 'Summary Expense' table at the right of this sheet.</t>
  </si>
  <si>
    <t>T&amp;E Meals</t>
  </si>
  <si>
    <t>TEOther</t>
  </si>
  <si>
    <t>BALANCE</t>
  </si>
  <si>
    <t>725001</t>
  </si>
  <si>
    <t>Other - Government Official</t>
  </si>
  <si>
    <t>Gifts -  Government Official</t>
  </si>
  <si>
    <t>Meals -  Government Official</t>
  </si>
  <si>
    <t>Lodging - Government Official</t>
  </si>
  <si>
    <t>Airfare -Government Official</t>
  </si>
  <si>
    <t>Entertainment -Government Official</t>
  </si>
  <si>
    <t>723028</t>
  </si>
  <si>
    <t>723029</t>
  </si>
  <si>
    <t>723027</t>
  </si>
  <si>
    <t>723026</t>
  </si>
  <si>
    <t>723025</t>
  </si>
  <si>
    <t>723030</t>
  </si>
  <si>
    <t>(HR Approval Required)</t>
  </si>
  <si>
    <t>(branch management only)</t>
  </si>
  <si>
    <t>(F&amp;A Approval required)</t>
  </si>
  <si>
    <t>Cell Phone</t>
  </si>
  <si>
    <t>Admin Services Misc</t>
  </si>
  <si>
    <r>
      <t xml:space="preserve">Other </t>
    </r>
    <r>
      <rPr>
        <sz val="8"/>
        <color indexed="10"/>
        <rFont val="Arial"/>
        <family val="2"/>
      </rPr>
      <t>(F&amp;A Approval required)</t>
    </r>
  </si>
  <si>
    <t>742001</t>
  </si>
  <si>
    <t>740008</t>
  </si>
  <si>
    <t>Auto Rentals and Taxi</t>
  </si>
  <si>
    <t>Automobile Expenses</t>
  </si>
  <si>
    <t>Auto Mobile Expenses</t>
  </si>
  <si>
    <t>723014</t>
  </si>
  <si>
    <t>726005</t>
  </si>
  <si>
    <t>AutoRentals</t>
  </si>
  <si>
    <t>AutoMobileExp</t>
  </si>
  <si>
    <t>14.2</t>
  </si>
  <si>
    <r>
      <t xml:space="preserve">* Misc Column Codes:  Items entered into the </t>
    </r>
    <r>
      <rPr>
        <sz val="8"/>
        <color indexed="10"/>
        <rFont val="Arial"/>
        <family val="2"/>
      </rPr>
      <t xml:space="preserve">'Misc' </t>
    </r>
    <r>
      <rPr>
        <sz val="8"/>
        <rFont val="Arial"/>
        <family val="2"/>
      </rPr>
      <t xml:space="preserve">column </t>
    </r>
    <r>
      <rPr>
        <b/>
        <sz val="8"/>
        <rFont val="Arial"/>
        <family val="2"/>
      </rPr>
      <t>MUST</t>
    </r>
    <r>
      <rPr>
        <sz val="8"/>
        <rFont val="Arial"/>
        <family val="2"/>
      </rPr>
      <t xml:space="preserve"> have associated Misc Codes (1-16)</t>
    </r>
  </si>
  <si>
    <t>Alexandre de Campos Silva</t>
  </si>
  <si>
    <t>alexde</t>
  </si>
  <si>
    <t>Client - Home</t>
  </si>
  <si>
    <t>Home - Client</t>
  </si>
  <si>
    <t>ROSS2013060900577772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</si>
</sst>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.00_);\(&quot;$&quot;#,##0.00\)"/>
    <numFmt numFmtId="165" formatCode="&quot;£&quot;#,##0.00;\-&quot;£&quot;#,##0.00"/>
    <numFmt numFmtId="166" formatCode="[Red]General"/>
    <numFmt numFmtId="167" formatCode="0.00000"/>
    <numFmt numFmtId="168" formatCode="&quot;$&quot;#,##0.00"/>
    <numFmt numFmtId="169" formatCode="&quot;$&quot;#,##0.000_);\(&quot;$&quot;#,##0.000\)"/>
    <numFmt numFmtId="170" formatCode="mm/dd/yyyy"/>
  </numFmts>
  <fonts count="44" x14ac:knownFonts="1"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hadow/>
      <u/>
      <sz val="8"/>
      <name val="Arial"/>
      <family val="2"/>
    </font>
    <font>
      <b/>
      <sz val="8"/>
      <name val="Arial"/>
      <family val="2"/>
    </font>
    <font>
      <b/>
      <i/>
      <sz val="16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sz val="7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u/>
      <sz val="8"/>
      <color indexed="12"/>
      <name val="Arial"/>
      <family val="2"/>
    </font>
    <font>
      <b/>
      <sz val="8"/>
      <color indexed="81"/>
      <name val="Tahoma"/>
      <family val="2"/>
    </font>
    <font>
      <b/>
      <u/>
      <sz val="8"/>
      <color indexed="12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b/>
      <sz val="8"/>
      <color indexed="56"/>
      <name val="Arial"/>
      <family val="2"/>
    </font>
    <font>
      <b/>
      <u/>
      <sz val="8"/>
      <color indexed="81"/>
      <name val="Tahoma"/>
      <family val="2"/>
    </font>
    <font>
      <b/>
      <sz val="8"/>
      <color indexed="39"/>
      <name val="Arial"/>
      <family val="2"/>
    </font>
    <font>
      <b/>
      <sz val="12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sz val="8"/>
      <color indexed="9"/>
      <name val="Arial"/>
      <family val="2"/>
    </font>
    <font>
      <sz val="8"/>
      <color indexed="10"/>
      <name val="Arial"/>
      <family val="2"/>
    </font>
    <font>
      <sz val="8"/>
      <color indexed="10"/>
      <name val="Tahoma"/>
      <family val="2"/>
    </font>
    <font>
      <b/>
      <sz val="8"/>
      <color indexed="10"/>
      <name val="Tahoma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u/>
      <sz val="8"/>
      <color indexed="10"/>
      <name val="Arial"/>
      <family val="2"/>
    </font>
    <font>
      <b/>
      <sz val="8"/>
      <color indexed="9"/>
      <name val="Arial"/>
      <family val="2"/>
    </font>
    <font>
      <b/>
      <i/>
      <sz val="8"/>
      <color indexed="9"/>
      <name val="Arial"/>
      <family val="2"/>
    </font>
    <font>
      <sz val="8"/>
      <color rgb="FFFF0000"/>
      <name val="Arial"/>
      <family val="2"/>
    </font>
    <font>
      <sz val="8"/>
      <color theme="0"/>
      <name val="Arial"/>
      <family val="2"/>
    </font>
    <font>
      <b/>
      <shadow/>
      <u/>
      <sz val="8"/>
      <color theme="0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2"/>
      </patternFill>
    </fill>
    <fill>
      <patternFill patternType="solid">
        <fgColor indexed="15"/>
        <b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5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9"/>
      </left>
      <right style="thin">
        <color indexed="39"/>
      </right>
      <top style="thin">
        <color indexed="39"/>
      </top>
      <bottom style="thin">
        <color indexed="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4">
    <xf numFmtId="0" fontId="0" fillId="0" borderId="0" xfId="0"/>
    <xf numFmtId="0" fontId="0" fillId="0" borderId="0" xfId="0" applyProtection="1"/>
    <xf numFmtId="0" fontId="0" fillId="0" borderId="0" xfId="0" applyFill="1" applyBorder="1" applyProtection="1"/>
    <xf numFmtId="0" fontId="3" fillId="0" borderId="1" xfId="0" applyFont="1" applyBorder="1" applyProtection="1"/>
    <xf numFmtId="0" fontId="3" fillId="0" borderId="2" xfId="0" applyFont="1" applyBorder="1" applyProtection="1"/>
    <xf numFmtId="0" fontId="3" fillId="0" borderId="1" xfId="0" applyFont="1" applyBorder="1" applyAlignment="1" applyProtection="1">
      <alignment horizontal="right"/>
    </xf>
    <xf numFmtId="0" fontId="3" fillId="0" borderId="3" xfId="0" applyFont="1" applyBorder="1" applyProtection="1"/>
    <xf numFmtId="0" fontId="3" fillId="0" borderId="3" xfId="0" applyFont="1" applyBorder="1" applyAlignment="1" applyProtection="1">
      <alignment horizontal="right"/>
    </xf>
    <xf numFmtId="0" fontId="3" fillId="0" borderId="0" xfId="0" applyFont="1" applyProtection="1"/>
    <xf numFmtId="0" fontId="3" fillId="0" borderId="2" xfId="0" applyFont="1" applyBorder="1" applyAlignment="1" applyProtection="1">
      <alignment horizontal="right"/>
    </xf>
    <xf numFmtId="0" fontId="7" fillId="0" borderId="1" xfId="0" applyFont="1" applyBorder="1" applyProtection="1"/>
    <xf numFmtId="0" fontId="7" fillId="0" borderId="3" xfId="0" applyFont="1" applyBorder="1" applyProtection="1"/>
    <xf numFmtId="49" fontId="3" fillId="0" borderId="4" xfId="0" applyNumberFormat="1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</xf>
    <xf numFmtId="0" fontId="5" fillId="0" borderId="5" xfId="0" applyFont="1" applyBorder="1" applyProtection="1"/>
    <xf numFmtId="0" fontId="5" fillId="0" borderId="0" xfId="0" applyFont="1" applyAlignment="1" applyProtection="1">
      <alignment horizontal="center"/>
    </xf>
    <xf numFmtId="0" fontId="5" fillId="0" borderId="0" xfId="0" applyFont="1" applyProtection="1"/>
    <xf numFmtId="0" fontId="3" fillId="0" borderId="6" xfId="0" applyFont="1" applyBorder="1" applyProtection="1"/>
    <xf numFmtId="0" fontId="4" fillId="0" borderId="6" xfId="0" applyFont="1" applyBorder="1" applyProtection="1"/>
    <xf numFmtId="0" fontId="5" fillId="0" borderId="6" xfId="0" applyFont="1" applyBorder="1" applyProtection="1"/>
    <xf numFmtId="0" fontId="3" fillId="0" borderId="7" xfId="0" applyFont="1" applyBorder="1" applyAlignment="1" applyProtection="1">
      <alignment horizontal="center"/>
    </xf>
    <xf numFmtId="0" fontId="5" fillId="0" borderId="8" xfId="0" applyFont="1" applyBorder="1" applyProtection="1"/>
    <xf numFmtId="0" fontId="5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166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2" fillId="0" borderId="10" xfId="0" applyFont="1" applyBorder="1" applyProtection="1"/>
    <xf numFmtId="0" fontId="3" fillId="0" borderId="11" xfId="0" applyFont="1" applyBorder="1" applyProtection="1"/>
    <xf numFmtId="0" fontId="3" fillId="0" borderId="11" xfId="0" applyFont="1" applyBorder="1" applyAlignment="1" applyProtection="1">
      <alignment horizontal="right"/>
    </xf>
    <xf numFmtId="0" fontId="3" fillId="0" borderId="12" xfId="0" applyFont="1" applyBorder="1" applyProtection="1"/>
    <xf numFmtId="0" fontId="3" fillId="0" borderId="13" xfId="0" applyFont="1" applyBorder="1" applyProtection="1"/>
    <xf numFmtId="0" fontId="0" fillId="0" borderId="0" xfId="0" applyFill="1" applyProtection="1"/>
    <xf numFmtId="0" fontId="3" fillId="0" borderId="14" xfId="0" applyFont="1" applyBorder="1" applyAlignment="1" applyProtection="1">
      <alignment horizontal="right"/>
    </xf>
    <xf numFmtId="165" fontId="7" fillId="0" borderId="1" xfId="0" applyNumberFormat="1" applyFont="1" applyBorder="1" applyAlignment="1" applyProtection="1">
      <alignment horizontal="centerContinuous"/>
    </xf>
    <xf numFmtId="0" fontId="0" fillId="0" borderId="0" xfId="0" applyAlignment="1" applyProtection="1">
      <alignment horizontal="right"/>
    </xf>
    <xf numFmtId="1" fontId="3" fillId="0" borderId="15" xfId="0" applyNumberFormat="1" applyFont="1" applyBorder="1" applyProtection="1">
      <protection hidden="1"/>
    </xf>
    <xf numFmtId="0" fontId="3" fillId="0" borderId="6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166" fontId="7" fillId="0" borderId="0" xfId="0" applyNumberFormat="1" applyFont="1" applyFill="1" applyAlignment="1" applyProtection="1">
      <alignment horizontal="left"/>
    </xf>
    <xf numFmtId="0" fontId="13" fillId="0" borderId="3" xfId="0" applyFont="1" applyBorder="1" applyProtection="1"/>
    <xf numFmtId="4" fontId="5" fillId="0" borderId="15" xfId="0" quotePrefix="1" applyNumberFormat="1" applyFont="1" applyBorder="1" applyAlignment="1" applyProtection="1">
      <protection hidden="1"/>
    </xf>
    <xf numFmtId="4" fontId="5" fillId="0" borderId="16" xfId="0" applyNumberFormat="1" applyFont="1" applyBorder="1" applyAlignment="1" applyProtection="1">
      <alignment horizontal="right"/>
      <protection locked="0"/>
    </xf>
    <xf numFmtId="4" fontId="5" fillId="0" borderId="14" xfId="0" applyNumberFormat="1" applyFont="1" applyBorder="1" applyAlignment="1" applyProtection="1">
      <alignment horizontal="right"/>
      <protection locked="0"/>
    </xf>
    <xf numFmtId="4" fontId="5" fillId="0" borderId="4" xfId="0" applyNumberFormat="1" applyFont="1" applyBorder="1" applyAlignment="1" applyProtection="1">
      <alignment horizontal="right"/>
      <protection locked="0"/>
    </xf>
    <xf numFmtId="4" fontId="5" fillId="0" borderId="17" xfId="0" applyNumberFormat="1" applyFont="1" applyBorder="1" applyAlignment="1" applyProtection="1">
      <alignment horizontal="right"/>
      <protection locked="0"/>
    </xf>
    <xf numFmtId="4" fontId="3" fillId="0" borderId="14" xfId="0" applyNumberFormat="1" applyFont="1" applyBorder="1" applyProtection="1">
      <protection hidden="1"/>
    </xf>
    <xf numFmtId="4" fontId="3" fillId="0" borderId="16" xfId="0" applyNumberFormat="1" applyFont="1" applyBorder="1" applyProtection="1">
      <protection hidden="1"/>
    </xf>
    <xf numFmtId="0" fontId="10" fillId="2" borderId="16" xfId="0" applyFont="1" applyFill="1" applyBorder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3" fillId="0" borderId="4" xfId="0" applyFont="1" applyBorder="1" applyProtection="1">
      <protection hidden="1"/>
    </xf>
    <xf numFmtId="0" fontId="7" fillId="0" borderId="4" xfId="0" applyFont="1" applyBorder="1" applyProtection="1">
      <protection hidden="1"/>
    </xf>
    <xf numFmtId="0" fontId="14" fillId="0" borderId="4" xfId="0" applyFont="1" applyBorder="1" applyAlignment="1" applyProtection="1">
      <alignment horizontal="center"/>
      <protection hidden="1"/>
    </xf>
    <xf numFmtId="0" fontId="3" fillId="0" borderId="3" xfId="0" applyFont="1" applyBorder="1" applyProtection="1">
      <protection hidden="1"/>
    </xf>
    <xf numFmtId="0" fontId="1" fillId="0" borderId="3" xfId="0" applyFont="1" applyBorder="1" applyProtection="1">
      <protection hidden="1"/>
    </xf>
    <xf numFmtId="0" fontId="2" fillId="2" borderId="4" xfId="0" applyFont="1" applyFill="1" applyBorder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0" fontId="11" fillId="0" borderId="0" xfId="0" applyFont="1" applyProtection="1">
      <protection hidden="1"/>
    </xf>
    <xf numFmtId="0" fontId="14" fillId="0" borderId="0" xfId="0" applyFont="1" applyBorder="1" applyAlignment="1" applyProtection="1">
      <alignment horizontal="left" vertical="center"/>
      <protection hidden="1"/>
    </xf>
    <xf numFmtId="14" fontId="5" fillId="2" borderId="16" xfId="0" applyNumberFormat="1" applyFont="1" applyFill="1" applyBorder="1" applyAlignment="1" applyProtection="1">
      <alignment horizontal="right"/>
      <protection hidden="1"/>
    </xf>
    <xf numFmtId="0" fontId="8" fillId="0" borderId="0" xfId="0" applyFont="1" applyAlignment="1" applyProtection="1">
      <alignment vertical="top"/>
      <protection hidden="1"/>
    </xf>
    <xf numFmtId="0" fontId="0" fillId="0" borderId="0" xfId="0" applyProtection="1">
      <protection hidden="1"/>
    </xf>
    <xf numFmtId="0" fontId="3" fillId="0" borderId="0" xfId="0" applyFont="1" applyBorder="1" applyProtection="1">
      <protection hidden="1"/>
    </xf>
    <xf numFmtId="0" fontId="12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center"/>
      <protection hidden="1"/>
    </xf>
    <xf numFmtId="0" fontId="10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14" fontId="3" fillId="0" borderId="0" xfId="0" applyNumberFormat="1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0" xfId="0" applyNumberFormat="1" applyFont="1" applyProtection="1">
      <protection hidden="1"/>
    </xf>
    <xf numFmtId="166" fontId="2" fillId="0" borderId="0" xfId="0" applyNumberFormat="1" applyFont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left"/>
      <protection hidden="1"/>
    </xf>
    <xf numFmtId="0" fontId="19" fillId="0" borderId="0" xfId="0" applyFont="1" applyBorder="1" applyAlignment="1" applyProtection="1">
      <alignment horizontal="left" vertical="center"/>
      <protection hidden="1"/>
    </xf>
    <xf numFmtId="0" fontId="21" fillId="0" borderId="0" xfId="0" applyFont="1" applyProtection="1">
      <protection hidden="1"/>
    </xf>
    <xf numFmtId="0" fontId="22" fillId="0" borderId="0" xfId="0" applyFont="1" applyProtection="1">
      <protection hidden="1"/>
    </xf>
    <xf numFmtId="0" fontId="20" fillId="0" borderId="0" xfId="0" applyFont="1" applyBorder="1" applyProtection="1">
      <protection hidden="1"/>
    </xf>
    <xf numFmtId="0" fontId="21" fillId="0" borderId="0" xfId="0" applyFont="1" applyBorder="1" applyProtection="1">
      <protection hidden="1"/>
    </xf>
    <xf numFmtId="0" fontId="15" fillId="3" borderId="18" xfId="0" applyFont="1" applyFill="1" applyBorder="1" applyAlignment="1" applyProtection="1">
      <alignment horizontal="left"/>
      <protection locked="0"/>
    </xf>
    <xf numFmtId="0" fontId="25" fillId="0" borderId="0" xfId="0" applyFont="1" applyBorder="1" applyProtection="1">
      <protection hidden="1"/>
    </xf>
    <xf numFmtId="1" fontId="13" fillId="0" borderId="3" xfId="0" applyNumberFormat="1" applyFont="1" applyBorder="1" applyProtection="1"/>
    <xf numFmtId="166" fontId="24" fillId="0" borderId="0" xfId="0" applyNumberFormat="1" applyFont="1" applyFill="1" applyAlignment="1" applyProtection="1">
      <alignment horizontal="left"/>
    </xf>
    <xf numFmtId="166" fontId="5" fillId="0" borderId="0" xfId="0" applyNumberFormat="1" applyFont="1" applyFill="1" applyAlignment="1" applyProtection="1">
      <alignment horizontal="left"/>
    </xf>
    <xf numFmtId="0" fontId="11" fillId="0" borderId="0" xfId="0" applyFont="1"/>
    <xf numFmtId="0" fontId="28" fillId="0" borderId="0" xfId="0" applyFont="1" applyProtection="1">
      <protection hidden="1"/>
    </xf>
    <xf numFmtId="0" fontId="28" fillId="0" borderId="0" xfId="0" applyFont="1" applyFill="1" applyBorder="1" applyProtection="1">
      <protection hidden="1"/>
    </xf>
    <xf numFmtId="0" fontId="29" fillId="0" borderId="0" xfId="0" applyFont="1" applyProtection="1">
      <protection hidden="1"/>
    </xf>
    <xf numFmtId="14" fontId="1" fillId="0" borderId="0" xfId="0" applyNumberFormat="1" applyFont="1" applyFill="1" applyBorder="1" applyAlignment="1" applyProtection="1">
      <alignment horizontal="right"/>
      <protection hidden="1"/>
    </xf>
    <xf numFmtId="0" fontId="14" fillId="0" borderId="0" xfId="0" applyFont="1" applyBorder="1" applyAlignment="1" applyProtection="1">
      <protection hidden="1"/>
    </xf>
    <xf numFmtId="0" fontId="17" fillId="0" borderId="0" xfId="1" applyBorder="1" applyAlignment="1" applyProtection="1">
      <alignment horizontal="center" vertical="top"/>
      <protection hidden="1"/>
    </xf>
    <xf numFmtId="0" fontId="14" fillId="0" borderId="0" xfId="0" applyFont="1" applyBorder="1" applyAlignment="1" applyProtection="1">
      <alignment horizontal="left" vertical="top"/>
      <protection hidden="1"/>
    </xf>
    <xf numFmtId="0" fontId="1" fillId="0" borderId="14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4" fontId="1" fillId="0" borderId="16" xfId="0" applyNumberFormat="1" applyFont="1" applyBorder="1" applyAlignment="1" applyProtection="1">
      <alignment horizontal="right"/>
      <protection locked="0"/>
    </xf>
    <xf numFmtId="2" fontId="1" fillId="0" borderId="16" xfId="0" applyNumberFormat="1" applyFont="1" applyBorder="1" applyAlignment="1" applyProtection="1">
      <alignment horizontal="center"/>
    </xf>
    <xf numFmtId="167" fontId="1" fillId="0" borderId="16" xfId="0" applyNumberFormat="1" applyFont="1" applyBorder="1" applyProtection="1">
      <protection locked="0"/>
    </xf>
    <xf numFmtId="164" fontId="3" fillId="0" borderId="16" xfId="0" applyNumberFormat="1" applyFont="1" applyBorder="1" applyProtection="1">
      <protection hidden="1"/>
    </xf>
    <xf numFmtId="164" fontId="3" fillId="0" borderId="19" xfId="0" applyNumberFormat="1" applyFont="1" applyFill="1" applyBorder="1" applyProtection="1">
      <protection hidden="1"/>
    </xf>
    <xf numFmtId="164" fontId="3" fillId="0" borderId="14" xfId="0" applyNumberFormat="1" applyFont="1" applyBorder="1" applyProtection="1">
      <protection hidden="1"/>
    </xf>
    <xf numFmtId="164" fontId="1" fillId="0" borderId="14" xfId="0" applyNumberFormat="1" applyFont="1" applyBorder="1" applyProtection="1">
      <protection hidden="1"/>
    </xf>
    <xf numFmtId="0" fontId="5" fillId="0" borderId="0" xfId="0" applyFont="1" applyAlignment="1" applyProtection="1">
      <alignment horizontal="center" wrapText="1"/>
      <protection hidden="1"/>
    </xf>
    <xf numFmtId="0" fontId="32" fillId="0" borderId="0" xfId="0" applyFont="1" applyProtection="1">
      <protection hidden="1"/>
    </xf>
    <xf numFmtId="164" fontId="7" fillId="0" borderId="20" xfId="0" applyNumberFormat="1" applyFont="1" applyBorder="1" applyProtection="1">
      <protection hidden="1"/>
    </xf>
    <xf numFmtId="0" fontId="32" fillId="4" borderId="4" xfId="0" applyFont="1" applyFill="1" applyBorder="1" applyProtection="1"/>
    <xf numFmtId="0" fontId="32" fillId="4" borderId="3" xfId="0" applyFont="1" applyFill="1" applyBorder="1" applyProtection="1"/>
    <xf numFmtId="0" fontId="3" fillId="4" borderId="3" xfId="0" applyFont="1" applyFill="1" applyBorder="1" applyProtection="1"/>
    <xf numFmtId="0" fontId="6" fillId="4" borderId="3" xfId="0" applyFont="1" applyFill="1" applyBorder="1" applyProtection="1"/>
    <xf numFmtId="0" fontId="6" fillId="4" borderId="3" xfId="0" applyFont="1" applyFill="1" applyBorder="1" applyAlignment="1" applyProtection="1">
      <alignment horizontal="right"/>
    </xf>
    <xf numFmtId="0" fontId="6" fillId="4" borderId="14" xfId="0" applyFont="1" applyFill="1" applyBorder="1" applyProtection="1"/>
    <xf numFmtId="4" fontId="5" fillId="0" borderId="15" xfId="0" applyNumberFormat="1" applyFont="1" applyBorder="1" applyAlignment="1" applyProtection="1">
      <protection hidden="1"/>
    </xf>
    <xf numFmtId="49" fontId="1" fillId="0" borderId="14" xfId="0" applyNumberFormat="1" applyFont="1" applyBorder="1" applyAlignment="1" applyProtection="1">
      <alignment horizontal="left"/>
      <protection locked="0"/>
    </xf>
    <xf numFmtId="0" fontId="7" fillId="0" borderId="2" xfId="0" applyFont="1" applyBorder="1" applyProtection="1"/>
    <xf numFmtId="0" fontId="1" fillId="0" borderId="14" xfId="0" applyFont="1" applyBorder="1" applyAlignment="1" applyProtection="1">
      <alignment horizontal="center" wrapText="1"/>
    </xf>
    <xf numFmtId="0" fontId="35" fillId="0" borderId="0" xfId="0" applyFont="1"/>
    <xf numFmtId="0" fontId="35" fillId="0" borderId="0" xfId="0" applyFont="1" applyAlignment="1" applyProtection="1">
      <alignment horizontal="right"/>
    </xf>
    <xf numFmtId="1" fontId="3" fillId="0" borderId="0" xfId="0" applyNumberFormat="1" applyFont="1" applyBorder="1" applyAlignment="1" applyProtection="1">
      <alignment horizontal="center"/>
    </xf>
    <xf numFmtId="2" fontId="3" fillId="0" borderId="0" xfId="0" applyNumberFormat="1" applyFont="1" applyBorder="1" applyAlignment="1" applyProtection="1">
      <alignment horizontal="right"/>
    </xf>
    <xf numFmtId="1" fontId="5" fillId="0" borderId="15" xfId="0" quotePrefix="1" applyNumberFormat="1" applyFont="1" applyBorder="1" applyAlignment="1" applyProtection="1">
      <protection locked="0"/>
    </xf>
    <xf numFmtId="167" fontId="5" fillId="0" borderId="21" xfId="0" quotePrefix="1" applyNumberFormat="1" applyFont="1" applyBorder="1" applyAlignment="1" applyProtection="1">
      <alignment horizontal="right"/>
      <protection locked="0"/>
    </xf>
    <xf numFmtId="167" fontId="5" fillId="0" borderId="22" xfId="0" applyNumberFormat="1" applyFont="1" applyBorder="1" applyAlignment="1" applyProtection="1">
      <alignment horizontal="right"/>
      <protection locked="0"/>
    </xf>
    <xf numFmtId="167" fontId="3" fillId="0" borderId="22" xfId="0" applyNumberFormat="1" applyFont="1" applyBorder="1" applyAlignment="1" applyProtection="1">
      <alignment horizontal="right"/>
      <protection locked="0"/>
    </xf>
    <xf numFmtId="167" fontId="3" fillId="0" borderId="23" xfId="0" applyNumberFormat="1" applyFont="1" applyBorder="1" applyAlignment="1" applyProtection="1">
      <alignment horizontal="right"/>
      <protection locked="0"/>
    </xf>
    <xf numFmtId="49" fontId="5" fillId="0" borderId="16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Protection="1">
      <protection hidden="1"/>
    </xf>
    <xf numFmtId="0" fontId="2" fillId="0" borderId="0" xfId="0" applyFont="1" applyProtection="1"/>
    <xf numFmtId="0" fontId="1" fillId="0" borderId="0" xfId="0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Protection="1">
      <protection hidden="1"/>
    </xf>
    <xf numFmtId="0" fontId="21" fillId="0" borderId="0" xfId="0" applyFont="1" applyFill="1" applyBorder="1" applyProtection="1">
      <protection hidden="1"/>
    </xf>
    <xf numFmtId="0" fontId="21" fillId="0" borderId="0" xfId="0" applyFont="1" applyFill="1" applyProtection="1"/>
    <xf numFmtId="4" fontId="3" fillId="0" borderId="4" xfId="0" applyNumberFormat="1" applyFont="1" applyBorder="1" applyProtection="1">
      <protection hidden="1"/>
    </xf>
    <xf numFmtId="4" fontId="3" fillId="0" borderId="17" xfId="0" applyNumberFormat="1" applyFont="1" applyBorder="1" applyProtection="1">
      <protection hidden="1"/>
    </xf>
    <xf numFmtId="0" fontId="34" fillId="0" borderId="0" xfId="0" applyFont="1" applyProtection="1">
      <protection hidden="1"/>
    </xf>
    <xf numFmtId="0" fontId="34" fillId="0" borderId="0" xfId="0" applyFont="1" applyFill="1" applyBorder="1" applyProtection="1">
      <protection hidden="1"/>
    </xf>
    <xf numFmtId="14" fontId="36" fillId="0" borderId="0" xfId="0" applyNumberFormat="1" applyFont="1" applyFill="1" applyBorder="1" applyAlignment="1" applyProtection="1">
      <alignment horizontal="centerContinuous"/>
      <protection hidden="1"/>
    </xf>
    <xf numFmtId="168" fontId="1" fillId="0" borderId="0" xfId="0" applyNumberFormat="1" applyFont="1" applyBorder="1" applyAlignment="1" applyProtection="1">
      <alignment horizontal="right"/>
    </xf>
    <xf numFmtId="164" fontId="5" fillId="0" borderId="24" xfId="0" applyNumberFormat="1" applyFont="1" applyBorder="1" applyAlignment="1" applyProtection="1">
      <alignment horizontal="right" vertical="center"/>
      <protection hidden="1"/>
    </xf>
    <xf numFmtId="168" fontId="1" fillId="0" borderId="16" xfId="0" applyNumberFormat="1" applyFont="1" applyBorder="1" applyAlignment="1" applyProtection="1">
      <alignment horizontal="right" vertical="center"/>
    </xf>
    <xf numFmtId="168" fontId="3" fillId="0" borderId="16" xfId="0" applyNumberFormat="1" applyFont="1" applyBorder="1" applyAlignment="1" applyProtection="1">
      <alignment horizontal="right" vertical="center"/>
      <protection hidden="1"/>
    </xf>
    <xf numFmtId="164" fontId="1" fillId="0" borderId="19" xfId="0" applyNumberFormat="1" applyFont="1" applyBorder="1" applyProtection="1">
      <protection hidden="1"/>
    </xf>
    <xf numFmtId="4" fontId="1" fillId="0" borderId="14" xfId="0" applyNumberFormat="1" applyFont="1" applyBorder="1" applyAlignment="1" applyProtection="1">
      <alignment horizontal="right"/>
      <protection locked="0"/>
    </xf>
    <xf numFmtId="4" fontId="1" fillId="0" borderId="4" xfId="0" applyNumberFormat="1" applyFont="1" applyBorder="1" applyAlignment="1" applyProtection="1">
      <alignment horizontal="right"/>
      <protection locked="0"/>
    </xf>
    <xf numFmtId="4" fontId="1" fillId="0" borderId="17" xfId="0" applyNumberFormat="1" applyFont="1" applyBorder="1" applyAlignment="1" applyProtection="1">
      <alignment horizontal="right"/>
      <protection locked="0"/>
    </xf>
    <xf numFmtId="1" fontId="1" fillId="0" borderId="17" xfId="0" applyNumberFormat="1" applyFont="1" applyBorder="1" applyAlignment="1" applyProtection="1">
      <alignment horizontal="center"/>
      <protection locked="0"/>
    </xf>
    <xf numFmtId="14" fontId="1" fillId="0" borderId="16" xfId="0" applyNumberFormat="1" applyFont="1" applyBorder="1" applyAlignment="1" applyProtection="1">
      <alignment horizontal="left"/>
      <protection locked="0"/>
    </xf>
    <xf numFmtId="14" fontId="3" fillId="0" borderId="16" xfId="0" applyNumberFormat="1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0" fontId="3" fillId="0" borderId="25" xfId="0" applyFont="1" applyBorder="1" applyAlignment="1" applyProtection="1">
      <alignment horizontal="left"/>
      <protection hidden="1"/>
    </xf>
    <xf numFmtId="0" fontId="32" fillId="0" borderId="0" xfId="0" applyFont="1" applyProtection="1"/>
    <xf numFmtId="0" fontId="32" fillId="0" borderId="0" xfId="0" applyFont="1" applyFill="1" applyProtection="1"/>
    <xf numFmtId="14" fontId="11" fillId="0" borderId="0" xfId="0" applyNumberFormat="1" applyFont="1" applyFill="1" applyBorder="1" applyAlignment="1" applyProtection="1">
      <alignment horizontal="left"/>
      <protection hidden="1"/>
    </xf>
    <xf numFmtId="14" fontId="36" fillId="0" borderId="0" xfId="0" applyNumberFormat="1" applyFont="1" applyFill="1" applyBorder="1" applyAlignment="1" applyProtection="1">
      <alignment horizontal="left"/>
      <protection hidden="1"/>
    </xf>
    <xf numFmtId="0" fontId="31" fillId="0" borderId="0" xfId="0" applyFont="1" applyProtection="1">
      <protection hidden="1"/>
    </xf>
    <xf numFmtId="0" fontId="31" fillId="0" borderId="0" xfId="0" applyFont="1" applyFill="1" applyProtection="1">
      <protection hidden="1"/>
    </xf>
    <xf numFmtId="0" fontId="31" fillId="0" borderId="0" xfId="0" applyFont="1" applyBorder="1" applyProtection="1">
      <protection hidden="1"/>
    </xf>
    <xf numFmtId="168" fontId="31" fillId="0" borderId="0" xfId="0" applyNumberFormat="1" applyFont="1" applyBorder="1" applyProtection="1">
      <protection hidden="1"/>
    </xf>
    <xf numFmtId="0" fontId="14" fillId="0" borderId="0" xfId="0" applyFont="1" applyAlignment="1" applyProtection="1">
      <alignment vertical="center"/>
      <protection hidden="1"/>
    </xf>
    <xf numFmtId="0" fontId="2" fillId="0" borderId="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1" fontId="3" fillId="0" borderId="3" xfId="0" applyNumberFormat="1" applyFont="1" applyBorder="1" applyAlignment="1" applyProtection="1">
      <alignment horizontal="center"/>
      <protection locked="0"/>
    </xf>
    <xf numFmtId="49" fontId="3" fillId="0" borderId="2" xfId="0" applyNumberFormat="1" applyFont="1" applyBorder="1" applyAlignment="1" applyProtection="1">
      <alignment horizontal="center"/>
    </xf>
    <xf numFmtId="49" fontId="3" fillId="0" borderId="3" xfId="0" applyNumberFormat="1" applyFont="1" applyBorder="1" applyAlignment="1" applyProtection="1">
      <alignment horizontal="center"/>
    </xf>
    <xf numFmtId="0" fontId="31" fillId="0" borderId="26" xfId="0" applyFont="1" applyBorder="1" applyProtection="1"/>
    <xf numFmtId="0" fontId="31" fillId="0" borderId="27" xfId="0" applyFont="1" applyBorder="1" applyProtection="1"/>
    <xf numFmtId="0" fontId="31" fillId="0" borderId="27" xfId="0" applyFont="1" applyBorder="1" applyAlignment="1" applyProtection="1">
      <alignment horizontal="right"/>
    </xf>
    <xf numFmtId="164" fontId="38" fillId="0" borderId="28" xfId="0" applyNumberFormat="1" applyFont="1" applyBorder="1" applyProtection="1">
      <protection hidden="1"/>
    </xf>
    <xf numFmtId="0" fontId="38" fillId="0" borderId="0" xfId="0" applyFont="1" applyBorder="1" applyProtection="1">
      <protection hidden="1"/>
    </xf>
    <xf numFmtId="0" fontId="39" fillId="0" borderId="0" xfId="0" applyFont="1" applyBorder="1" applyAlignment="1" applyProtection="1">
      <alignment horizontal="right"/>
      <protection hidden="1"/>
    </xf>
    <xf numFmtId="0" fontId="31" fillId="0" borderId="0" xfId="0" applyFont="1" applyBorder="1" applyAlignment="1" applyProtection="1">
      <alignment horizontal="center"/>
      <protection hidden="1"/>
    </xf>
    <xf numFmtId="0" fontId="31" fillId="0" borderId="0" xfId="0" applyFont="1" applyBorder="1" applyAlignment="1" applyProtection="1">
      <alignment horizontal="right"/>
      <protection hidden="1"/>
    </xf>
    <xf numFmtId="0" fontId="0" fillId="0" borderId="3" xfId="0" applyBorder="1" applyProtection="1"/>
    <xf numFmtId="0" fontId="31" fillId="0" borderId="0" xfId="0" applyFont="1" applyFill="1" applyProtection="1"/>
    <xf numFmtId="0" fontId="32" fillId="0" borderId="0" xfId="0" applyFont="1" applyFill="1" applyBorder="1" applyProtection="1"/>
    <xf numFmtId="0" fontId="3" fillId="0" borderId="0" xfId="0" applyFont="1" applyFill="1" applyBorder="1" applyProtection="1"/>
    <xf numFmtId="0" fontId="0" fillId="0" borderId="0" xfId="0" applyFill="1"/>
    <xf numFmtId="49" fontId="0" fillId="0" borderId="3" xfId="0" applyNumberFormat="1" applyBorder="1" applyAlignment="1" applyProtection="1">
      <alignment horizontal="center"/>
    </xf>
    <xf numFmtId="49" fontId="8" fillId="0" borderId="0" xfId="0" applyNumberFormat="1" applyFont="1" applyAlignment="1" applyProtection="1">
      <alignment vertical="top"/>
      <protection hidden="1"/>
    </xf>
    <xf numFmtId="0" fontId="3" fillId="0" borderId="3" xfId="0" applyNumberFormat="1" applyFont="1" applyBorder="1" applyProtection="1">
      <protection hidden="1"/>
    </xf>
    <xf numFmtId="0" fontId="0" fillId="0" borderId="29" xfId="0" applyBorder="1" applyProtection="1">
      <protection hidden="1"/>
    </xf>
    <xf numFmtId="49" fontId="0" fillId="0" borderId="4" xfId="0" applyNumberFormat="1" applyBorder="1" applyAlignment="1" applyProtection="1">
      <alignment horizontal="left"/>
      <protection locked="0"/>
    </xf>
    <xf numFmtId="49" fontId="0" fillId="0" borderId="3" xfId="0" applyNumberFormat="1" applyBorder="1" applyAlignment="1" applyProtection="1">
      <alignment horizontal="center"/>
      <protection locked="0"/>
    </xf>
    <xf numFmtId="0" fontId="40" fillId="0" borderId="3" xfId="0" applyFont="1" applyBorder="1" applyProtection="1"/>
    <xf numFmtId="0" fontId="0" fillId="0" borderId="3" xfId="0" applyBorder="1" applyProtection="1">
      <protection hidden="1"/>
    </xf>
    <xf numFmtId="0" fontId="40" fillId="0" borderId="0" xfId="0" applyFont="1" applyFill="1" applyProtection="1">
      <protection hidden="1"/>
    </xf>
    <xf numFmtId="0" fontId="40" fillId="0" borderId="0" xfId="0" applyFont="1" applyFill="1" applyProtection="1"/>
    <xf numFmtId="0" fontId="40" fillId="0" borderId="0" xfId="0" applyFont="1" applyProtection="1"/>
    <xf numFmtId="0" fontId="40" fillId="0" borderId="0" xfId="0" applyFont="1" applyFill="1" applyBorder="1" applyProtection="1"/>
    <xf numFmtId="0" fontId="40" fillId="0" borderId="0" xfId="0" applyFont="1" applyAlignment="1" applyProtection="1">
      <alignment horizontal="center"/>
      <protection hidden="1"/>
    </xf>
    <xf numFmtId="0" fontId="40" fillId="0" borderId="0" xfId="0" applyFont="1" applyAlignment="1" applyProtection="1">
      <alignment horizontal="center"/>
    </xf>
    <xf numFmtId="165" fontId="40" fillId="0" borderId="0" xfId="0" applyNumberFormat="1" applyFont="1" applyProtection="1"/>
    <xf numFmtId="0" fontId="40" fillId="0" borderId="0" xfId="0" applyFont="1" applyAlignment="1" applyProtection="1">
      <alignment horizontal="right"/>
    </xf>
    <xf numFmtId="0" fontId="0" fillId="0" borderId="4" xfId="0" applyBorder="1" applyProtection="1">
      <protection hidden="1"/>
    </xf>
    <xf numFmtId="0" fontId="41" fillId="0" borderId="0" xfId="0" applyFont="1" applyFill="1" applyProtection="1">
      <protection hidden="1"/>
    </xf>
    <xf numFmtId="0" fontId="41" fillId="0" borderId="0" xfId="0" applyFont="1" applyProtection="1">
      <protection hidden="1"/>
    </xf>
    <xf numFmtId="0" fontId="41" fillId="0" borderId="0" xfId="0" applyFont="1" applyFill="1" applyBorder="1" applyProtection="1">
      <protection hidden="1"/>
    </xf>
    <xf numFmtId="168" fontId="41" fillId="0" borderId="0" xfId="0" applyNumberFormat="1" applyFont="1" applyFill="1" applyBorder="1" applyProtection="1">
      <protection hidden="1"/>
    </xf>
    <xf numFmtId="164" fontId="41" fillId="0" borderId="0" xfId="0" applyNumberFormat="1" applyFont="1" applyBorder="1" applyProtection="1">
      <protection hidden="1"/>
    </xf>
    <xf numFmtId="0" fontId="42" fillId="0" borderId="0" xfId="0" applyFont="1" applyFill="1" applyBorder="1" applyProtection="1">
      <protection hidden="1"/>
    </xf>
    <xf numFmtId="0" fontId="41" fillId="0" borderId="0" xfId="0" applyFont="1" applyFill="1" applyBorder="1" applyAlignment="1" applyProtection="1">
      <alignment horizontal="center"/>
      <protection hidden="1"/>
    </xf>
    <xf numFmtId="169" fontId="41" fillId="0" borderId="0" xfId="0" applyNumberFormat="1" applyFont="1" applyBorder="1" applyProtection="1">
      <protection hidden="1"/>
    </xf>
    <xf numFmtId="0" fontId="40" fillId="0" borderId="3" xfId="0" applyFont="1" applyBorder="1" applyProtection="1">
      <protection hidden="1"/>
    </xf>
    <xf numFmtId="0" fontId="5" fillId="0" borderId="0" xfId="0" applyFont="1" applyAlignment="1" applyProtection="1">
      <alignment horizontal="center" vertical="top" wrapText="1"/>
    </xf>
    <xf numFmtId="0" fontId="43" fillId="0" borderId="0" xfId="0" applyFont="1" applyBorder="1" applyAlignment="1" applyProtection="1">
      <alignment horizontal="center"/>
    </xf>
    <xf numFmtId="0" fontId="5" fillId="0" borderId="30" xfId="0" applyFont="1" applyBorder="1" applyAlignment="1" applyProtection="1">
      <alignment horizontal="center"/>
    </xf>
    <xf numFmtId="0" fontId="0" fillId="0" borderId="30" xfId="0" applyBorder="1" applyProtection="1"/>
    <xf numFmtId="0" fontId="0" fillId="0" borderId="0" xfId="0" applyBorder="1" applyProtection="1">
      <protection hidden="1"/>
    </xf>
    <xf numFmtId="49" fontId="0" fillId="0" borderId="2" xfId="0" applyNumberFormat="1" applyBorder="1" applyAlignment="1" applyProtection="1">
      <alignment horizontal="center"/>
    </xf>
    <xf numFmtId="164" fontId="3" fillId="0" borderId="4" xfId="0" applyNumberFormat="1" applyFont="1" applyBorder="1" applyProtection="1">
      <protection hidden="1"/>
    </xf>
    <xf numFmtId="0" fontId="0" fillId="0" borderId="31" xfId="0" applyBorder="1" applyProtection="1">
      <protection hidden="1"/>
    </xf>
    <xf numFmtId="0" fontId="31" fillId="0" borderId="0" xfId="0" applyNumberFormat="1" applyFont="1" applyFill="1" applyProtection="1"/>
    <xf numFmtId="0" fontId="41" fillId="0" borderId="0" xfId="0" applyFont="1" applyFill="1" applyProtection="1"/>
    <xf numFmtId="49" fontId="41" fillId="0" borderId="0" xfId="0" applyNumberFormat="1" applyFont="1" applyFill="1" applyProtection="1">
      <protection hidden="1"/>
    </xf>
    <xf numFmtId="49" fontId="41" fillId="0" borderId="0" xfId="0" applyNumberFormat="1" applyFont="1" applyFill="1" applyAlignment="1" applyProtection="1">
      <alignment horizontal="left"/>
      <protection hidden="1"/>
    </xf>
    <xf numFmtId="1" fontId="41" fillId="0" borderId="0" xfId="0" applyNumberFormat="1" applyFont="1" applyFill="1" applyAlignment="1" applyProtection="1">
      <protection hidden="1"/>
    </xf>
    <xf numFmtId="1" fontId="41" fillId="0" borderId="0" xfId="0" applyNumberFormat="1" applyFont="1" applyFill="1" applyProtection="1">
      <protection hidden="1"/>
    </xf>
    <xf numFmtId="0" fontId="41" fillId="0" borderId="0" xfId="0" applyFont="1" applyBorder="1" applyProtection="1"/>
    <xf numFmtId="49" fontId="41" fillId="0" borderId="0" xfId="0" applyNumberFormat="1" applyFont="1" applyBorder="1" applyAlignment="1" applyProtection="1">
      <alignment horizontal="center"/>
    </xf>
    <xf numFmtId="0" fontId="41" fillId="0" borderId="0" xfId="0" applyFont="1" applyBorder="1" applyAlignment="1" applyProtection="1">
      <alignment horizontal="right"/>
    </xf>
    <xf numFmtId="4" fontId="0" fillId="0" borderId="16" xfId="0" applyNumberFormat="1" applyFont="1" applyBorder="1" applyAlignment="1" applyProtection="1">
      <alignment horizontal="right"/>
      <protection locked="0"/>
    </xf>
    <xf numFmtId="49" fontId="0" fillId="0" borderId="4" xfId="0" applyNumberFormat="1" applyBorder="1" applyAlignment="1" applyProtection="1">
      <alignment horizontal="center"/>
      <protection locked="0"/>
    </xf>
    <xf numFmtId="49" fontId="0" fillId="0" borderId="3" xfId="0" applyNumberFormat="1" applyBorder="1" applyAlignment="1" applyProtection="1">
      <alignment horizontal="center"/>
      <protection locked="0"/>
    </xf>
    <xf numFmtId="49" fontId="0" fillId="0" borderId="14" xfId="0" applyNumberFormat="1" applyBorder="1" applyAlignment="1" applyProtection="1">
      <alignment horizontal="center"/>
      <protection locked="0"/>
    </xf>
    <xf numFmtId="0" fontId="15" fillId="6" borderId="4" xfId="0" applyFont="1" applyFill="1" applyBorder="1" applyAlignment="1" applyProtection="1">
      <alignment horizontal="left"/>
      <protection locked="0"/>
    </xf>
    <xf numFmtId="0" fontId="15" fillId="6" borderId="3" xfId="0" applyFont="1" applyFill="1" applyBorder="1" applyAlignment="1" applyProtection="1">
      <alignment horizontal="left"/>
      <protection locked="0"/>
    </xf>
    <xf numFmtId="0" fontId="15" fillId="6" borderId="14" xfId="0" applyFont="1" applyFill="1" applyBorder="1" applyAlignment="1" applyProtection="1">
      <alignment horizontal="left"/>
      <protection locked="0"/>
    </xf>
    <xf numFmtId="0" fontId="15" fillId="5" borderId="4" xfId="0" applyFont="1" applyFill="1" applyBorder="1" applyAlignment="1" applyProtection="1">
      <alignment horizontal="left"/>
      <protection locked="0"/>
    </xf>
    <xf numFmtId="0" fontId="15" fillId="5" borderId="3" xfId="0" applyFont="1" applyFill="1" applyBorder="1" applyAlignment="1" applyProtection="1">
      <alignment horizontal="left"/>
      <protection locked="0"/>
    </xf>
    <xf numFmtId="0" fontId="15" fillId="5" borderId="14" xfId="0" applyFont="1" applyFill="1" applyBorder="1" applyAlignment="1" applyProtection="1">
      <alignment horizontal="left"/>
      <protection locked="0"/>
    </xf>
    <xf numFmtId="0" fontId="15" fillId="3" borderId="4" xfId="0" applyFont="1" applyFill="1" applyBorder="1" applyAlignment="1" applyProtection="1">
      <alignment horizontal="left"/>
      <protection locked="0"/>
    </xf>
    <xf numFmtId="0" fontId="15" fillId="3" borderId="14" xfId="0" applyFont="1" applyFill="1" applyBorder="1" applyAlignment="1" applyProtection="1">
      <alignment horizontal="left"/>
      <protection locked="0"/>
    </xf>
    <xf numFmtId="0" fontId="7" fillId="2" borderId="4" xfId="0" applyFont="1" applyFill="1" applyBorder="1" applyProtection="1">
      <protection hidden="1"/>
    </xf>
    <xf numFmtId="0" fontId="7" fillId="2" borderId="14" xfId="0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2" fillId="2" borderId="14" xfId="0" applyFont="1" applyFill="1" applyBorder="1" applyProtection="1">
      <protection hidden="1"/>
    </xf>
    <xf numFmtId="0" fontId="10" fillId="2" borderId="4" xfId="0" applyFont="1" applyFill="1" applyBorder="1" applyProtection="1">
      <protection hidden="1"/>
    </xf>
    <xf numFmtId="0" fontId="10" fillId="2" borderId="14" xfId="0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left" vertical="top" wrapText="1"/>
      <protection hidden="1"/>
    </xf>
    <xf numFmtId="0" fontId="2" fillId="2" borderId="14" xfId="0" applyFont="1" applyFill="1" applyBorder="1" applyAlignment="1" applyProtection="1">
      <alignment horizontal="left" vertical="top" wrapText="1"/>
      <protection hidden="1"/>
    </xf>
    <xf numFmtId="49" fontId="1" fillId="0" borderId="4" xfId="0" applyNumberFormat="1" applyFont="1" applyBorder="1" applyProtection="1">
      <protection locked="0"/>
    </xf>
    <xf numFmtId="49" fontId="1" fillId="0" borderId="3" xfId="0" applyNumberFormat="1" applyFont="1" applyBorder="1" applyProtection="1">
      <protection locked="0"/>
    </xf>
    <xf numFmtId="49" fontId="1" fillId="0" borderId="14" xfId="0" applyNumberFormat="1" applyFont="1" applyBorder="1" applyProtection="1">
      <protection locked="0"/>
    </xf>
    <xf numFmtId="49" fontId="0" fillId="0" borderId="4" xfId="0" applyNumberFormat="1" applyBorder="1" applyProtection="1">
      <protection locked="0"/>
    </xf>
    <xf numFmtId="0" fontId="1" fillId="0" borderId="4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170" fontId="9" fillId="2" borderId="4" xfId="0" applyNumberFormat="1" applyFont="1" applyFill="1" applyBorder="1" applyAlignment="1" applyProtection="1">
      <alignment horizontal="left"/>
      <protection hidden="1"/>
    </xf>
    <xf numFmtId="170" fontId="9" fillId="2" borderId="14" xfId="0" applyNumberFormat="1" applyFont="1" applyFill="1" applyBorder="1" applyAlignment="1" applyProtection="1">
      <alignment horizontal="left"/>
      <protection hidden="1"/>
    </xf>
    <xf numFmtId="170" fontId="9" fillId="4" borderId="4" xfId="0" applyNumberFormat="1" applyFont="1" applyFill="1" applyBorder="1" applyAlignment="1" applyProtection="1">
      <alignment horizontal="left"/>
      <protection hidden="1"/>
    </xf>
    <xf numFmtId="170" fontId="9" fillId="4" borderId="14" xfId="0" applyNumberFormat="1" applyFont="1" applyFill="1" applyBorder="1" applyAlignment="1" applyProtection="1">
      <alignment horizontal="left"/>
      <protection hidden="1"/>
    </xf>
    <xf numFmtId="0" fontId="5" fillId="2" borderId="4" xfId="0" applyFont="1" applyFill="1" applyBorder="1" applyProtection="1">
      <protection hidden="1"/>
    </xf>
    <xf numFmtId="0" fontId="5" fillId="2" borderId="14" xfId="0" applyFont="1" applyFill="1" applyBorder="1" applyProtection="1">
      <protection hidden="1"/>
    </xf>
    <xf numFmtId="0" fontId="0" fillId="5" borderId="4" xfId="0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5" borderId="14" xfId="0" applyFont="1" applyFill="1" applyBorder="1" applyAlignment="1" applyProtection="1">
      <alignment horizontal="left" vertical="top"/>
      <protection locked="0"/>
    </xf>
    <xf numFmtId="0" fontId="5" fillId="0" borderId="0" xfId="0" applyFont="1" applyAlignment="1" applyProtection="1">
      <alignment horizontal="center" wrapText="1"/>
      <protection hidden="1"/>
    </xf>
    <xf numFmtId="0" fontId="5" fillId="0" borderId="2" xfId="0" applyFont="1" applyBorder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49" fontId="1" fillId="0" borderId="4" xfId="0" applyNumberFormat="1" applyFont="1" applyBorder="1" applyAlignment="1" applyProtection="1">
      <alignment horizontal="left"/>
      <protection locked="0"/>
    </xf>
    <xf numFmtId="49" fontId="1" fillId="0" borderId="3" xfId="0" applyNumberFormat="1" applyFont="1" applyBorder="1" applyAlignment="1" applyProtection="1">
      <alignment horizontal="left"/>
      <protection locked="0"/>
    </xf>
    <xf numFmtId="49" fontId="1" fillId="0" borderId="14" xfId="0" applyNumberFormat="1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center" wrapText="1"/>
    </xf>
    <xf numFmtId="0" fontId="2" fillId="0" borderId="3" xfId="0" applyFont="1" applyBorder="1" applyAlignment="1" applyProtection="1">
      <alignment horizontal="center" wrapText="1"/>
    </xf>
    <xf numFmtId="0" fontId="2" fillId="0" borderId="14" xfId="0" applyFont="1" applyBorder="1" applyAlignment="1" applyProtection="1">
      <alignment horizontal="center" wrapText="1"/>
    </xf>
    <xf numFmtId="0" fontId="0" fillId="0" borderId="0" xfId="0" applyAlignment="1" applyProtection="1">
      <alignment horizontal="center" wrapText="1"/>
    </xf>
    <xf numFmtId="0" fontId="0" fillId="0" borderId="2" xfId="0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76200</xdr:colOff>
      <xdr:row>36</xdr:row>
      <xdr:rowOff>85725</xdr:rowOff>
    </xdr:from>
    <xdr:to>
      <xdr:col>21</xdr:col>
      <xdr:colOff>152400</xdr:colOff>
      <xdr:row>36</xdr:row>
      <xdr:rowOff>85725</xdr:rowOff>
    </xdr:to>
    <xdr:sp macro="" textlink="">
      <xdr:nvSpPr>
        <xdr:cNvPr id="1823" name="Line 11"/>
        <xdr:cNvSpPr>
          <a:spLocks noChangeShapeType="1"/>
        </xdr:cNvSpPr>
      </xdr:nvSpPr>
      <xdr:spPr bwMode="auto">
        <a:xfrm flipV="1">
          <a:off x="13820775" y="585787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219075</xdr:colOff>
      <xdr:row>4</xdr:row>
      <xdr:rowOff>123825</xdr:rowOff>
    </xdr:from>
    <xdr:to>
      <xdr:col>4</xdr:col>
      <xdr:colOff>609600</xdr:colOff>
      <xdr:row>4</xdr:row>
      <xdr:rowOff>123825</xdr:rowOff>
    </xdr:to>
    <xdr:sp macro="" textlink="">
      <xdr:nvSpPr>
        <xdr:cNvPr id="1824" name="Line 90"/>
        <xdr:cNvSpPr>
          <a:spLocks noChangeShapeType="1"/>
        </xdr:cNvSpPr>
      </xdr:nvSpPr>
      <xdr:spPr bwMode="auto">
        <a:xfrm flipH="1">
          <a:off x="3400425" y="12668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209550</xdr:colOff>
      <xdr:row>4</xdr:row>
      <xdr:rowOff>133350</xdr:rowOff>
    </xdr:from>
    <xdr:to>
      <xdr:col>4</xdr:col>
      <xdr:colOff>209550</xdr:colOff>
      <xdr:row>5</xdr:row>
      <xdr:rowOff>142875</xdr:rowOff>
    </xdr:to>
    <xdr:sp macro="" textlink="">
      <xdr:nvSpPr>
        <xdr:cNvPr id="1825" name="Line 92"/>
        <xdr:cNvSpPr>
          <a:spLocks noChangeShapeType="1"/>
        </xdr:cNvSpPr>
      </xdr:nvSpPr>
      <xdr:spPr bwMode="auto">
        <a:xfrm>
          <a:off x="3390900" y="127635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209550</xdr:colOff>
      <xdr:row>5</xdr:row>
      <xdr:rowOff>142875</xdr:rowOff>
    </xdr:from>
    <xdr:to>
      <xdr:col>4</xdr:col>
      <xdr:colOff>361950</xdr:colOff>
      <xdr:row>5</xdr:row>
      <xdr:rowOff>142875</xdr:rowOff>
    </xdr:to>
    <xdr:sp macro="" textlink="">
      <xdr:nvSpPr>
        <xdr:cNvPr id="1826" name="Line 93"/>
        <xdr:cNvSpPr>
          <a:spLocks noChangeShapeType="1"/>
        </xdr:cNvSpPr>
      </xdr:nvSpPr>
      <xdr:spPr bwMode="auto">
        <a:xfrm>
          <a:off x="3390900" y="147637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133350</xdr:colOff>
      <xdr:row>36</xdr:row>
      <xdr:rowOff>57150</xdr:rowOff>
    </xdr:from>
    <xdr:to>
      <xdr:col>18</xdr:col>
      <xdr:colOff>228600</xdr:colOff>
      <xdr:row>46</xdr:row>
      <xdr:rowOff>76200</xdr:rowOff>
    </xdr:to>
    <xdr:grpSp>
      <xdr:nvGrpSpPr>
        <xdr:cNvPr id="1827" name="Group 8"/>
        <xdr:cNvGrpSpPr>
          <a:grpSpLocks/>
        </xdr:cNvGrpSpPr>
      </xdr:nvGrpSpPr>
      <xdr:grpSpPr bwMode="auto">
        <a:xfrm>
          <a:off x="10715625" y="5829300"/>
          <a:ext cx="1057275" cy="1485900"/>
          <a:chOff x="8772525" y="5133975"/>
          <a:chExt cx="876300" cy="2057400"/>
        </a:xfrm>
      </xdr:grpSpPr>
      <xdr:sp macro="" textlink="">
        <xdr:nvSpPr>
          <xdr:cNvPr id="1828" name="Line 95"/>
          <xdr:cNvSpPr>
            <a:spLocks noChangeShapeType="1"/>
          </xdr:cNvSpPr>
        </xdr:nvSpPr>
        <xdr:spPr bwMode="auto">
          <a:xfrm>
            <a:off x="8772525" y="5133975"/>
            <a:ext cx="8763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29" name="Line 99"/>
          <xdr:cNvSpPr>
            <a:spLocks noChangeShapeType="1"/>
          </xdr:cNvSpPr>
        </xdr:nvSpPr>
        <xdr:spPr bwMode="auto">
          <a:xfrm>
            <a:off x="8772525" y="5143500"/>
            <a:ext cx="0" cy="20478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X92"/>
  <sheetViews>
    <sheetView showGridLines="0" tabSelected="1" zoomScaleNormal="100" workbookViewId="0">
      <selection activeCell="B7" sqref="B7"/>
    </sheetView>
  </sheetViews>
  <sheetFormatPr defaultRowHeight="11.25" x14ac:dyDescent="0.2"/>
  <cols>
    <col min="1" max="1" width="11.83203125" style="1" customWidth="1"/>
    <col min="2" max="2" width="24" style="1" customWidth="1"/>
    <col min="3" max="3" width="9.6640625" style="1" customWidth="1"/>
    <col min="4" max="4" width="10.1640625" style="1" customWidth="1"/>
    <col min="5" max="5" width="10.6640625" style="1" customWidth="1"/>
    <col min="6" max="6" width="12.83203125" style="1" customWidth="1"/>
    <col min="7" max="7" width="12.1640625" style="1" customWidth="1"/>
    <col min="8" max="8" width="11.83203125" style="1" customWidth="1"/>
    <col min="9" max="9" width="12.83203125" style="1" customWidth="1"/>
    <col min="10" max="10" width="13.83203125" style="1" customWidth="1"/>
    <col min="11" max="11" width="10.6640625" style="1" customWidth="1"/>
    <col min="12" max="12" width="9.5" style="1" customWidth="1"/>
    <col min="13" max="13" width="11.33203125" style="1" customWidth="1"/>
    <col min="14" max="14" width="10" style="1" customWidth="1"/>
    <col min="15" max="15" width="13.83203125" style="1" customWidth="1"/>
    <col min="16" max="16" width="13.1640625" style="1" customWidth="1"/>
    <col min="17" max="17" width="0.5" style="1" hidden="1" customWidth="1"/>
    <col min="18" max="18" width="3.6640625" style="1" customWidth="1"/>
    <col min="19" max="19" width="26" style="1" customWidth="1"/>
    <col min="20" max="20" width="12.5" style="35" customWidth="1"/>
    <col min="21" max="21" width="12" style="1" customWidth="1"/>
    <col min="22" max="22" width="14.5" style="1" customWidth="1"/>
    <col min="23" max="23" width="1.33203125" style="200" customWidth="1"/>
    <col min="24" max="24" width="11.5" style="192" customWidth="1"/>
    <col min="25" max="25" width="8.83203125" style="191" customWidth="1"/>
    <col min="26" max="26" width="7.6640625" style="191" customWidth="1"/>
    <col min="27" max="29" width="9.33203125" style="191"/>
    <col min="30" max="30" width="13.1640625" style="191" customWidth="1"/>
    <col min="31" max="50" width="9.33203125" style="191"/>
    <col min="51" max="16384" width="9.33203125" style="32"/>
  </cols>
  <sheetData>
    <row r="1" spans="1:50" ht="24" customHeight="1" x14ac:dyDescent="0.25">
      <c r="A1" s="61" t="s">
        <v>0</v>
      </c>
      <c r="B1" s="50"/>
      <c r="C1" s="50"/>
      <c r="D1" s="50"/>
      <c r="E1" s="183" t="s">
        <v>110</v>
      </c>
      <c r="F1" s="48" t="s">
        <v>31</v>
      </c>
      <c r="G1" s="229" t="s">
        <v>112</v>
      </c>
      <c r="H1" s="230"/>
      <c r="I1" s="230"/>
      <c r="J1" s="230"/>
      <c r="K1" s="230"/>
      <c r="L1" s="231"/>
      <c r="M1" s="58" t="s">
        <v>56</v>
      </c>
      <c r="N1" s="138"/>
      <c r="O1" s="93" t="s">
        <v>55</v>
      </c>
      <c r="P1" s="108"/>
      <c r="Q1" s="108"/>
      <c r="R1" s="66"/>
      <c r="S1" s="159"/>
      <c r="T1" s="160"/>
      <c r="U1" s="155"/>
      <c r="V1" s="156"/>
      <c r="W1" s="199"/>
      <c r="X1" s="191"/>
      <c r="Z1" s="217"/>
      <c r="AA1" s="217"/>
      <c r="AB1" s="217"/>
      <c r="AC1" s="217"/>
      <c r="AD1" s="217"/>
      <c r="AE1" s="217"/>
      <c r="AF1" s="217"/>
      <c r="AG1" s="217"/>
      <c r="AH1" s="217"/>
      <c r="AI1" s="217"/>
    </row>
    <row r="2" spans="1:50" ht="22.5" customHeight="1" x14ac:dyDescent="0.25">
      <c r="A2" s="59" t="s">
        <v>38</v>
      </c>
      <c r="B2" s="95"/>
      <c r="C2" s="95"/>
      <c r="D2" s="59"/>
      <c r="E2" s="59"/>
      <c r="F2" s="241" t="s">
        <v>2</v>
      </c>
      <c r="G2" s="242"/>
      <c r="H2" s="232" t="s">
        <v>113</v>
      </c>
      <c r="I2" s="233"/>
      <c r="J2" s="233"/>
      <c r="K2" s="233"/>
      <c r="L2" s="234"/>
      <c r="M2" s="58" t="s">
        <v>57</v>
      </c>
      <c r="N2" s="138"/>
      <c r="O2" s="93" t="s">
        <v>51</v>
      </c>
      <c r="P2" s="108"/>
      <c r="Q2" s="108"/>
      <c r="R2" s="66"/>
      <c r="S2" s="159"/>
      <c r="T2" s="159"/>
      <c r="U2" s="155"/>
      <c r="V2" s="156"/>
      <c r="W2" s="199"/>
      <c r="X2" s="191"/>
      <c r="Z2" s="217"/>
      <c r="AA2" s="217"/>
      <c r="AB2" s="217"/>
      <c r="AC2" s="217"/>
      <c r="AD2" s="217"/>
      <c r="AE2" s="217"/>
      <c r="AF2" s="217"/>
      <c r="AG2" s="217"/>
      <c r="AH2" s="217"/>
      <c r="AI2" s="217"/>
    </row>
    <row r="3" spans="1:50" ht="22.5" customHeight="1" x14ac:dyDescent="0.25">
      <c r="A3" s="163" t="s">
        <v>49</v>
      </c>
      <c r="B3" s="59"/>
      <c r="C3" s="59"/>
      <c r="D3" s="96"/>
      <c r="E3" s="59"/>
      <c r="F3" s="239" t="s">
        <v>1</v>
      </c>
      <c r="G3" s="240"/>
      <c r="H3" s="232">
        <v>668778</v>
      </c>
      <c r="I3" s="233"/>
      <c r="J3" s="233"/>
      <c r="K3" s="233"/>
      <c r="L3" s="234"/>
      <c r="M3" s="58" t="s">
        <v>76</v>
      </c>
      <c r="N3" s="138"/>
      <c r="O3" s="93" t="s">
        <v>54</v>
      </c>
      <c r="P3" s="108"/>
      <c r="Q3" s="108"/>
      <c r="R3" s="66"/>
      <c r="S3" s="108"/>
      <c r="T3" s="108"/>
      <c r="U3" s="155"/>
      <c r="V3" s="156"/>
      <c r="W3" s="199"/>
      <c r="X3" s="191"/>
      <c r="Z3" s="217"/>
      <c r="AA3" s="217"/>
      <c r="AB3" s="217"/>
      <c r="AC3" s="217"/>
      <c r="AD3" s="217"/>
      <c r="AE3" s="217"/>
      <c r="AF3" s="217"/>
      <c r="AG3" s="217"/>
      <c r="AH3" s="217"/>
      <c r="AI3" s="217"/>
    </row>
    <row r="4" spans="1:50" ht="21" customHeight="1" x14ac:dyDescent="0.25">
      <c r="A4" s="59" t="s">
        <v>50</v>
      </c>
      <c r="B4" s="80"/>
      <c r="C4" s="80"/>
      <c r="D4" s="81"/>
      <c r="E4" s="81"/>
      <c r="F4" s="237" t="s">
        <v>3</v>
      </c>
      <c r="G4" s="238"/>
      <c r="H4" s="85">
        <v>1057</v>
      </c>
      <c r="I4" s="243" t="s">
        <v>35</v>
      </c>
      <c r="J4" s="244"/>
      <c r="K4" s="235">
        <v>4121064</v>
      </c>
      <c r="L4" s="236"/>
      <c r="M4" s="108" t="s">
        <v>58</v>
      </c>
      <c r="N4" s="139"/>
      <c r="O4" s="92" t="s">
        <v>53</v>
      </c>
      <c r="P4" s="140"/>
      <c r="Q4" s="140"/>
      <c r="R4" s="94"/>
      <c r="S4" s="157"/>
      <c r="T4" s="158"/>
      <c r="U4" s="155"/>
      <c r="V4" s="156"/>
      <c r="W4" s="199"/>
      <c r="X4" s="191"/>
      <c r="Z4" s="217"/>
      <c r="AA4" s="217"/>
      <c r="AB4" s="217"/>
      <c r="AC4" s="217"/>
      <c r="AD4" s="217"/>
      <c r="AE4" s="217"/>
      <c r="AF4" s="217"/>
      <c r="AG4" s="217"/>
      <c r="AH4" s="217"/>
      <c r="AI4" s="217"/>
    </row>
    <row r="5" spans="1:50" ht="15" customHeight="1" x14ac:dyDescent="0.2">
      <c r="A5" s="59" t="s">
        <v>37</v>
      </c>
      <c r="B5" s="59"/>
      <c r="C5" s="59"/>
      <c r="D5" s="59"/>
      <c r="E5" s="59"/>
      <c r="F5" s="256" t="s">
        <v>4</v>
      </c>
      <c r="G5" s="257"/>
      <c r="H5" s="252">
        <f>IF(MIN(Date,Date2)=0,"",MIN(Date,Date2))</f>
        <v>39984</v>
      </c>
      <c r="I5" s="253"/>
      <c r="J5" s="60" t="s">
        <v>5</v>
      </c>
      <c r="K5" s="254">
        <f>IF(MAX(Date,Date2)=0,"",MAX(Date,Date2))</f>
        <v>39984</v>
      </c>
      <c r="L5" s="255"/>
      <c r="M5" s="108" t="s">
        <v>77</v>
      </c>
      <c r="N5" s="138"/>
      <c r="O5" s="91" t="s">
        <v>52</v>
      </c>
      <c r="P5" s="108"/>
      <c r="Q5" s="108"/>
      <c r="R5" s="62"/>
      <c r="S5" s="108"/>
      <c r="T5" s="108"/>
      <c r="U5" s="155"/>
      <c r="V5" s="156"/>
      <c r="W5" s="199"/>
      <c r="X5" s="191"/>
      <c r="Z5" s="217"/>
      <c r="AA5" s="217"/>
      <c r="AB5" s="217"/>
      <c r="AC5" s="217"/>
      <c r="AD5" s="217"/>
      <c r="AE5" s="217"/>
      <c r="AF5" s="217"/>
      <c r="AG5" s="217"/>
      <c r="AH5" s="217"/>
      <c r="AI5" s="217"/>
    </row>
    <row r="6" spans="1:50" ht="15" customHeight="1" x14ac:dyDescent="0.2">
      <c r="A6" s="97" t="s">
        <v>75</v>
      </c>
      <c r="B6" s="82"/>
      <c r="C6" s="82"/>
      <c r="D6" s="83"/>
      <c r="E6" s="84"/>
      <c r="F6" s="130"/>
      <c r="G6" s="57"/>
      <c r="H6" s="67"/>
      <c r="I6" s="67" t="s">
        <v>36</v>
      </c>
      <c r="J6" s="70"/>
      <c r="K6" s="69"/>
      <c r="L6" s="70"/>
      <c r="M6" s="70"/>
      <c r="N6" s="62"/>
      <c r="O6" s="64"/>
      <c r="P6" s="64"/>
      <c r="Q6" s="62"/>
      <c r="R6" s="62"/>
      <c r="S6" s="108"/>
      <c r="T6" s="108"/>
      <c r="U6" s="108"/>
      <c r="V6" s="108"/>
      <c r="X6" s="191"/>
      <c r="Z6" s="217"/>
      <c r="AA6" s="217"/>
      <c r="AB6" s="217"/>
      <c r="AC6" s="217"/>
      <c r="AD6" s="217"/>
      <c r="AE6" s="217"/>
      <c r="AF6" s="217"/>
      <c r="AG6" s="217"/>
      <c r="AH6" s="217"/>
      <c r="AI6" s="217"/>
    </row>
    <row r="7" spans="1:50" s="65" customFormat="1" ht="15" customHeight="1" x14ac:dyDescent="0.25">
      <c r="A7" s="86" t="str">
        <f>IF(OR(ISBLANK(NameCell),ISBLANK(EmpCell),ISBLANK(CoCell),ISBLANK(CCCell),ISBLANK(Purpose)),"All Header Information (Light Blue Cells) Must be filled in!","")</f>
        <v/>
      </c>
      <c r="B7" s="62"/>
      <c r="C7" s="62"/>
      <c r="D7" s="63"/>
      <c r="E7" s="63"/>
      <c r="F7" s="63"/>
      <c r="G7" s="69"/>
      <c r="H7" s="68"/>
      <c r="I7" s="132"/>
      <c r="J7" s="133"/>
      <c r="K7" s="69"/>
      <c r="L7" s="134"/>
      <c r="M7" s="134"/>
      <c r="N7" s="62"/>
      <c r="O7" s="64"/>
      <c r="P7" s="64"/>
      <c r="Q7" s="62"/>
      <c r="R7" s="62"/>
      <c r="S7" s="108"/>
      <c r="T7" s="108"/>
      <c r="U7" s="108"/>
      <c r="V7" s="108"/>
      <c r="W7" s="200"/>
      <c r="X7" s="190"/>
      <c r="Y7" s="190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</row>
    <row r="8" spans="1:50" ht="12" customHeight="1" x14ac:dyDescent="0.2">
      <c r="A8" s="56" t="s">
        <v>6</v>
      </c>
      <c r="B8" s="258" t="s">
        <v>116</v>
      </c>
      <c r="C8" s="259"/>
      <c r="D8" s="259"/>
      <c r="E8" s="259"/>
      <c r="F8" s="259"/>
      <c r="G8" s="259"/>
      <c r="H8" s="260"/>
      <c r="I8" s="81"/>
      <c r="L8" s="135"/>
      <c r="M8" s="135"/>
      <c r="N8" s="32"/>
      <c r="O8" s="32"/>
      <c r="P8" s="32"/>
      <c r="Q8" s="32"/>
      <c r="R8" s="32"/>
      <c r="S8" s="156"/>
      <c r="T8" s="156"/>
      <c r="U8" s="156"/>
      <c r="V8" s="156"/>
      <c r="W8" s="199"/>
      <c r="Z8" s="217"/>
      <c r="AA8" s="217"/>
      <c r="AB8" s="217"/>
      <c r="AC8" s="217"/>
      <c r="AD8" s="218" t="s">
        <v>71</v>
      </c>
      <c r="AE8" s="218" t="s">
        <v>48</v>
      </c>
      <c r="AF8" s="199"/>
      <c r="AG8" s="217"/>
      <c r="AH8" s="217"/>
      <c r="AI8" s="217"/>
    </row>
    <row r="9" spans="1:50" ht="3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89"/>
      <c r="K9" s="16"/>
      <c r="L9" s="24"/>
      <c r="M9" s="25"/>
      <c r="N9" s="25"/>
      <c r="O9" s="8"/>
      <c r="P9" s="8"/>
      <c r="Q9" s="8"/>
      <c r="R9" s="8"/>
      <c r="S9" s="155"/>
      <c r="T9" s="155"/>
      <c r="U9" s="155"/>
      <c r="V9" s="155"/>
      <c r="W9" s="199"/>
      <c r="Z9" s="217"/>
      <c r="AA9" s="217"/>
      <c r="AB9" s="217"/>
      <c r="AC9" s="217"/>
      <c r="AD9" s="199"/>
      <c r="AE9" s="199"/>
      <c r="AF9" s="199"/>
      <c r="AG9" s="217"/>
      <c r="AH9" s="217"/>
      <c r="AI9" s="217"/>
    </row>
    <row r="10" spans="1:50" x14ac:dyDescent="0.2">
      <c r="A10" s="185" t="s">
        <v>111</v>
      </c>
      <c r="B10" s="17"/>
      <c r="C10" s="17"/>
      <c r="D10" s="17"/>
      <c r="E10" s="17"/>
      <c r="F10" s="17"/>
      <c r="G10" s="18"/>
      <c r="H10" s="19"/>
      <c r="I10" s="37"/>
      <c r="J10" s="20"/>
      <c r="K10" s="63"/>
      <c r="L10" s="76"/>
      <c r="M10" s="62"/>
      <c r="N10" s="77"/>
      <c r="O10" s="8"/>
      <c r="P10" s="173" t="s">
        <v>7</v>
      </c>
      <c r="Q10" s="161"/>
      <c r="R10" s="161"/>
      <c r="S10" s="161"/>
      <c r="T10" s="174"/>
      <c r="U10" s="175"/>
      <c r="V10" s="161"/>
      <c r="W10" s="201"/>
      <c r="Z10" s="217"/>
      <c r="AA10" s="217"/>
      <c r="AB10" s="217"/>
      <c r="AC10" s="217"/>
      <c r="AD10" s="219" t="s">
        <v>39</v>
      </c>
      <c r="AE10" s="220">
        <v>1</v>
      </c>
      <c r="AF10" s="218" t="s">
        <v>46</v>
      </c>
      <c r="AG10" s="217"/>
      <c r="AH10" s="217"/>
      <c r="AI10" s="217"/>
    </row>
    <row r="11" spans="1:50" x14ac:dyDescent="0.2">
      <c r="A11" s="14" t="s">
        <v>78</v>
      </c>
      <c r="B11" s="21"/>
      <c r="C11" s="21"/>
      <c r="D11" s="21"/>
      <c r="E11" s="21"/>
      <c r="F11" s="21"/>
      <c r="G11" s="21"/>
      <c r="H11" s="22"/>
      <c r="I11" s="38"/>
      <c r="J11" s="23"/>
      <c r="K11" s="78"/>
      <c r="L11" s="78"/>
      <c r="M11" s="62"/>
      <c r="N11" s="77"/>
      <c r="O11" s="8"/>
      <c r="P11" s="161" t="s">
        <v>8</v>
      </c>
      <c r="Q11" s="161"/>
      <c r="R11" s="161"/>
      <c r="S11" s="161"/>
      <c r="T11" s="176"/>
      <c r="U11" s="161"/>
      <c r="V11" s="162"/>
      <c r="W11" s="202"/>
      <c r="Z11" s="217"/>
      <c r="AA11" s="217"/>
      <c r="AB11" s="217"/>
      <c r="AC11" s="217"/>
      <c r="AD11" s="219" t="s">
        <v>40</v>
      </c>
      <c r="AE11" s="220">
        <v>2</v>
      </c>
      <c r="AF11" s="218" t="s">
        <v>61</v>
      </c>
      <c r="AG11" s="217"/>
      <c r="AH11" s="217"/>
      <c r="AI11" s="217"/>
    </row>
    <row r="12" spans="1:50" x14ac:dyDescent="0.2">
      <c r="A12" s="15"/>
      <c r="B12" s="15"/>
      <c r="C12" s="15"/>
      <c r="D12" s="15"/>
      <c r="E12" s="88" t="str">
        <f>IF(COUNT(Lodging)&gt;COUNT(Meals),"If meals are on your hotel bill, please enter it in the meals column","")</f>
        <v/>
      </c>
      <c r="H12" s="15"/>
      <c r="I12" s="15"/>
      <c r="J12"/>
      <c r="K12" s="79" t="str">
        <f>IF(COUNT(Misc)&gt;COUNT(Code),"Each 'Misc' entry requires a 'Misc Code' value!","")</f>
        <v/>
      </c>
      <c r="L12" s="49"/>
      <c r="M12" s="49"/>
      <c r="N12" s="194"/>
      <c r="O12" s="16"/>
      <c r="Q12" s="211"/>
      <c r="R12" s="269" t="s">
        <v>9</v>
      </c>
      <c r="S12" s="270"/>
      <c r="T12" s="270"/>
      <c r="U12" s="270"/>
      <c r="V12" s="270"/>
      <c r="W12" s="270"/>
      <c r="X12" s="271"/>
      <c r="Z12" s="217"/>
      <c r="AA12" s="217"/>
      <c r="AB12" s="217"/>
      <c r="AC12" s="217"/>
      <c r="AD12" s="219" t="s">
        <v>11</v>
      </c>
      <c r="AE12" s="220">
        <v>3</v>
      </c>
      <c r="AF12" s="218" t="s">
        <v>79</v>
      </c>
      <c r="AG12" s="217"/>
      <c r="AH12" s="217"/>
      <c r="AI12" s="217"/>
    </row>
    <row r="13" spans="1:50" ht="10.5" customHeight="1" x14ac:dyDescent="0.2">
      <c r="A13" s="15"/>
      <c r="C13" s="15"/>
      <c r="D13" s="49"/>
      <c r="E13" s="261" t="s">
        <v>61</v>
      </c>
      <c r="F13" s="261" t="s">
        <v>62</v>
      </c>
      <c r="G13" s="261" t="s">
        <v>64</v>
      </c>
      <c r="H13" s="263" t="s">
        <v>60</v>
      </c>
      <c r="I13" s="272" t="s">
        <v>103</v>
      </c>
      <c r="J13" s="272" t="s">
        <v>104</v>
      </c>
      <c r="K13" s="15"/>
      <c r="L13" s="15"/>
      <c r="M13" s="261" t="s">
        <v>13</v>
      </c>
      <c r="O13" s="16"/>
      <c r="P13" s="209"/>
      <c r="Q13" s="210"/>
      <c r="R13" s="153" t="s">
        <v>39</v>
      </c>
      <c r="S13" s="164"/>
      <c r="T13" s="164"/>
      <c r="U13" s="164"/>
      <c r="V13" s="152">
        <v>723018</v>
      </c>
      <c r="W13" s="165"/>
      <c r="X13" s="103">
        <f t="array" ref="X13">SUM(Mileage*Rate)</f>
        <v>0</v>
      </c>
      <c r="Z13" s="217"/>
      <c r="AA13" s="217"/>
      <c r="AB13" s="217"/>
      <c r="AC13" s="217"/>
      <c r="AD13" s="219" t="s">
        <v>42</v>
      </c>
      <c r="AE13" s="220">
        <v>3</v>
      </c>
      <c r="AF13" s="218" t="s">
        <v>44</v>
      </c>
      <c r="AG13" s="217"/>
      <c r="AH13" s="217"/>
      <c r="AI13" s="217"/>
    </row>
    <row r="14" spans="1:50" ht="11.25" customHeight="1" x14ac:dyDescent="0.2">
      <c r="A14" s="49" t="s">
        <v>10</v>
      </c>
      <c r="B14" s="49" t="s">
        <v>32</v>
      </c>
      <c r="C14" s="49" t="s">
        <v>74</v>
      </c>
      <c r="D14" s="49" t="s">
        <v>39</v>
      </c>
      <c r="E14" s="262"/>
      <c r="F14" s="262"/>
      <c r="G14" s="265"/>
      <c r="H14" s="264"/>
      <c r="I14" s="273"/>
      <c r="J14" s="273"/>
      <c r="K14" s="107" t="s">
        <v>43</v>
      </c>
      <c r="L14" s="49" t="s">
        <v>12</v>
      </c>
      <c r="M14" s="262"/>
      <c r="N14" s="208" t="s">
        <v>47</v>
      </c>
      <c r="O14" s="49" t="s">
        <v>70</v>
      </c>
      <c r="P14" s="195"/>
      <c r="Q14" s="16"/>
      <c r="R14" s="153" t="s">
        <v>40</v>
      </c>
      <c r="S14" s="152"/>
      <c r="T14" s="152"/>
      <c r="U14" s="152"/>
      <c r="V14" s="152">
        <v>723000</v>
      </c>
      <c r="W14" s="98"/>
      <c r="X14" s="103">
        <f t="array" ref="X14">SUM(Lodging*Rate)</f>
        <v>0</v>
      </c>
      <c r="Z14" s="217"/>
      <c r="AA14" s="217"/>
      <c r="AB14" s="217"/>
      <c r="AC14" s="217"/>
      <c r="AD14" s="219" t="s">
        <v>41</v>
      </c>
      <c r="AE14" s="220">
        <v>5</v>
      </c>
      <c r="AF14" s="218" t="s">
        <v>60</v>
      </c>
      <c r="AG14" s="217"/>
      <c r="AH14" s="217"/>
      <c r="AI14" s="217"/>
    </row>
    <row r="15" spans="1:50" x14ac:dyDescent="0.2">
      <c r="A15" s="150">
        <v>39984</v>
      </c>
      <c r="B15" s="186" t="s">
        <v>115</v>
      </c>
      <c r="C15" s="124"/>
      <c r="D15" s="116">
        <f>C15*0.75</f>
        <v>0</v>
      </c>
      <c r="E15" s="43"/>
      <c r="F15" s="146"/>
      <c r="G15" s="100"/>
      <c r="H15" s="147"/>
      <c r="I15" s="100">
        <v>28</v>
      </c>
      <c r="J15" s="147"/>
      <c r="K15" s="148"/>
      <c r="L15" s="149"/>
      <c r="M15" s="125">
        <v>1</v>
      </c>
      <c r="N15" s="129" t="s">
        <v>69</v>
      </c>
      <c r="O15" s="142">
        <f>D15+(SUM(E15 * M15 + F15 * M15 + G15 * M15 + H15 * M15 + K15 * M15 + I15 * M15 + J15 * M15))</f>
        <v>28</v>
      </c>
      <c r="P15" s="196"/>
      <c r="Q15" s="16"/>
      <c r="R15" s="154" t="s">
        <v>62</v>
      </c>
      <c r="S15" s="3"/>
      <c r="T15" s="3"/>
      <c r="U15" s="6"/>
      <c r="V15" s="167" t="s">
        <v>29</v>
      </c>
      <c r="W15" s="5"/>
      <c r="X15" s="103">
        <f t="array" ref="X15">TotEntertainment + SUM(Meals*Rate)</f>
        <v>0</v>
      </c>
      <c r="Z15" s="217"/>
      <c r="AA15" s="217"/>
      <c r="AB15" s="217"/>
      <c r="AC15" s="217"/>
      <c r="AD15" s="218" t="s">
        <v>80</v>
      </c>
      <c r="AE15" s="220">
        <v>4</v>
      </c>
      <c r="AF15" s="218" t="s">
        <v>63</v>
      </c>
      <c r="AG15" s="217"/>
      <c r="AH15" s="217"/>
      <c r="AI15" s="217"/>
    </row>
    <row r="16" spans="1:50" x14ac:dyDescent="0.2">
      <c r="A16" s="150">
        <v>39984</v>
      </c>
      <c r="B16" s="186" t="s">
        <v>114</v>
      </c>
      <c r="C16" s="124"/>
      <c r="D16" s="116">
        <f t="shared" ref="D16:D43" si="0">C16*0.75</f>
        <v>0</v>
      </c>
      <c r="E16" s="43"/>
      <c r="F16" s="146"/>
      <c r="G16" s="100"/>
      <c r="H16" s="147"/>
      <c r="I16" s="100">
        <v>38</v>
      </c>
      <c r="J16" s="147"/>
      <c r="K16" s="148"/>
      <c r="L16" s="149"/>
      <c r="M16" s="126">
        <v>1</v>
      </c>
      <c r="N16" s="129" t="s">
        <v>69</v>
      </c>
      <c r="O16" s="142">
        <f t="shared" ref="O16:O43" si="1">D16+(SUM(E16 * M16 + F16 * M16 + G16 * M16 + H16 * M16 + K16 * M16 + I16 * M16 + J16 * M16))</f>
        <v>38</v>
      </c>
      <c r="P16" s="196"/>
      <c r="Q16" s="16"/>
      <c r="R16" s="51" t="s">
        <v>63</v>
      </c>
      <c r="S16" s="3"/>
      <c r="T16" s="6"/>
      <c r="U16" s="4"/>
      <c r="V16" s="167" t="s">
        <v>65</v>
      </c>
      <c r="W16" s="7"/>
      <c r="X16" s="103">
        <f t="array" ref="X16">SUM(TEOther*Rate)</f>
        <v>0</v>
      </c>
      <c r="Z16" s="217"/>
      <c r="AA16" s="217"/>
      <c r="AB16" s="217"/>
      <c r="AC16" s="217"/>
      <c r="AD16" s="218" t="s">
        <v>108</v>
      </c>
      <c r="AE16" s="220">
        <v>6</v>
      </c>
      <c r="AF16" s="218" t="s">
        <v>103</v>
      </c>
      <c r="AG16" s="217"/>
      <c r="AH16" s="217"/>
      <c r="AI16" s="217"/>
    </row>
    <row r="17" spans="1:35" x14ac:dyDescent="0.2">
      <c r="A17" s="150"/>
      <c r="B17" s="186"/>
      <c r="C17" s="124"/>
      <c r="D17" s="116">
        <f t="shared" si="0"/>
        <v>0</v>
      </c>
      <c r="E17" s="43"/>
      <c r="F17" s="146"/>
      <c r="G17" s="100"/>
      <c r="H17" s="147"/>
      <c r="I17" s="100"/>
      <c r="J17" s="147"/>
      <c r="K17" s="148"/>
      <c r="L17" s="149"/>
      <c r="M17" s="127">
        <v>1</v>
      </c>
      <c r="N17" s="129" t="s">
        <v>69</v>
      </c>
      <c r="O17" s="142">
        <f t="shared" si="1"/>
        <v>0</v>
      </c>
      <c r="P17" s="196"/>
      <c r="Q17" s="8"/>
      <c r="R17" s="198" t="s">
        <v>60</v>
      </c>
      <c r="S17" s="6"/>
      <c r="T17" s="6"/>
      <c r="U17" s="4"/>
      <c r="V17" s="167" t="s">
        <v>66</v>
      </c>
      <c r="W17" s="7"/>
      <c r="X17" s="103">
        <f t="array" ref="X17">SUM(Conf*Rate)</f>
        <v>0</v>
      </c>
      <c r="Y17" s="190"/>
      <c r="Z17" s="199"/>
      <c r="AA17" s="217"/>
      <c r="AB17" s="217"/>
      <c r="AC17" s="217"/>
      <c r="AD17" s="218" t="s">
        <v>109</v>
      </c>
      <c r="AE17" s="220">
        <v>7</v>
      </c>
      <c r="AF17" s="218" t="s">
        <v>105</v>
      </c>
      <c r="AG17" s="217"/>
      <c r="AH17" s="217"/>
      <c r="AI17" s="217"/>
    </row>
    <row r="18" spans="1:35" x14ac:dyDescent="0.2">
      <c r="A18" s="150"/>
      <c r="B18" s="186"/>
      <c r="C18" s="124"/>
      <c r="D18" s="116">
        <f t="shared" si="0"/>
        <v>0</v>
      </c>
      <c r="E18" s="43"/>
      <c r="F18" s="146"/>
      <c r="G18" s="100"/>
      <c r="H18" s="147"/>
      <c r="I18" s="100"/>
      <c r="J18" s="147"/>
      <c r="K18" s="148"/>
      <c r="L18" s="149"/>
      <c r="M18" s="127">
        <v>1</v>
      </c>
      <c r="N18" s="129" t="s">
        <v>69</v>
      </c>
      <c r="O18" s="142">
        <f t="shared" si="1"/>
        <v>0</v>
      </c>
      <c r="P18" s="196"/>
      <c r="Q18" s="8"/>
      <c r="R18" s="198" t="s">
        <v>103</v>
      </c>
      <c r="S18" s="6"/>
      <c r="T18" s="6"/>
      <c r="U18" s="4"/>
      <c r="V18" s="213" t="s">
        <v>106</v>
      </c>
      <c r="W18" s="7"/>
      <c r="X18" s="103">
        <f t="array" ref="X18">SUM(AutoRentals*Rate)</f>
        <v>66</v>
      </c>
      <c r="Y18" s="190"/>
      <c r="Z18" s="199"/>
      <c r="AA18" s="217"/>
      <c r="AB18" s="217"/>
      <c r="AC18" s="217"/>
      <c r="AD18" s="218" t="s">
        <v>43</v>
      </c>
      <c r="AE18" s="221">
        <v>8</v>
      </c>
      <c r="AF18" s="218" t="s">
        <v>45</v>
      </c>
      <c r="AG18" s="217"/>
      <c r="AH18" s="217"/>
      <c r="AI18" s="217"/>
    </row>
    <row r="19" spans="1:35" x14ac:dyDescent="0.2">
      <c r="A19" s="150"/>
      <c r="B19" s="186"/>
      <c r="C19" s="124"/>
      <c r="D19" s="116">
        <f t="shared" si="0"/>
        <v>0</v>
      </c>
      <c r="E19" s="43"/>
      <c r="F19" s="146"/>
      <c r="G19" s="100"/>
      <c r="H19" s="147"/>
      <c r="I19" s="100"/>
      <c r="J19" s="147"/>
      <c r="K19" s="148"/>
      <c r="L19" s="149"/>
      <c r="M19" s="127">
        <v>1</v>
      </c>
      <c r="N19" s="129" t="s">
        <v>69</v>
      </c>
      <c r="O19" s="142">
        <f t="shared" si="1"/>
        <v>0</v>
      </c>
      <c r="P19" s="196"/>
      <c r="Q19" s="8"/>
      <c r="R19" s="198" t="s">
        <v>105</v>
      </c>
      <c r="S19" s="6"/>
      <c r="T19" s="6"/>
      <c r="U19" s="4"/>
      <c r="V19" s="213" t="s">
        <v>107</v>
      </c>
      <c r="W19" s="7"/>
      <c r="X19" s="103">
        <f t="array" ref="X19">SUM(AutoMobileExp*Rate)</f>
        <v>0</v>
      </c>
      <c r="Y19" s="190"/>
      <c r="Z19" s="199"/>
      <c r="AA19" s="217"/>
      <c r="AB19" s="217"/>
      <c r="AC19" s="217"/>
      <c r="AD19" s="217"/>
      <c r="AE19" s="217"/>
      <c r="AF19" s="217"/>
      <c r="AG19" s="217"/>
      <c r="AH19" s="217"/>
      <c r="AI19" s="217"/>
    </row>
    <row r="20" spans="1:35" x14ac:dyDescent="0.2">
      <c r="A20" s="150"/>
      <c r="B20" s="186"/>
      <c r="C20" s="124"/>
      <c r="D20" s="116">
        <f t="shared" si="0"/>
        <v>0</v>
      </c>
      <c r="E20" s="43"/>
      <c r="F20" s="146"/>
      <c r="G20" s="100"/>
      <c r="H20" s="147"/>
      <c r="I20" s="225"/>
      <c r="J20" s="147"/>
      <c r="K20" s="148"/>
      <c r="L20" s="149"/>
      <c r="M20" s="127">
        <v>1</v>
      </c>
      <c r="N20" s="129" t="s">
        <v>69</v>
      </c>
      <c r="O20" s="142">
        <f t="shared" si="1"/>
        <v>0</v>
      </c>
      <c r="P20" s="196"/>
      <c r="Q20" s="8"/>
      <c r="R20" s="52" t="s">
        <v>73</v>
      </c>
      <c r="S20" s="10"/>
      <c r="T20" s="11"/>
      <c r="U20" s="118"/>
      <c r="V20" s="167"/>
      <c r="W20" s="7"/>
      <c r="X20" s="105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</row>
    <row r="21" spans="1:35" x14ac:dyDescent="0.2">
      <c r="A21" s="150"/>
      <c r="B21" s="186"/>
      <c r="C21" s="124"/>
      <c r="D21" s="116">
        <f t="shared" si="0"/>
        <v>0</v>
      </c>
      <c r="E21" s="43"/>
      <c r="F21" s="43"/>
      <c r="G21" s="42"/>
      <c r="H21" s="44"/>
      <c r="I21" s="100"/>
      <c r="J21" s="44"/>
      <c r="K21" s="148"/>
      <c r="L21" s="149"/>
      <c r="M21" s="127">
        <v>1</v>
      </c>
      <c r="N21" s="129" t="s">
        <v>69</v>
      </c>
      <c r="O21" s="142">
        <f t="shared" si="1"/>
        <v>0</v>
      </c>
      <c r="P21" s="196"/>
      <c r="Q21" s="8"/>
      <c r="R21" s="53">
        <v>1</v>
      </c>
      <c r="S21" s="55" t="s">
        <v>67</v>
      </c>
      <c r="T21" s="6"/>
      <c r="U21" s="4"/>
      <c r="V21" s="167" t="s">
        <v>33</v>
      </c>
      <c r="W21" s="7"/>
      <c r="X21" s="214">
        <f t="array" ref="X21">SUM(IF(Code = R21, Misc,0) * Rate)</f>
        <v>0</v>
      </c>
      <c r="Y21" s="215"/>
      <c r="Z21" s="222"/>
      <c r="AA21" s="222"/>
      <c r="AB21" s="222"/>
      <c r="AC21" s="223"/>
      <c r="AD21" s="217"/>
      <c r="AE21" s="217"/>
      <c r="AF21" s="217"/>
      <c r="AG21" s="217"/>
      <c r="AH21" s="217"/>
      <c r="AI21" s="217"/>
    </row>
    <row r="22" spans="1:35" x14ac:dyDescent="0.2">
      <c r="A22" s="150"/>
      <c r="B22" s="186"/>
      <c r="C22" s="124"/>
      <c r="D22" s="116">
        <f t="shared" si="0"/>
        <v>0</v>
      </c>
      <c r="E22" s="43"/>
      <c r="F22" s="43"/>
      <c r="G22" s="42"/>
      <c r="H22" s="44"/>
      <c r="I22" s="100"/>
      <c r="J22" s="44"/>
      <c r="K22" s="148"/>
      <c r="L22" s="149"/>
      <c r="M22" s="127">
        <v>1</v>
      </c>
      <c r="N22" s="129" t="s">
        <v>69</v>
      </c>
      <c r="O22" s="142">
        <f t="shared" si="1"/>
        <v>0</v>
      </c>
      <c r="P22" s="196"/>
      <c r="Q22" s="8"/>
      <c r="R22" s="53">
        <v>2</v>
      </c>
      <c r="S22" s="54" t="s">
        <v>14</v>
      </c>
      <c r="T22" s="188" t="s">
        <v>95</v>
      </c>
      <c r="U22" s="4"/>
      <c r="V22" s="168" t="s">
        <v>82</v>
      </c>
      <c r="W22" s="7"/>
      <c r="X22" s="103">
        <f t="array" ref="X22">SUM(IF(Code = R22, Misc,0) * Rate)</f>
        <v>0</v>
      </c>
      <c r="Y22" s="212"/>
      <c r="Z22" s="222"/>
      <c r="AA22" s="222"/>
      <c r="AB22" s="222"/>
      <c r="AC22" s="223"/>
      <c r="AD22" s="217"/>
      <c r="AE22" s="217"/>
      <c r="AF22" s="217"/>
      <c r="AG22" s="217"/>
      <c r="AH22" s="217"/>
      <c r="AI22" s="217"/>
    </row>
    <row r="23" spans="1:35" x14ac:dyDescent="0.2">
      <c r="A23" s="150"/>
      <c r="B23" s="186"/>
      <c r="C23" s="124"/>
      <c r="D23" s="116">
        <f t="shared" si="0"/>
        <v>0</v>
      </c>
      <c r="E23" s="43"/>
      <c r="F23" s="43"/>
      <c r="G23" s="42"/>
      <c r="H23" s="44"/>
      <c r="I23" s="42"/>
      <c r="J23" s="44"/>
      <c r="K23" s="148"/>
      <c r="L23" s="149"/>
      <c r="M23" s="127">
        <v>1</v>
      </c>
      <c r="N23" s="129" t="s">
        <v>69</v>
      </c>
      <c r="O23" s="142">
        <f t="shared" si="1"/>
        <v>0</v>
      </c>
      <c r="P23" s="196"/>
      <c r="Q23" s="8"/>
      <c r="R23" s="53">
        <v>3</v>
      </c>
      <c r="S23" s="54" t="s">
        <v>68</v>
      </c>
      <c r="T23" s="188" t="s">
        <v>95</v>
      </c>
      <c r="U23" s="6"/>
      <c r="V23" s="168" t="s">
        <v>30</v>
      </c>
      <c r="W23" s="9"/>
      <c r="X23" s="103">
        <f t="array" ref="X23">SUM(IF(Code = R23, Misc,0) * Rate)</f>
        <v>0</v>
      </c>
      <c r="Z23" s="217"/>
      <c r="AA23" s="217"/>
      <c r="AB23" s="217"/>
      <c r="AC23" s="217"/>
      <c r="AD23" s="224"/>
      <c r="AE23" s="203"/>
      <c r="AF23" s="217"/>
      <c r="AG23" s="217"/>
      <c r="AH23" s="217"/>
      <c r="AI23" s="217"/>
    </row>
    <row r="24" spans="1:35" x14ac:dyDescent="0.2">
      <c r="A24" s="150"/>
      <c r="B24" s="186"/>
      <c r="C24" s="124"/>
      <c r="D24" s="116">
        <f t="shared" si="0"/>
        <v>0</v>
      </c>
      <c r="E24" s="43"/>
      <c r="F24" s="43"/>
      <c r="G24" s="42"/>
      <c r="H24" s="44"/>
      <c r="I24" s="42"/>
      <c r="J24" s="44"/>
      <c r="K24" s="148"/>
      <c r="L24" s="149"/>
      <c r="M24" s="127">
        <v>1</v>
      </c>
      <c r="N24" s="129" t="s">
        <v>69</v>
      </c>
      <c r="O24" s="142">
        <f t="shared" si="1"/>
        <v>0</v>
      </c>
      <c r="P24" s="196"/>
      <c r="Q24" s="8"/>
      <c r="R24" s="53">
        <v>4</v>
      </c>
      <c r="S24" s="189" t="s">
        <v>98</v>
      </c>
      <c r="T24" s="1"/>
      <c r="U24" s="6"/>
      <c r="V24" s="182" t="s">
        <v>101</v>
      </c>
      <c r="W24" s="9"/>
      <c r="X24" s="103">
        <f t="array" ref="X24">SUM(IF(Code = R24, Misc,0) * Rate)</f>
        <v>0</v>
      </c>
      <c r="Z24" s="217"/>
      <c r="AA24" s="217"/>
      <c r="AB24" s="217"/>
      <c r="AC24" s="217"/>
      <c r="AD24" s="224"/>
      <c r="AE24" s="203"/>
      <c r="AF24" s="217"/>
      <c r="AG24" s="217"/>
      <c r="AH24" s="217"/>
      <c r="AI24" s="217"/>
    </row>
    <row r="25" spans="1:35" x14ac:dyDescent="0.2">
      <c r="A25" s="150"/>
      <c r="B25" s="186"/>
      <c r="C25" s="124"/>
      <c r="D25" s="116">
        <f t="shared" si="0"/>
        <v>0</v>
      </c>
      <c r="E25" s="43"/>
      <c r="F25" s="43"/>
      <c r="G25" s="42"/>
      <c r="H25" s="44"/>
      <c r="I25" s="42"/>
      <c r="J25" s="44"/>
      <c r="K25" s="148"/>
      <c r="L25" s="149"/>
      <c r="M25" s="127">
        <v>1</v>
      </c>
      <c r="N25" s="129" t="s">
        <v>69</v>
      </c>
      <c r="O25" s="142">
        <f t="shared" si="1"/>
        <v>0</v>
      </c>
      <c r="P25" s="196"/>
      <c r="Q25" s="8"/>
      <c r="R25" s="53">
        <v>5</v>
      </c>
      <c r="S25" s="189" t="s">
        <v>99</v>
      </c>
      <c r="T25" s="188" t="s">
        <v>96</v>
      </c>
      <c r="U25" s="6"/>
      <c r="V25" s="182" t="s">
        <v>102</v>
      </c>
      <c r="W25" s="9"/>
      <c r="X25" s="103">
        <f t="array" ref="X25">SUM(IF(Code = R25, Misc,0) * Rate)</f>
        <v>0</v>
      </c>
      <c r="Z25" s="217"/>
      <c r="AA25" s="217"/>
      <c r="AB25" s="217"/>
      <c r="AC25" s="217"/>
      <c r="AD25" s="217"/>
      <c r="AE25" s="217"/>
      <c r="AF25" s="217"/>
      <c r="AG25" s="217"/>
      <c r="AH25" s="217"/>
      <c r="AI25" s="217"/>
    </row>
    <row r="26" spans="1:35" x14ac:dyDescent="0.2">
      <c r="A26" s="150"/>
      <c r="B26" s="186"/>
      <c r="C26" s="124"/>
      <c r="D26" s="116">
        <f t="shared" si="0"/>
        <v>0</v>
      </c>
      <c r="E26" s="43"/>
      <c r="F26" s="43"/>
      <c r="G26" s="42"/>
      <c r="H26" s="44"/>
      <c r="I26" s="42"/>
      <c r="J26" s="44"/>
      <c r="K26" s="148"/>
      <c r="L26" s="149"/>
      <c r="M26" s="127">
        <v>1</v>
      </c>
      <c r="N26" s="129" t="s">
        <v>69</v>
      </c>
      <c r="O26" s="142">
        <f t="shared" si="1"/>
        <v>0</v>
      </c>
      <c r="P26" s="196"/>
      <c r="Q26" s="8"/>
      <c r="R26" s="53">
        <v>6</v>
      </c>
      <c r="S26" s="184" t="s">
        <v>83</v>
      </c>
      <c r="T26" s="177"/>
      <c r="U26" s="40"/>
      <c r="V26" s="166" t="s">
        <v>89</v>
      </c>
      <c r="W26" s="9"/>
      <c r="X26" s="103">
        <f t="array" ref="X26">SUM(IF(Code = R26, Misc,0) * Rate)</f>
        <v>0</v>
      </c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</row>
    <row r="27" spans="1:35" x14ac:dyDescent="0.2">
      <c r="A27" s="150"/>
      <c r="B27" s="186"/>
      <c r="C27" s="124"/>
      <c r="D27" s="116">
        <f t="shared" si="0"/>
        <v>0</v>
      </c>
      <c r="E27" s="43"/>
      <c r="F27" s="43"/>
      <c r="G27" s="42"/>
      <c r="H27" s="44"/>
      <c r="I27" s="42"/>
      <c r="J27" s="44"/>
      <c r="K27" s="148"/>
      <c r="L27" s="149"/>
      <c r="M27" s="127">
        <v>1</v>
      </c>
      <c r="N27" s="129" t="s">
        <v>69</v>
      </c>
      <c r="O27" s="142">
        <f t="shared" si="1"/>
        <v>0</v>
      </c>
      <c r="P27" s="196"/>
      <c r="Q27" s="8"/>
      <c r="R27" s="53">
        <v>7</v>
      </c>
      <c r="S27" s="184" t="s">
        <v>84</v>
      </c>
      <c r="T27" s="177"/>
      <c r="U27" s="40"/>
      <c r="V27" s="166" t="s">
        <v>90</v>
      </c>
      <c r="W27" s="9"/>
      <c r="X27" s="103">
        <f t="array" ref="X27">SUM(IF(Code = R27, Misc,0) * Rate)</f>
        <v>0</v>
      </c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</row>
    <row r="28" spans="1:35" x14ac:dyDescent="0.2">
      <c r="A28" s="150"/>
      <c r="B28" s="186"/>
      <c r="C28" s="124"/>
      <c r="D28" s="116">
        <f t="shared" si="0"/>
        <v>0</v>
      </c>
      <c r="E28" s="43"/>
      <c r="F28" s="43"/>
      <c r="G28" s="42"/>
      <c r="H28" s="44"/>
      <c r="I28" s="42"/>
      <c r="J28" s="44"/>
      <c r="K28" s="148"/>
      <c r="L28" s="149"/>
      <c r="M28" s="127">
        <v>1</v>
      </c>
      <c r="N28" s="129" t="s">
        <v>69</v>
      </c>
      <c r="O28" s="142">
        <f t="shared" si="1"/>
        <v>0</v>
      </c>
      <c r="P28" s="196"/>
      <c r="Q28" s="8"/>
      <c r="R28" s="53">
        <v>8</v>
      </c>
      <c r="S28" s="184" t="s">
        <v>85</v>
      </c>
      <c r="T28" s="177"/>
      <c r="U28" s="40"/>
      <c r="V28" s="166" t="s">
        <v>91</v>
      </c>
      <c r="W28" s="9"/>
      <c r="X28" s="103">
        <f t="array" ref="X28">SUM(IF(Code = R28, Misc,0) * Rate)</f>
        <v>0</v>
      </c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</row>
    <row r="29" spans="1:35" x14ac:dyDescent="0.2">
      <c r="A29" s="150"/>
      <c r="B29" s="186"/>
      <c r="C29" s="124"/>
      <c r="D29" s="116">
        <f t="shared" si="0"/>
        <v>0</v>
      </c>
      <c r="E29" s="43"/>
      <c r="F29" s="43"/>
      <c r="G29" s="42"/>
      <c r="H29" s="44"/>
      <c r="I29" s="42"/>
      <c r="J29" s="44"/>
      <c r="K29" s="148"/>
      <c r="L29" s="149"/>
      <c r="M29" s="127">
        <v>1</v>
      </c>
      <c r="N29" s="129" t="s">
        <v>69</v>
      </c>
      <c r="O29" s="142">
        <f t="shared" si="1"/>
        <v>0</v>
      </c>
      <c r="P29" s="196"/>
      <c r="Q29" s="8"/>
      <c r="R29" s="53">
        <v>9</v>
      </c>
      <c r="S29" s="184" t="s">
        <v>86</v>
      </c>
      <c r="T29" s="188" t="s">
        <v>97</v>
      </c>
      <c r="U29" s="40"/>
      <c r="V29" s="166" t="s">
        <v>92</v>
      </c>
      <c r="W29" s="9"/>
      <c r="X29" s="103">
        <f t="array" ref="X29">SUM(IF(Code = R29, Misc,0) * Rate)</f>
        <v>0</v>
      </c>
    </row>
    <row r="30" spans="1:35" x14ac:dyDescent="0.2">
      <c r="A30" s="150"/>
      <c r="B30" s="186"/>
      <c r="C30" s="124"/>
      <c r="D30" s="116">
        <f t="shared" si="0"/>
        <v>0</v>
      </c>
      <c r="E30" s="43"/>
      <c r="F30" s="43"/>
      <c r="G30" s="42"/>
      <c r="H30" s="44"/>
      <c r="I30" s="42"/>
      <c r="J30" s="44"/>
      <c r="K30" s="148"/>
      <c r="L30" s="149"/>
      <c r="M30" s="127">
        <v>1</v>
      </c>
      <c r="N30" s="129" t="s">
        <v>69</v>
      </c>
      <c r="O30" s="142">
        <f t="shared" si="1"/>
        <v>0</v>
      </c>
      <c r="P30" s="196"/>
      <c r="Q30" s="8"/>
      <c r="R30" s="53">
        <v>10</v>
      </c>
      <c r="S30" s="184" t="s">
        <v>87</v>
      </c>
      <c r="T30" s="188" t="s">
        <v>97</v>
      </c>
      <c r="U30" s="40"/>
      <c r="V30" s="166" t="s">
        <v>93</v>
      </c>
      <c r="W30" s="9"/>
      <c r="X30" s="103">
        <f t="array" ref="X30">SUM(IF(Code = R30, Misc,0) * Rate)</f>
        <v>0</v>
      </c>
    </row>
    <row r="31" spans="1:35" x14ac:dyDescent="0.2">
      <c r="A31" s="150"/>
      <c r="B31" s="186"/>
      <c r="C31" s="124"/>
      <c r="D31" s="116">
        <f t="shared" si="0"/>
        <v>0</v>
      </c>
      <c r="E31" s="43"/>
      <c r="F31" s="43"/>
      <c r="G31" s="42"/>
      <c r="H31" s="44"/>
      <c r="I31" s="42"/>
      <c r="J31" s="44"/>
      <c r="K31" s="148"/>
      <c r="L31" s="149"/>
      <c r="M31" s="127">
        <v>1</v>
      </c>
      <c r="N31" s="129" t="s">
        <v>69</v>
      </c>
      <c r="O31" s="142">
        <f t="shared" si="1"/>
        <v>0</v>
      </c>
      <c r="P31" s="196"/>
      <c r="Q31" s="8"/>
      <c r="R31" s="53">
        <v>11</v>
      </c>
      <c r="S31" s="184" t="s">
        <v>88</v>
      </c>
      <c r="T31" s="177"/>
      <c r="U31" s="40"/>
      <c r="V31" s="166" t="s">
        <v>94</v>
      </c>
      <c r="W31" s="9"/>
      <c r="X31" s="103">
        <f t="array" ref="X31">SUM(IF(Code = R31, Misc,0) * Rate)</f>
        <v>0</v>
      </c>
    </row>
    <row r="32" spans="1:35" x14ac:dyDescent="0.2">
      <c r="A32" s="151"/>
      <c r="B32" s="12"/>
      <c r="C32" s="124"/>
      <c r="D32" s="116">
        <f t="shared" si="0"/>
        <v>0</v>
      </c>
      <c r="E32" s="43"/>
      <c r="F32" s="43"/>
      <c r="G32" s="42"/>
      <c r="H32" s="44"/>
      <c r="I32" s="42"/>
      <c r="J32" s="44"/>
      <c r="K32" s="45"/>
      <c r="L32" s="149"/>
      <c r="M32" s="127">
        <v>1</v>
      </c>
      <c r="N32" s="129" t="s">
        <v>69</v>
      </c>
      <c r="O32" s="142">
        <f t="shared" si="1"/>
        <v>0</v>
      </c>
      <c r="P32" s="196"/>
      <c r="Q32" s="8"/>
      <c r="R32" s="53">
        <v>12</v>
      </c>
      <c r="S32" s="189" t="s">
        <v>100</v>
      </c>
      <c r="T32" s="207" t="str">
        <f>IF(AND(ISBLANK(OthAcct1),OthTot1 &gt; 0),"Please Enter an Account No.","")</f>
        <v/>
      </c>
      <c r="U32" s="6"/>
      <c r="V32" s="187"/>
      <c r="W32" s="9"/>
      <c r="X32" s="103">
        <f t="array" ref="X32">SUM(IF(Code = R32, Misc,0) * Rate)</f>
        <v>0</v>
      </c>
    </row>
    <row r="33" spans="1:50" x14ac:dyDescent="0.2">
      <c r="A33" s="151"/>
      <c r="B33" s="12"/>
      <c r="C33" s="124"/>
      <c r="D33" s="116">
        <f t="shared" si="0"/>
        <v>0</v>
      </c>
      <c r="E33" s="43"/>
      <c r="F33" s="43"/>
      <c r="G33" s="42"/>
      <c r="H33" s="44"/>
      <c r="I33" s="42"/>
      <c r="J33" s="44"/>
      <c r="K33" s="45"/>
      <c r="L33" s="149"/>
      <c r="M33" s="127">
        <v>1</v>
      </c>
      <c r="N33" s="129" t="s">
        <v>69</v>
      </c>
      <c r="O33" s="142">
        <f t="shared" si="1"/>
        <v>0</v>
      </c>
      <c r="P33" s="196"/>
      <c r="Q33" s="8"/>
      <c r="R33" s="53">
        <v>13</v>
      </c>
      <c r="S33" s="189" t="s">
        <v>100</v>
      </c>
      <c r="T33" s="207" t="str">
        <f>IF(AND(ISBLANK(OthAcct2),OthTot2 &gt; 0),"Please Enter an Account No.","")</f>
        <v/>
      </c>
      <c r="U33" s="6"/>
      <c r="V33" s="187"/>
      <c r="W33" s="9"/>
      <c r="X33" s="103">
        <f t="array" ref="X33">SUM(IF(Code = R33, Misc,0) * Rate)</f>
        <v>0</v>
      </c>
    </row>
    <row r="34" spans="1:50" x14ac:dyDescent="0.2">
      <c r="A34" s="151"/>
      <c r="B34" s="12"/>
      <c r="C34" s="124"/>
      <c r="D34" s="116">
        <f t="shared" si="0"/>
        <v>0</v>
      </c>
      <c r="E34" s="43"/>
      <c r="F34" s="43"/>
      <c r="G34" s="42"/>
      <c r="H34" s="44"/>
      <c r="I34" s="42"/>
      <c r="J34" s="44"/>
      <c r="K34" s="45"/>
      <c r="L34" s="149"/>
      <c r="M34" s="127">
        <v>1</v>
      </c>
      <c r="N34" s="129" t="s">
        <v>69</v>
      </c>
      <c r="O34" s="142">
        <f t="shared" si="1"/>
        <v>0</v>
      </c>
      <c r="P34" s="196"/>
      <c r="Q34" s="8"/>
      <c r="R34" s="53">
        <v>14</v>
      </c>
      <c r="S34" s="189" t="s">
        <v>100</v>
      </c>
      <c r="T34" s="207" t="str">
        <f>IF(AND(ISBLANK(OthAcct3),OthTot3 &gt; 0),"Please Enter an Account No.","")</f>
        <v/>
      </c>
      <c r="U34" s="40"/>
      <c r="V34" s="166"/>
      <c r="W34" s="9"/>
      <c r="X34" s="103">
        <f t="array" ref="X34">SUM(IF(Code = R34, Misc,0) * Rate)</f>
        <v>0</v>
      </c>
    </row>
    <row r="35" spans="1:50" x14ac:dyDescent="0.2">
      <c r="A35" s="151"/>
      <c r="B35" s="12"/>
      <c r="C35" s="124"/>
      <c r="D35" s="116">
        <f t="shared" si="0"/>
        <v>0</v>
      </c>
      <c r="E35" s="43"/>
      <c r="F35" s="43"/>
      <c r="G35" s="42"/>
      <c r="H35" s="44"/>
      <c r="I35" s="42"/>
      <c r="J35" s="44"/>
      <c r="K35" s="45"/>
      <c r="L35" s="149"/>
      <c r="M35" s="127">
        <v>1</v>
      </c>
      <c r="N35" s="129" t="s">
        <v>69</v>
      </c>
      <c r="O35" s="142">
        <f t="shared" si="1"/>
        <v>0</v>
      </c>
      <c r="P35" s="196"/>
      <c r="Q35" s="8"/>
      <c r="R35" s="53">
        <v>15</v>
      </c>
      <c r="S35" s="189" t="s">
        <v>100</v>
      </c>
      <c r="T35" s="207" t="str">
        <f>IF(AND(ISBLANK(OthAcct4),OthTot4 &gt; 0),"Please Enter an Account No.","")</f>
        <v/>
      </c>
      <c r="U35" s="40"/>
      <c r="V35" s="166"/>
      <c r="W35" s="9"/>
      <c r="X35" s="103">
        <f t="array" ref="X35">SUM(IF(Code = R35, Misc,0) * Rate)</f>
        <v>0</v>
      </c>
    </row>
    <row r="36" spans="1:50" ht="12" thickBot="1" x14ac:dyDescent="0.25">
      <c r="A36" s="151"/>
      <c r="B36" s="12"/>
      <c r="C36" s="124"/>
      <c r="D36" s="116">
        <f t="shared" si="0"/>
        <v>0</v>
      </c>
      <c r="E36" s="43"/>
      <c r="F36" s="43"/>
      <c r="G36" s="42"/>
      <c r="H36" s="44"/>
      <c r="I36" s="42"/>
      <c r="J36" s="44"/>
      <c r="K36" s="45"/>
      <c r="L36" s="149"/>
      <c r="M36" s="127">
        <v>1</v>
      </c>
      <c r="N36" s="129" t="s">
        <v>69</v>
      </c>
      <c r="O36" s="142">
        <f t="shared" si="1"/>
        <v>0</v>
      </c>
      <c r="P36" s="196"/>
      <c r="Q36" s="8"/>
      <c r="R36" s="53">
        <v>16</v>
      </c>
      <c r="S36" s="189" t="s">
        <v>100</v>
      </c>
      <c r="T36" s="207" t="str">
        <f>IF(AND(ISBLANK(OthAcct5),OthTot5 &gt; 0),"Please Enter an Account No.","")</f>
        <v/>
      </c>
      <c r="U36" s="87"/>
      <c r="V36" s="166"/>
      <c r="W36" s="33"/>
      <c r="X36" s="103">
        <f t="array" ref="X36">SUM(IF(Code = R36, Misc,0) * Rate)</f>
        <v>0</v>
      </c>
    </row>
    <row r="37" spans="1:50" ht="12.75" thickBot="1" x14ac:dyDescent="0.25">
      <c r="A37" s="151"/>
      <c r="B37" s="12"/>
      <c r="C37" s="124"/>
      <c r="D37" s="116">
        <f t="shared" si="0"/>
        <v>0</v>
      </c>
      <c r="E37" s="43"/>
      <c r="F37" s="43"/>
      <c r="G37" s="42"/>
      <c r="H37" s="44"/>
      <c r="I37" s="42"/>
      <c r="J37" s="44"/>
      <c r="K37" s="45"/>
      <c r="L37" s="149"/>
      <c r="M37" s="127">
        <v>1</v>
      </c>
      <c r="N37" s="129" t="s">
        <v>69</v>
      </c>
      <c r="O37" s="142">
        <f t="shared" si="1"/>
        <v>0</v>
      </c>
      <c r="P37" s="196"/>
      <c r="Q37" s="8"/>
      <c r="R37" s="8"/>
      <c r="S37" s="120"/>
      <c r="T37" s="121" t="s">
        <v>15</v>
      </c>
      <c r="U37" s="26"/>
      <c r="V37"/>
      <c r="W37" s="26" t="s">
        <v>16</v>
      </c>
      <c r="X37" s="104">
        <f>SUM(SummExpenses)</f>
        <v>66</v>
      </c>
    </row>
    <row r="38" spans="1:50" ht="12" thickBot="1" x14ac:dyDescent="0.25">
      <c r="A38" s="151"/>
      <c r="B38" s="12"/>
      <c r="C38" s="124"/>
      <c r="D38" s="116">
        <f t="shared" si="0"/>
        <v>0</v>
      </c>
      <c r="E38" s="43"/>
      <c r="F38" s="43"/>
      <c r="G38" s="42"/>
      <c r="H38" s="44"/>
      <c r="I38" s="42"/>
      <c r="J38" s="44"/>
      <c r="K38" s="45"/>
      <c r="L38" s="149"/>
      <c r="M38" s="127">
        <v>1</v>
      </c>
      <c r="N38" s="129" t="s">
        <v>69</v>
      </c>
      <c r="O38" s="142">
        <f t="shared" si="1"/>
        <v>0</v>
      </c>
      <c r="P38" s="196"/>
      <c r="Q38" s="8"/>
      <c r="R38"/>
      <c r="S38" s="39" t="str">
        <f>IF(Diff &lt;&gt; 0,"Totals don't match!  Please correct Misc Codes","")</f>
        <v/>
      </c>
      <c r="T38"/>
      <c r="U38"/>
      <c r="V38"/>
      <c r="W38"/>
      <c r="X38" s="8"/>
    </row>
    <row r="39" spans="1:50" x14ac:dyDescent="0.2">
      <c r="A39" s="151"/>
      <c r="B39" s="12"/>
      <c r="C39" s="124"/>
      <c r="D39" s="116">
        <f t="shared" si="0"/>
        <v>0</v>
      </c>
      <c r="E39" s="43"/>
      <c r="F39" s="43"/>
      <c r="G39" s="42"/>
      <c r="H39" s="44"/>
      <c r="I39" s="42"/>
      <c r="J39" s="44"/>
      <c r="K39" s="45"/>
      <c r="L39" s="149"/>
      <c r="M39" s="127">
        <v>1</v>
      </c>
      <c r="N39" s="129" t="s">
        <v>69</v>
      </c>
      <c r="O39" s="142">
        <f t="shared" si="1"/>
        <v>0</v>
      </c>
      <c r="P39" s="196"/>
      <c r="Q39" s="8"/>
      <c r="R39" s="27" t="s">
        <v>81</v>
      </c>
      <c r="S39" s="28"/>
      <c r="T39" s="28"/>
      <c r="U39" s="28"/>
      <c r="V39" s="29"/>
      <c r="W39" s="28"/>
      <c r="X39" s="30"/>
    </row>
    <row r="40" spans="1:50" x14ac:dyDescent="0.2">
      <c r="A40" s="151"/>
      <c r="B40" s="12"/>
      <c r="C40" s="124"/>
      <c r="D40" s="116">
        <f t="shared" si="0"/>
        <v>0</v>
      </c>
      <c r="E40" s="43"/>
      <c r="F40" s="43"/>
      <c r="G40" s="42"/>
      <c r="H40" s="44"/>
      <c r="I40" s="42"/>
      <c r="J40" s="44"/>
      <c r="K40" s="45"/>
      <c r="L40" s="149"/>
      <c r="M40" s="127">
        <v>1</v>
      </c>
      <c r="N40" s="129" t="s">
        <v>69</v>
      </c>
      <c r="O40" s="142">
        <f t="shared" si="1"/>
        <v>0</v>
      </c>
      <c r="P40" s="196"/>
      <c r="Q40" s="8"/>
      <c r="R40" s="31" t="s">
        <v>17</v>
      </c>
      <c r="S40" s="4"/>
      <c r="T40" s="4"/>
      <c r="U40" s="4"/>
      <c r="V40" s="9"/>
      <c r="W40" s="4"/>
      <c r="X40" s="109">
        <f>IF(TotSummExp-Advance&gt;0,TotSummExp-Advance,"")</f>
        <v>66</v>
      </c>
    </row>
    <row r="41" spans="1:50" ht="12" thickBot="1" x14ac:dyDescent="0.25">
      <c r="A41" s="151"/>
      <c r="B41" s="12"/>
      <c r="C41" s="124"/>
      <c r="D41" s="116">
        <f t="shared" si="0"/>
        <v>0</v>
      </c>
      <c r="E41" s="43"/>
      <c r="F41" s="43"/>
      <c r="G41" s="42"/>
      <c r="H41" s="44"/>
      <c r="I41" s="42"/>
      <c r="J41" s="44"/>
      <c r="K41" s="45"/>
      <c r="L41" s="149"/>
      <c r="M41" s="127">
        <v>1</v>
      </c>
      <c r="N41" s="129" t="s">
        <v>69</v>
      </c>
      <c r="O41" s="142">
        <f t="shared" si="1"/>
        <v>0</v>
      </c>
      <c r="P41" s="196"/>
      <c r="Q41" s="8"/>
      <c r="R41" s="169" t="s">
        <v>18</v>
      </c>
      <c r="S41" s="170"/>
      <c r="T41" s="170"/>
      <c r="U41" s="170"/>
      <c r="V41" s="171"/>
      <c r="W41" s="170"/>
      <c r="X41" s="172" t="str">
        <f>IF(TotSummExp-Advance&lt;0,TotSummExp-Advance,"")</f>
        <v/>
      </c>
    </row>
    <row r="42" spans="1:50" x14ac:dyDescent="0.2">
      <c r="A42" s="151"/>
      <c r="B42" s="12"/>
      <c r="C42" s="124"/>
      <c r="D42" s="116">
        <f t="shared" si="0"/>
        <v>0</v>
      </c>
      <c r="E42" s="43"/>
      <c r="F42" s="43"/>
      <c r="G42" s="42"/>
      <c r="H42" s="44"/>
      <c r="I42" s="42"/>
      <c r="J42" s="44"/>
      <c r="K42" s="45"/>
      <c r="L42" s="149"/>
      <c r="M42" s="127">
        <v>1</v>
      </c>
      <c r="N42" s="129" t="s">
        <v>69</v>
      </c>
      <c r="O42" s="142">
        <f t="shared" si="1"/>
        <v>0</v>
      </c>
      <c r="P42" s="196"/>
      <c r="Q42" s="8"/>
      <c r="R42" s="58"/>
      <c r="T42" s="32"/>
      <c r="U42" s="32"/>
      <c r="V42" s="32"/>
      <c r="W42" s="32"/>
      <c r="X42" s="216">
        <f>TotSummExp-TotExp</f>
        <v>0</v>
      </c>
    </row>
    <row r="43" spans="1:50" x14ac:dyDescent="0.2">
      <c r="A43" s="151"/>
      <c r="B43" s="12"/>
      <c r="C43" s="124"/>
      <c r="D43" s="116">
        <f t="shared" si="0"/>
        <v>0</v>
      </c>
      <c r="E43" s="43"/>
      <c r="F43" s="43"/>
      <c r="G43" s="42"/>
      <c r="H43" s="44"/>
      <c r="I43" s="42"/>
      <c r="J43" s="44"/>
      <c r="K43" s="45"/>
      <c r="L43" s="149"/>
      <c r="M43" s="128">
        <v>1</v>
      </c>
      <c r="N43" s="129" t="s">
        <v>69</v>
      </c>
      <c r="O43" s="142">
        <f t="shared" si="1"/>
        <v>0</v>
      </c>
      <c r="P43" s="196"/>
      <c r="Q43" s="8"/>
      <c r="R43" s="58"/>
      <c r="T43" s="32"/>
      <c r="U43" s="32"/>
      <c r="V43" s="32"/>
      <c r="W43" s="32"/>
      <c r="X43" s="178"/>
    </row>
    <row r="44" spans="1:50" x14ac:dyDescent="0.2">
      <c r="A44" s="71"/>
      <c r="B44" s="72" t="s">
        <v>19</v>
      </c>
      <c r="C44" s="36"/>
      <c r="D44" s="41">
        <f t="array" ref="D44">SUM(Mileage)</f>
        <v>0</v>
      </c>
      <c r="E44" s="46">
        <f t="array" ref="E44">SUM(Lodging*Rate)</f>
        <v>0</v>
      </c>
      <c r="F44" s="46">
        <f t="array" ref="F44">SUM(Meals*Rate)</f>
        <v>0</v>
      </c>
      <c r="G44" s="47">
        <f t="array" ref="G44">SUM(TEOther*Rate)</f>
        <v>0</v>
      </c>
      <c r="H44" s="136">
        <f t="array" ref="H44">SUM(Conf*Rate)</f>
        <v>0</v>
      </c>
      <c r="I44" s="136">
        <f t="array" ref="I44">SUM(AutoRentals*Rate)</f>
        <v>66</v>
      </c>
      <c r="J44" s="136">
        <f t="array" ref="J44">SUM(AutoMobileExp*Rate)</f>
        <v>0</v>
      </c>
      <c r="K44" s="137">
        <f t="array" ref="K44">SUM(Misc * Rate)</f>
        <v>0</v>
      </c>
      <c r="L44" s="122"/>
      <c r="M44" s="123"/>
      <c r="N44" s="141"/>
      <c r="O44" s="143">
        <f t="array" ref="O44">SUM(U.S.)</f>
        <v>66</v>
      </c>
      <c r="P44" s="192"/>
      <c r="Q44" s="90"/>
      <c r="R44" s="58"/>
      <c r="T44" s="32"/>
      <c r="U44" s="32"/>
      <c r="V44" s="32"/>
      <c r="W44" s="32"/>
      <c r="X44" s="178"/>
      <c r="Y44" s="193"/>
    </row>
    <row r="45" spans="1:50" x14ac:dyDescent="0.2">
      <c r="A45" s="73"/>
      <c r="B45" s="73"/>
      <c r="C45" s="73"/>
      <c r="D45" s="73"/>
      <c r="E45" s="73"/>
      <c r="F45" s="73"/>
      <c r="G45" s="73"/>
      <c r="H45" s="73"/>
      <c r="K45" s="73"/>
      <c r="L45" s="73"/>
      <c r="M45" s="74"/>
      <c r="N45" s="74" t="s">
        <v>20</v>
      </c>
      <c r="O45" s="144">
        <f>TotEntertainment</f>
        <v>0</v>
      </c>
      <c r="P45" s="196"/>
      <c r="Q45" s="8"/>
      <c r="R45" s="58"/>
      <c r="T45" s="32"/>
      <c r="U45" s="32"/>
      <c r="V45" s="32"/>
      <c r="W45" s="32"/>
      <c r="X45" s="178"/>
    </row>
    <row r="46" spans="1:50" x14ac:dyDescent="0.2">
      <c r="A46" s="108"/>
      <c r="B46" s="73"/>
      <c r="C46" s="73"/>
      <c r="D46" s="73"/>
      <c r="E46" s="73"/>
      <c r="F46" s="73"/>
      <c r="G46" s="75"/>
      <c r="H46" s="73"/>
      <c r="K46" s="73"/>
      <c r="L46" s="73"/>
      <c r="M46" s="74"/>
      <c r="N46" s="74" t="s">
        <v>21</v>
      </c>
      <c r="O46" s="144">
        <f>TotEntertainment + SubTotExp</f>
        <v>66</v>
      </c>
      <c r="P46" s="196"/>
      <c r="Q46" s="8"/>
      <c r="R46" s="90"/>
      <c r="S46"/>
      <c r="T46"/>
      <c r="U46" s="181"/>
      <c r="V46" s="181"/>
      <c r="W46" s="181"/>
      <c r="X46" s="181"/>
    </row>
    <row r="47" spans="1:50" ht="9.75" customHeight="1" x14ac:dyDescent="0.2">
      <c r="A47" s="179"/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80"/>
      <c r="M47" s="180"/>
      <c r="N47" s="193"/>
      <c r="O47" s="180"/>
      <c r="W47" s="204"/>
      <c r="X47" s="191"/>
    </row>
    <row r="48" spans="1:50" s="2" customFormat="1" ht="9.75" customHeight="1" x14ac:dyDescent="0.2">
      <c r="A48" s="179" t="s">
        <v>59</v>
      </c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80"/>
      <c r="M48" s="180"/>
      <c r="N48" s="193"/>
      <c r="O48" s="180"/>
      <c r="P48" s="1"/>
      <c r="Q48" s="1"/>
      <c r="R48" s="1"/>
      <c r="S48" s="1"/>
      <c r="T48" s="35"/>
      <c r="U48" s="1"/>
      <c r="V48" s="1"/>
      <c r="W48" s="204"/>
      <c r="X48" s="191"/>
      <c r="Y48" s="191"/>
      <c r="Z48" s="191"/>
      <c r="AA48" s="193"/>
      <c r="AB48" s="193"/>
      <c r="AC48" s="193"/>
      <c r="AD48" s="191"/>
      <c r="AE48" s="191"/>
      <c r="AF48" s="191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</row>
    <row r="49" spans="1:32" ht="9.75" customHeight="1" x14ac:dyDescent="0.2">
      <c r="A49" s="110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2"/>
      <c r="M49" s="112"/>
      <c r="N49" s="112"/>
      <c r="O49" s="112"/>
      <c r="P49" s="112"/>
      <c r="Q49" s="113"/>
      <c r="R49" s="113"/>
      <c r="S49" s="113"/>
      <c r="T49" s="114"/>
      <c r="U49" s="113"/>
      <c r="V49" s="115"/>
      <c r="W49" s="204"/>
      <c r="X49" s="191"/>
    </row>
    <row r="50" spans="1:32" ht="22.5" x14ac:dyDescent="0.2">
      <c r="A50" s="98" t="s">
        <v>22</v>
      </c>
      <c r="B50" s="249" t="s">
        <v>23</v>
      </c>
      <c r="C50" s="250"/>
      <c r="D50" s="250"/>
      <c r="E50" s="250"/>
      <c r="F50" s="251"/>
      <c r="G50" s="249" t="s">
        <v>24</v>
      </c>
      <c r="H50" s="250"/>
      <c r="I50" s="251"/>
      <c r="J50" s="249" t="s">
        <v>25</v>
      </c>
      <c r="K50" s="250"/>
      <c r="L50" s="250"/>
      <c r="M50" s="251"/>
      <c r="N50" s="226" t="s">
        <v>26</v>
      </c>
      <c r="O50" s="227"/>
      <c r="P50" s="227"/>
      <c r="Q50" s="227"/>
      <c r="R50" s="228"/>
      <c r="S50" s="99" t="s">
        <v>34</v>
      </c>
      <c r="T50" s="101" t="s">
        <v>27</v>
      </c>
      <c r="U50" s="119" t="s">
        <v>47</v>
      </c>
      <c r="V50" s="99" t="s">
        <v>72</v>
      </c>
      <c r="W50" s="205"/>
      <c r="X50" s="191"/>
      <c r="AD50" s="193"/>
      <c r="AE50" s="193"/>
      <c r="AF50" s="193"/>
    </row>
    <row r="51" spans="1:32" x14ac:dyDescent="0.2">
      <c r="A51" s="150"/>
      <c r="B51" s="248"/>
      <c r="C51" s="246"/>
      <c r="D51" s="246"/>
      <c r="E51" s="246"/>
      <c r="F51" s="247"/>
      <c r="G51" s="248"/>
      <c r="H51" s="246"/>
      <c r="I51" s="247"/>
      <c r="J51" s="248"/>
      <c r="K51" s="246"/>
      <c r="L51" s="246"/>
      <c r="M51" s="247"/>
      <c r="N51" s="226"/>
      <c r="O51" s="227"/>
      <c r="P51" s="227"/>
      <c r="Q51" s="227"/>
      <c r="R51" s="228"/>
      <c r="S51" s="100"/>
      <c r="T51" s="102">
        <v>1</v>
      </c>
      <c r="U51" s="117" t="s">
        <v>69</v>
      </c>
      <c r="V51" s="106">
        <f>S51*T51</f>
        <v>0</v>
      </c>
      <c r="W51" s="203"/>
    </row>
    <row r="52" spans="1:32" x14ac:dyDescent="0.2">
      <c r="A52" s="150"/>
      <c r="B52" s="245"/>
      <c r="C52" s="246"/>
      <c r="D52" s="246"/>
      <c r="E52" s="246"/>
      <c r="F52" s="247"/>
      <c r="G52" s="245"/>
      <c r="H52" s="246"/>
      <c r="I52" s="247"/>
      <c r="J52" s="245"/>
      <c r="K52" s="246"/>
      <c r="L52" s="246"/>
      <c r="M52" s="247"/>
      <c r="N52" s="226"/>
      <c r="O52" s="227"/>
      <c r="P52" s="227"/>
      <c r="Q52" s="227"/>
      <c r="R52" s="228"/>
      <c r="S52" s="100"/>
      <c r="T52" s="102">
        <v>1</v>
      </c>
      <c r="U52" s="117" t="s">
        <v>69</v>
      </c>
      <c r="V52" s="106">
        <f>S52*T52</f>
        <v>0</v>
      </c>
      <c r="W52" s="203"/>
    </row>
    <row r="53" spans="1:32" x14ac:dyDescent="0.2">
      <c r="A53" s="150"/>
      <c r="B53" s="266"/>
      <c r="C53" s="267"/>
      <c r="D53" s="267"/>
      <c r="E53" s="267"/>
      <c r="F53" s="268"/>
      <c r="G53" s="245"/>
      <c r="H53" s="246"/>
      <c r="I53" s="247"/>
      <c r="J53" s="245"/>
      <c r="K53" s="246"/>
      <c r="L53" s="246"/>
      <c r="M53" s="247"/>
      <c r="N53" s="226"/>
      <c r="O53" s="227"/>
      <c r="P53" s="227"/>
      <c r="Q53" s="227"/>
      <c r="R53" s="228"/>
      <c r="S53" s="100"/>
      <c r="T53" s="102">
        <v>1</v>
      </c>
      <c r="U53" s="117" t="s">
        <v>69</v>
      </c>
      <c r="V53" s="106">
        <f>S53*T53</f>
        <v>0</v>
      </c>
      <c r="W53" s="203"/>
    </row>
    <row r="54" spans="1:32" ht="12" thickBot="1" x14ac:dyDescent="0.25">
      <c r="A54" s="150"/>
      <c r="B54" s="266"/>
      <c r="C54" s="267"/>
      <c r="D54" s="267"/>
      <c r="E54" s="267"/>
      <c r="F54" s="268"/>
      <c r="G54" s="245"/>
      <c r="H54" s="246"/>
      <c r="I54" s="247"/>
      <c r="J54" s="245"/>
      <c r="K54" s="246"/>
      <c r="L54" s="246"/>
      <c r="M54" s="247"/>
      <c r="N54" s="226"/>
      <c r="O54" s="227"/>
      <c r="P54" s="227"/>
      <c r="Q54" s="227"/>
      <c r="R54" s="228"/>
      <c r="S54" s="100"/>
      <c r="T54" s="102">
        <v>1</v>
      </c>
      <c r="U54" s="117" t="s">
        <v>69</v>
      </c>
      <c r="V54" s="106">
        <f>S54*T54</f>
        <v>0</v>
      </c>
      <c r="W54" s="203"/>
    </row>
    <row r="55" spans="1:32" ht="12" thickBot="1" x14ac:dyDescent="0.25">
      <c r="T55" s="34"/>
      <c r="U55" s="131" t="s">
        <v>28</v>
      </c>
      <c r="V55" s="145">
        <f>SUM(V51:V54)</f>
        <v>0</v>
      </c>
      <c r="W55" s="206"/>
    </row>
    <row r="56" spans="1:32" x14ac:dyDescent="0.2">
      <c r="A56" s="192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7"/>
      <c r="U56" s="192"/>
      <c r="V56" s="192"/>
    </row>
    <row r="57" spans="1:32" x14ac:dyDescent="0.2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7"/>
      <c r="U57" s="192"/>
      <c r="V57" s="192"/>
    </row>
    <row r="58" spans="1:32" x14ac:dyDescent="0.2">
      <c r="A58" s="192"/>
      <c r="B58" s="192"/>
      <c r="C58" s="192"/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7"/>
      <c r="U58" s="192"/>
      <c r="V58" s="192"/>
    </row>
    <row r="59" spans="1:32" x14ac:dyDescent="0.2">
      <c r="A59" s="192"/>
      <c r="B59" s="192"/>
      <c r="C59" s="192"/>
      <c r="D59" s="192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7"/>
      <c r="U59" s="192"/>
      <c r="V59" s="192"/>
    </row>
    <row r="60" spans="1:32" x14ac:dyDescent="0.2">
      <c r="A60" s="192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7"/>
      <c r="U60" s="192"/>
      <c r="V60" s="192"/>
    </row>
    <row r="61" spans="1:32" x14ac:dyDescent="0.2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7"/>
      <c r="U61" s="192"/>
      <c r="V61" s="192"/>
    </row>
    <row r="62" spans="1:32" x14ac:dyDescent="0.2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7"/>
      <c r="U62" s="192"/>
      <c r="V62" s="192"/>
    </row>
    <row r="63" spans="1:32" x14ac:dyDescent="0.2">
      <c r="A63" s="192"/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7"/>
      <c r="U63" s="192"/>
      <c r="V63" s="192"/>
    </row>
    <row r="64" spans="1:32" x14ac:dyDescent="0.2">
      <c r="A64" s="192"/>
      <c r="B64" s="192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7"/>
      <c r="U64" s="192"/>
      <c r="V64" s="192"/>
    </row>
    <row r="65" spans="1:22" x14ac:dyDescent="0.2">
      <c r="A65" s="192"/>
      <c r="B65" s="192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7"/>
      <c r="U65" s="192"/>
      <c r="V65" s="192"/>
    </row>
    <row r="66" spans="1:22" x14ac:dyDescent="0.2">
      <c r="A66" s="192"/>
      <c r="B66" s="192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7"/>
      <c r="U66" s="192"/>
      <c r="V66" s="192"/>
    </row>
    <row r="67" spans="1:22" x14ac:dyDescent="0.2">
      <c r="A67" s="192"/>
      <c r="B67" s="192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7"/>
      <c r="U67" s="192"/>
      <c r="V67" s="192"/>
    </row>
    <row r="68" spans="1:22" x14ac:dyDescent="0.2">
      <c r="A68" s="192"/>
      <c r="B68" s="192"/>
      <c r="C68" s="192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7"/>
      <c r="U68" s="192"/>
      <c r="V68" s="192"/>
    </row>
    <row r="69" spans="1:22" x14ac:dyDescent="0.2">
      <c r="A69" s="192"/>
      <c r="B69" s="192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7"/>
      <c r="U69" s="192"/>
      <c r="V69" s="192"/>
    </row>
    <row r="70" spans="1:22" x14ac:dyDescent="0.2">
      <c r="A70" s="192"/>
      <c r="B70" s="192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7"/>
      <c r="U70" s="192"/>
      <c r="V70" s="192"/>
    </row>
    <row r="71" spans="1:22" x14ac:dyDescent="0.2">
      <c r="A71" s="192"/>
      <c r="B71" s="192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7"/>
      <c r="U71" s="192"/>
      <c r="V71" s="192"/>
    </row>
    <row r="72" spans="1:22" x14ac:dyDescent="0.2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7"/>
      <c r="U72" s="192"/>
      <c r="V72" s="192"/>
    </row>
    <row r="73" spans="1:22" x14ac:dyDescent="0.2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7"/>
      <c r="U73" s="192"/>
      <c r="V73" s="192"/>
    </row>
    <row r="74" spans="1:22" x14ac:dyDescent="0.2">
      <c r="A74" s="192"/>
      <c r="B74" s="192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7"/>
      <c r="U74" s="192"/>
      <c r="V74" s="192"/>
    </row>
    <row r="75" spans="1:22" x14ac:dyDescent="0.2">
      <c r="A75" s="192"/>
      <c r="B75" s="192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7"/>
      <c r="U75" s="192"/>
      <c r="V75" s="192"/>
    </row>
    <row r="76" spans="1:22" x14ac:dyDescent="0.2">
      <c r="A76" s="192"/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7"/>
      <c r="U76" s="192"/>
      <c r="V76" s="192"/>
    </row>
    <row r="77" spans="1:22" x14ac:dyDescent="0.2">
      <c r="A77" s="192"/>
      <c r="B77" s="192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7"/>
      <c r="U77" s="192"/>
      <c r="V77" s="192"/>
    </row>
    <row r="78" spans="1:22" x14ac:dyDescent="0.2">
      <c r="A78" s="192"/>
      <c r="B78" s="192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7"/>
      <c r="U78" s="192"/>
      <c r="V78" s="192"/>
    </row>
    <row r="79" spans="1:22" x14ac:dyDescent="0.2">
      <c r="A79" s="192"/>
      <c r="B79" s="192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7"/>
      <c r="U79" s="192"/>
      <c r="V79" s="192"/>
    </row>
    <row r="80" spans="1:22" x14ac:dyDescent="0.2">
      <c r="A80" s="192"/>
      <c r="B80" s="192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7"/>
      <c r="U80" s="192"/>
      <c r="V80" s="192"/>
    </row>
    <row r="81" spans="1:22" x14ac:dyDescent="0.2">
      <c r="A81" s="192"/>
      <c r="B81" s="192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7"/>
      <c r="U81" s="192"/>
      <c r="V81" s="192"/>
    </row>
    <row r="82" spans="1:22" x14ac:dyDescent="0.2">
      <c r="A82" s="192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7"/>
      <c r="U82" s="192"/>
      <c r="V82" s="192"/>
    </row>
    <row r="83" spans="1:22" x14ac:dyDescent="0.2">
      <c r="A83" s="192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7"/>
      <c r="U83" s="192"/>
      <c r="V83" s="192"/>
    </row>
    <row r="84" spans="1:22" x14ac:dyDescent="0.2">
      <c r="A84" s="192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7"/>
      <c r="U84" s="192"/>
      <c r="V84" s="192"/>
    </row>
    <row r="85" spans="1:22" x14ac:dyDescent="0.2">
      <c r="A85" s="192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7"/>
      <c r="U85" s="192"/>
      <c r="V85" s="192"/>
    </row>
    <row r="86" spans="1:22" x14ac:dyDescent="0.2">
      <c r="A86" s="192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7"/>
      <c r="U86" s="192"/>
      <c r="V86" s="192"/>
    </row>
    <row r="87" spans="1:22" x14ac:dyDescent="0.2">
      <c r="A87" s="192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7"/>
      <c r="U87" s="192"/>
      <c r="V87" s="192"/>
    </row>
    <row r="88" spans="1:22" x14ac:dyDescent="0.2">
      <c r="A88" s="192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7"/>
      <c r="U88" s="192"/>
      <c r="V88" s="192"/>
    </row>
    <row r="89" spans="1:22" x14ac:dyDescent="0.2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7"/>
      <c r="U89" s="192"/>
      <c r="V89" s="192"/>
    </row>
    <row r="90" spans="1:22" x14ac:dyDescent="0.2">
      <c r="A90" s="192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7"/>
      <c r="U90" s="192"/>
      <c r="V90" s="192"/>
    </row>
    <row r="91" spans="1:22" x14ac:dyDescent="0.2">
      <c r="A91" s="192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7"/>
      <c r="U91" s="192"/>
      <c r="V91" s="192"/>
    </row>
    <row r="92" spans="1:22" x14ac:dyDescent="0.2">
      <c r="A92" s="192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7"/>
      <c r="U92" s="192"/>
      <c r="V92" s="192"/>
    </row>
  </sheetData>
  <sheetProtection password="F7AD" sheet="1" objects="1" scenarios="1"/>
  <customSheetViews>
    <customSheetView guid="{69042EB6-9194-11D0-A379-00C04FD4491A}" showPageBreaks="1" showGridLines="0" fitToPage="1" printArea="1" showRuler="0" topLeftCell="A6">
      <selection activeCell="D15" sqref="D15"/>
      <rowBreaks count="1" manualBreakCount="1">
        <brk id="50" max="65535" man="1"/>
      </rowBreaks>
      <colBreaks count="1" manualBreakCount="1">
        <brk id="20" max="1048575" man="1"/>
      </colBreaks>
      <pageMargins left="0" right="0" top="0" bottom="0" header="0" footer="0"/>
      <printOptions horizontalCentered="1" verticalCentered="1"/>
      <pageSetup scale="87" orientation="landscape" horizontalDpi="4294967292" verticalDpi="4294967292" r:id="rId1"/>
      <headerFooter alignWithMargins="0"/>
    </customSheetView>
  </customSheetViews>
  <mergeCells count="40">
    <mergeCell ref="G54:I54"/>
    <mergeCell ref="B53:F53"/>
    <mergeCell ref="G53:I53"/>
    <mergeCell ref="M13:M14"/>
    <mergeCell ref="R12:X12"/>
    <mergeCell ref="I13:I14"/>
    <mergeCell ref="J13:J14"/>
    <mergeCell ref="N50:R50"/>
    <mergeCell ref="B50:F50"/>
    <mergeCell ref="G50:I50"/>
    <mergeCell ref="J54:M54"/>
    <mergeCell ref="J53:M53"/>
    <mergeCell ref="B54:F54"/>
    <mergeCell ref="G51:I51"/>
    <mergeCell ref="G52:I52"/>
    <mergeCell ref="N51:R51"/>
    <mergeCell ref="B52:F52"/>
    <mergeCell ref="K5:L5"/>
    <mergeCell ref="F5:G5"/>
    <mergeCell ref="B8:H8"/>
    <mergeCell ref="E13:E14"/>
    <mergeCell ref="F13:F14"/>
    <mergeCell ref="H13:H14"/>
    <mergeCell ref="G13:G14"/>
    <mergeCell ref="N52:R52"/>
    <mergeCell ref="N53:R53"/>
    <mergeCell ref="N54:R54"/>
    <mergeCell ref="G1:L1"/>
    <mergeCell ref="H2:L2"/>
    <mergeCell ref="H3:L3"/>
    <mergeCell ref="K4:L4"/>
    <mergeCell ref="F4:G4"/>
    <mergeCell ref="F3:G3"/>
    <mergeCell ref="F2:G2"/>
    <mergeCell ref="I4:J4"/>
    <mergeCell ref="J52:M52"/>
    <mergeCell ref="J51:M51"/>
    <mergeCell ref="J50:M50"/>
    <mergeCell ref="H5:I5"/>
    <mergeCell ref="B51:F51"/>
  </mergeCells>
  <phoneticPr fontId="21" type="noConversion"/>
  <dataValidations count="12">
    <dataValidation type="whole" operator="greaterThan" allowBlank="1" showInputMessage="1" showErrorMessage="1" errorTitle="MS Expense - Validation" error="Total Expense amount cannot be negative. You cannot submit expense report for a credit amount" sqref="X41:X45">
      <formula1>0</formula1>
    </dataValidation>
    <dataValidation type="whole" showErrorMessage="1" errorTitle="Invalid Account" error="Please enter an account code that is both numeric and six characters in length" sqref="V34:V36">
      <formula1>0</formula1>
      <formula2>999999</formula2>
    </dataValidation>
    <dataValidation type="decimal" operator="greaterThan" allowBlank="1" showInputMessage="1" showErrorMessage="1" errorTitle="MS Expense - Invalid Rate" error="Please enter a valid numeric rate value. Rate value can only be positive" sqref="M15:M43">
      <formula1>0</formula1>
    </dataValidation>
    <dataValidation type="textLength" operator="equal" allowBlank="1" showInputMessage="1" showErrorMessage="1" errorTitle="MS Expense - Expense Currency" error="You have entered an invalid currency code._x000a__x000a_Please enter a valid three character ISO currency code." sqref="N15:N43">
      <formula1>3</formula1>
    </dataValidation>
    <dataValidation operator="greaterThan" allowBlank="1" showInputMessage="1" showErrorMessage="1" errorTitle="MS Expense - Invalid Rate" error="Please enter a numeric rate value. Rate value can only be positive" sqref="T51:T54"/>
    <dataValidation type="date" operator="greaterThan" allowBlank="1" showInputMessage="1" showErrorMessage="1" errorTitle="MS Expense - Invalid Date" error="You have entered an invalid date.  Please enter dates in the format defined in the Control Panel-Regional Settings dialog." sqref="A51:A54 A15:A43">
      <formula1>31412</formula1>
    </dataValidation>
    <dataValidation type="decimal" operator="greaterThan" allowBlank="1" showInputMessage="1" showErrorMessage="1" errorTitle="MS Expense - Invalid Miles" error="Miles should be numeric and can only be positive" sqref="C15:C43">
      <formula1>0.1</formula1>
    </dataValidation>
    <dataValidation type="textLength" operator="lessThanOrEqual" allowBlank="1" showInputMessage="1" showErrorMessage="1" errorTitle="MS Expense - Purpose" error="Expense Purpose must be fifty charcters or less." sqref="B8:H8">
      <formula1>50</formula1>
    </dataValidation>
    <dataValidation type="textLength" operator="lessThanOrEqual" allowBlank="1" showInputMessage="1" showErrorMessage="1" errorTitle="MS Expense - Email Name" error="You have entered an invalid email alias._x000a__x000a_Email name cannot be more than ten charcters._x000a__x000a_Do not include @microsoft.com. Enter just your alias." sqref="H2:L2">
      <formula1>10</formula1>
    </dataValidation>
    <dataValidation type="textLength" operator="equal" allowBlank="1" showInputMessage="1" showErrorMessage="1" errorTitle="MS Expense - Company" error="You have entered an invalid Company code._x000a__x000a_Company code should be four characters." sqref="H4">
      <formula1>4</formula1>
    </dataValidation>
    <dataValidation type="whole" allowBlank="1" showInputMessage="1" showErrorMessage="1" errorTitle="MS Expense - Cost Center / IO" error="You have entered an invalid Cost Center or Internal Order number._x000a__x000a_Cost Center or Internal Order number should be numeric._x000a__x000a_Cost Center should be five or eight characters._x000a__x000a_Internal Order number should be seven characters." sqref="K4:L4">
      <formula1>10000</formula1>
      <formula2>99999999</formula2>
    </dataValidation>
    <dataValidation type="whole" allowBlank="1" showInputMessage="1" showErrorMessage="1" errorTitle="Invalid Misc Code" error="Please enter a number from 1 to 16 for Miscellaneous Code" sqref="L15:L43">
      <formula1>1</formula1>
      <formula2>16</formula2>
    </dataValidation>
  </dataValidations>
  <printOptions horizontalCentered="1" verticalCentered="1"/>
  <pageMargins left="0" right="0" top="0" bottom="0" header="0" footer="0"/>
  <pageSetup scale="65" orientation="landscape" horizontalDpi="4294967292" verticalDpi="4294967292" r:id="rId2"/>
  <headerFooter alignWithMargins="0"/>
  <colBreaks count="1" manualBreakCount="1">
    <brk id="23" max="1048575" man="1"/>
  </colBreaks>
  <drawing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7EA719AA9E841A2308D823E49A679" ma:contentTypeVersion="0" ma:contentTypeDescription="Create a new document." ma:contentTypeScope="" ma:versionID="c436c8e764c349b82e26bf2fb164e0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10914-C1E6-4F03-AEAF-DD19B341A09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35A8D33-901D-4C50-AF49-E3D0E4CF7B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AFFB6-5810-4C0C-A88F-3926236F6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AC8AAA4-7BEF-4CF4-AD1C-8015A345CC4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ExpenseReport</vt:lpstr>
      <vt:lpstr>AccountIndex</vt:lpstr>
      <vt:lpstr>AcctCodes</vt:lpstr>
      <vt:lpstr>Advance</vt:lpstr>
      <vt:lpstr>AutoMobileExp</vt:lpstr>
      <vt:lpstr>AutoRentals</vt:lpstr>
      <vt:lpstr>BusinessPurpose</vt:lpstr>
      <vt:lpstr>CCCell</vt:lpstr>
      <vt:lpstr>CoCell</vt:lpstr>
      <vt:lpstr>Code</vt:lpstr>
      <vt:lpstr>Conf</vt:lpstr>
      <vt:lpstr>Date</vt:lpstr>
      <vt:lpstr>Date2</vt:lpstr>
      <vt:lpstr>Description</vt:lpstr>
      <vt:lpstr>Diff</vt:lpstr>
      <vt:lpstr>Distance</vt:lpstr>
      <vt:lpstr>EmailName</vt:lpstr>
      <vt:lpstr>EmpCell</vt:lpstr>
      <vt:lpstr>EndDate</vt:lpstr>
      <vt:lpstr>EntertainedPlace</vt:lpstr>
      <vt:lpstr>Entertainment</vt:lpstr>
      <vt:lpstr>ExpenseCurrency</vt:lpstr>
      <vt:lpstr>ExpenseCurrency2</vt:lpstr>
      <vt:lpstr>ExpenseNames</vt:lpstr>
      <vt:lpstr>ExpenseRange</vt:lpstr>
      <vt:lpstr>ExtractTax</vt:lpstr>
      <vt:lpstr>Firm</vt:lpstr>
      <vt:lpstr>Lodging</vt:lpstr>
      <vt:lpstr>Meals</vt:lpstr>
      <vt:lpstr>Mileage</vt:lpstr>
      <vt:lpstr>Misc</vt:lpstr>
      <vt:lpstr>MiscCodeNames</vt:lpstr>
      <vt:lpstr>NameCell</vt:lpstr>
      <vt:lpstr>OthAcct1</vt:lpstr>
      <vt:lpstr>OthAcct2</vt:lpstr>
      <vt:lpstr>OthAcct3</vt:lpstr>
      <vt:lpstr>OthAcct4</vt:lpstr>
      <vt:lpstr>OthAcct5</vt:lpstr>
      <vt:lpstr>OthTot1</vt:lpstr>
      <vt:lpstr>OthTot2</vt:lpstr>
      <vt:lpstr>OthTot3</vt:lpstr>
      <vt:lpstr>OthTot4</vt:lpstr>
      <vt:lpstr>OthTot5</vt:lpstr>
      <vt:lpstr>Persons</vt:lpstr>
      <vt:lpstr>ExpenseReport!Print_Area</vt:lpstr>
      <vt:lpstr>Purpose</vt:lpstr>
      <vt:lpstr>Rate</vt:lpstr>
      <vt:lpstr>rate2</vt:lpstr>
      <vt:lpstr>StartDate</vt:lpstr>
      <vt:lpstr>SubTotExp</vt:lpstr>
      <vt:lpstr>SummExpenses</vt:lpstr>
      <vt:lpstr>TemplateName</vt:lpstr>
      <vt:lpstr>TEOther</vt:lpstr>
      <vt:lpstr>TotAutoMobileExp</vt:lpstr>
      <vt:lpstr>TotAutoRentals</vt:lpstr>
      <vt:lpstr>TotConf</vt:lpstr>
      <vt:lpstr>TotDistance</vt:lpstr>
      <vt:lpstr>TotEntertainment</vt:lpstr>
      <vt:lpstr>TotExp</vt:lpstr>
      <vt:lpstr>TotLodging</vt:lpstr>
      <vt:lpstr>TotMeals</vt:lpstr>
      <vt:lpstr>TotMileage</vt:lpstr>
      <vt:lpstr>TotMisc</vt:lpstr>
      <vt:lpstr>TotSummExp</vt:lpstr>
      <vt:lpstr>TotTEOther</vt:lpstr>
      <vt:lpstr>U.S.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Madhusudhana Reddy Vangala (Tata Consultancy Services)</dc:creator>
  <cp:lastModifiedBy>Alexandre de Campos Silva</cp:lastModifiedBy>
  <cp:lastPrinted>2002-09-20T13:41:29Z</cp:lastPrinted>
  <dcterms:created xsi:type="dcterms:W3CDTF">1996-08-06T18:06:36Z</dcterms:created>
  <dcterms:modified xsi:type="dcterms:W3CDTF">2013-06-21T19:03:11Z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