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a18\Excel\day-9\"/>
    </mc:Choice>
  </mc:AlternateContent>
  <xr:revisionPtr revIDLastSave="0" documentId="13_ncr:1_{5060580F-7E06-4279-AFC9-36701199410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vLookup" sheetId="5" r:id="rId2"/>
    <sheet name="hLookup" sheetId="6" r:id="rId3"/>
    <sheet name="index " sheetId="7" r:id="rId4"/>
    <sheet name="match" sheetId="8" r:id="rId5"/>
    <sheet name="index-match" sheetId="9" r:id="rId6"/>
    <sheet name="date func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9" l="1"/>
  <c r="H15" i="9"/>
  <c r="M14" i="8"/>
  <c r="I14" i="8"/>
  <c r="F15" i="7" a="1"/>
  <c r="F15" i="7" s="1"/>
  <c r="E13" i="7"/>
  <c r="F8" i="6"/>
  <c r="G8" i="6"/>
  <c r="H8" i="6"/>
  <c r="I8" i="6"/>
  <c r="J8" i="6"/>
  <c r="E8" i="6"/>
  <c r="F5" i="6"/>
  <c r="G5" i="6"/>
  <c r="H5" i="6"/>
  <c r="I5" i="6"/>
  <c r="J5" i="6"/>
  <c r="E5" i="6"/>
  <c r="J7" i="5"/>
  <c r="J8" i="5"/>
  <c r="J9" i="5"/>
  <c r="J10" i="5"/>
  <c r="J6" i="5"/>
  <c r="H7" i="5"/>
  <c r="H8" i="5"/>
  <c r="K8" i="5" s="1"/>
  <c r="H9" i="5"/>
  <c r="K9" i="5" s="1"/>
  <c r="H10" i="5"/>
  <c r="K10" i="5" s="1"/>
  <c r="H6" i="5"/>
  <c r="K7" i="5"/>
  <c r="D28" i="4"/>
  <c r="I28" i="4" s="1"/>
  <c r="J28" i="4" s="1"/>
  <c r="J29" i="4" s="1"/>
  <c r="K4" i="4"/>
  <c r="I10" i="4"/>
  <c r="I12" i="4" s="1"/>
  <c r="I6" i="4"/>
  <c r="I8" i="4" s="1"/>
  <c r="E11" i="1"/>
  <c r="F23" i="1"/>
  <c r="G23" i="1"/>
  <c r="H23" i="1"/>
  <c r="I23" i="1"/>
  <c r="J23" i="1"/>
  <c r="E23" i="1"/>
  <c r="E14" i="1"/>
  <c r="G17" i="1" s="1"/>
  <c r="L6" i="1"/>
  <c r="K9" i="1"/>
  <c r="K8" i="1"/>
  <c r="K7" i="1"/>
  <c r="K6" i="1"/>
  <c r="K5" i="1"/>
  <c r="L5" i="1" s="1"/>
  <c r="J15" i="9" l="1" a="1"/>
  <c r="J15" i="9" s="1"/>
  <c r="K6" i="5"/>
  <c r="I34" i="4"/>
  <c r="I33" i="4"/>
  <c r="I32" i="4"/>
  <c r="K28" i="4"/>
  <c r="I30" i="4"/>
  <c r="I15" i="4"/>
  <c r="I19" i="4" s="1"/>
  <c r="J16" i="1"/>
  <c r="E19" i="1"/>
  <c r="H16" i="1"/>
  <c r="J21" i="1"/>
  <c r="I16" i="1"/>
  <c r="E20" i="1"/>
  <c r="G16" i="1"/>
  <c r="I21" i="1"/>
  <c r="F16" i="1"/>
  <c r="H21" i="1"/>
  <c r="F17" i="1"/>
  <c r="E16" i="1"/>
  <c r="E17" i="1"/>
  <c r="G21" i="1"/>
  <c r="J17" i="1"/>
  <c r="F21" i="1"/>
  <c r="E21" i="1"/>
  <c r="I17" i="1"/>
  <c r="H17" i="1"/>
  <c r="I23" i="4" l="1"/>
  <c r="I21" i="4"/>
  <c r="I17" i="4"/>
  <c r="E12" i="1"/>
  <c r="F26" i="1"/>
  <c r="E27" i="1"/>
  <c r="E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<sst xmlns="http://schemas.openxmlformats.org/spreadsheetml/2006/main" count="165" uniqueCount="66">
  <si>
    <t>info</t>
  </si>
  <si>
    <t xml:space="preserve">spray </t>
  </si>
  <si>
    <t xml:space="preserve">oil </t>
  </si>
  <si>
    <t xml:space="preserve">plastic </t>
  </si>
  <si>
    <t xml:space="preserve">acrylic </t>
  </si>
  <si>
    <t xml:space="preserve">exterior </t>
  </si>
  <si>
    <t xml:space="preserve">deco </t>
  </si>
  <si>
    <t>total</t>
  </si>
  <si>
    <t>price</t>
  </si>
  <si>
    <t>lit</t>
  </si>
  <si>
    <t>coverage (sq.ft)</t>
  </si>
  <si>
    <t>margin</t>
  </si>
  <si>
    <t>rating</t>
  </si>
  <si>
    <t>equal check</t>
  </si>
  <si>
    <t>paintAvgPrice</t>
  </si>
  <si>
    <t>isGreater</t>
  </si>
  <si>
    <t>isLower</t>
  </si>
  <si>
    <t>orCheck</t>
  </si>
  <si>
    <t>if any condition is true then answer is true</t>
  </si>
  <si>
    <t>how OR works</t>
  </si>
  <si>
    <t>how And works</t>
  </si>
  <si>
    <t>if any condition is false then answer is false</t>
  </si>
  <si>
    <t>andcheck</t>
  </si>
  <si>
    <t>mhenga or sasata</t>
  </si>
  <si>
    <t>low,mid,high</t>
  </si>
  <si>
    <t>low</t>
  </si>
  <si>
    <t>&lt;200</t>
  </si>
  <si>
    <t>mid</t>
  </si>
  <si>
    <t>&lt;250</t>
  </si>
  <si>
    <t>high</t>
  </si>
  <si>
    <t>&gt;250</t>
  </si>
  <si>
    <t>mhenga hai</t>
  </si>
  <si>
    <t>sasta hai</t>
  </si>
  <si>
    <t>category</t>
  </si>
  <si>
    <t>sumif</t>
  </si>
  <si>
    <t>function</t>
  </si>
  <si>
    <t>op</t>
  </si>
  <si>
    <t>today</t>
  </si>
  <si>
    <t>now</t>
  </si>
  <si>
    <t>subtract date</t>
  </si>
  <si>
    <t>subtract in decimal</t>
  </si>
  <si>
    <t>custom date</t>
  </si>
  <si>
    <t>month</t>
  </si>
  <si>
    <t>day</t>
  </si>
  <si>
    <t>year</t>
  </si>
  <si>
    <t>date1</t>
  </si>
  <si>
    <t>date2</t>
  </si>
  <si>
    <t>days</t>
  </si>
  <si>
    <t>30 for</t>
  </si>
  <si>
    <t>12 for</t>
  </si>
  <si>
    <t>datedif</t>
  </si>
  <si>
    <t>condtion</t>
  </si>
  <si>
    <t>the lookup value should be on left most col only</t>
  </si>
  <si>
    <t>can not check what is your column header to match</t>
  </si>
  <si>
    <t>the lookup value should be on top most col only</t>
  </si>
  <si>
    <t>can not check what is your column row index to match</t>
  </si>
  <si>
    <t>row Index</t>
  </si>
  <si>
    <t>col index</t>
  </si>
  <si>
    <t xml:space="preserve">value </t>
  </si>
  <si>
    <t>value</t>
  </si>
  <si>
    <t>index col</t>
  </si>
  <si>
    <t>oil</t>
  </si>
  <si>
    <t>index row</t>
  </si>
  <si>
    <t>row index</t>
  </si>
  <si>
    <t>col header</t>
  </si>
  <si>
    <t>row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</si>
</sst>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,\ \ dd/mmmm/yyyy\ hh:mm:ss"/>
    <numFmt numFmtId="165" formatCode="&quot;month&quot;\ \=\ mmmm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27"/>
  <sheetViews>
    <sheetView topLeftCell="B1" zoomScale="124" zoomScaleNormal="160" workbookViewId="0">
      <selection activeCell="D4" sqref="D4:K9"/>
    </sheetView>
  </sheetViews>
  <sheetFormatPr defaultRowHeight="14.4" x14ac:dyDescent="0.3"/>
  <cols>
    <col min="4" max="4" width="15.77734375" bestFit="1" customWidth="1"/>
    <col min="5" max="7" width="10.77734375" bestFit="1" customWidth="1"/>
    <col min="8" max="8" width="8.21875" bestFit="1" customWidth="1"/>
    <col min="9" max="9" width="10.77734375" bestFit="1" customWidth="1"/>
    <col min="10" max="10" width="8.21875" bestFit="1" customWidth="1"/>
    <col min="12" max="12" width="10.6640625" bestFit="1" customWidth="1"/>
  </cols>
  <sheetData>
    <row r="4" spans="4:1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13</v>
      </c>
    </row>
    <row r="5" spans="4:18" x14ac:dyDescent="0.3">
      <c r="D5" t="s">
        <v>8</v>
      </c>
      <c r="E5">
        <v>271</v>
      </c>
      <c r="F5">
        <v>291</v>
      </c>
      <c r="G5">
        <v>238</v>
      </c>
      <c r="H5">
        <v>135</v>
      </c>
      <c r="I5">
        <v>235</v>
      </c>
      <c r="J5">
        <v>126</v>
      </c>
      <c r="K5">
        <f>SUM(E5:J5)</f>
        <v>1296</v>
      </c>
      <c r="L5" t="b">
        <f>K5=1296</f>
        <v>1</v>
      </c>
    </row>
    <row r="6" spans="4:18" x14ac:dyDescent="0.3">
      <c r="D6" t="s">
        <v>9</v>
      </c>
      <c r="E6">
        <v>5</v>
      </c>
      <c r="F6">
        <v>3</v>
      </c>
      <c r="G6">
        <v>1</v>
      </c>
      <c r="H6">
        <v>1</v>
      </c>
      <c r="I6">
        <v>4</v>
      </c>
      <c r="J6">
        <v>4</v>
      </c>
      <c r="K6">
        <f t="shared" ref="K6:K9" si="0">SUM(E6:J6)</f>
        <v>18</v>
      </c>
      <c r="L6" t="b">
        <f>K6=12</f>
        <v>0</v>
      </c>
    </row>
    <row r="7" spans="4:18" x14ac:dyDescent="0.3">
      <c r="D7" t="s">
        <v>10</v>
      </c>
      <c r="E7">
        <v>20</v>
      </c>
      <c r="F7">
        <v>15</v>
      </c>
      <c r="G7">
        <v>29</v>
      </c>
      <c r="H7">
        <v>41</v>
      </c>
      <c r="I7">
        <v>41</v>
      </c>
      <c r="J7">
        <v>46</v>
      </c>
      <c r="K7">
        <f t="shared" si="0"/>
        <v>192</v>
      </c>
    </row>
    <row r="8" spans="4:18" x14ac:dyDescent="0.3">
      <c r="D8" t="s">
        <v>11</v>
      </c>
      <c r="E8">
        <v>13.55</v>
      </c>
      <c r="F8">
        <v>14.55</v>
      </c>
      <c r="G8">
        <v>11.9</v>
      </c>
      <c r="H8">
        <v>6.75</v>
      </c>
      <c r="I8">
        <v>11.75</v>
      </c>
      <c r="J8">
        <v>6.3000000000000007</v>
      </c>
      <c r="K8">
        <f t="shared" si="0"/>
        <v>64.8</v>
      </c>
      <c r="O8" t="s">
        <v>19</v>
      </c>
    </row>
    <row r="9" spans="4:18" x14ac:dyDescent="0.3">
      <c r="D9" t="s">
        <v>12</v>
      </c>
      <c r="E9">
        <v>1</v>
      </c>
      <c r="F9">
        <v>2</v>
      </c>
      <c r="G9">
        <v>1</v>
      </c>
      <c r="H9">
        <v>4</v>
      </c>
      <c r="I9">
        <v>1</v>
      </c>
      <c r="J9">
        <v>1</v>
      </c>
      <c r="K9">
        <f t="shared" si="0"/>
        <v>10</v>
      </c>
      <c r="O9" s="11" t="s">
        <v>18</v>
      </c>
      <c r="P9" s="11"/>
      <c r="Q9" s="11"/>
      <c r="R9" s="11"/>
    </row>
    <row r="11" spans="4:18" x14ac:dyDescent="0.3">
      <c r="D11" t="s">
        <v>34</v>
      </c>
      <c r="E11">
        <f>SUMIF(E21:J21,D27,E8:J8)</f>
        <v>13.05</v>
      </c>
    </row>
    <row r="12" spans="4:18" x14ac:dyDescent="0.3">
      <c r="D12" t="s">
        <v>34</v>
      </c>
      <c r="E12">
        <f>SUMIF(E21:J21,D26,E5:J5)</f>
        <v>1035</v>
      </c>
      <c r="O12" t="s">
        <v>20</v>
      </c>
    </row>
    <row r="13" spans="4:18" x14ac:dyDescent="0.3">
      <c r="O13" t="s">
        <v>21</v>
      </c>
    </row>
    <row r="14" spans="4:18" x14ac:dyDescent="0.3">
      <c r="D14" t="s">
        <v>14</v>
      </c>
      <c r="E14">
        <f>AVERAGE(E5:J5)</f>
        <v>216</v>
      </c>
    </row>
    <row r="15" spans="4:18" x14ac:dyDescent="0.3"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</row>
    <row r="16" spans="4:18" x14ac:dyDescent="0.3">
      <c r="D16" t="s">
        <v>15</v>
      </c>
      <c r="E16" t="b">
        <f>E5&gt;E14</f>
        <v>1</v>
      </c>
      <c r="F16" t="b">
        <f>F5&gt;$E14</f>
        <v>1</v>
      </c>
      <c r="G16" t="b">
        <f t="shared" ref="G16:J16" si="1">G5&gt;$E14</f>
        <v>1</v>
      </c>
      <c r="H16" t="b">
        <f t="shared" si="1"/>
        <v>0</v>
      </c>
      <c r="I16" t="b">
        <f t="shared" si="1"/>
        <v>1</v>
      </c>
      <c r="J16" t="b">
        <f t="shared" si="1"/>
        <v>0</v>
      </c>
    </row>
    <row r="17" spans="1:10" x14ac:dyDescent="0.3">
      <c r="D17" t="s">
        <v>16</v>
      </c>
      <c r="E17" t="b">
        <f>E5&lt;$E14</f>
        <v>0</v>
      </c>
      <c r="F17" t="b">
        <f t="shared" ref="F17:J17" si="2">F5&lt;$E14</f>
        <v>0</v>
      </c>
      <c r="G17" t="b">
        <f t="shared" si="2"/>
        <v>0</v>
      </c>
      <c r="H17" t="b">
        <f t="shared" si="2"/>
        <v>1</v>
      </c>
      <c r="I17" t="b">
        <f t="shared" si="2"/>
        <v>0</v>
      </c>
      <c r="J17" t="b">
        <f t="shared" si="2"/>
        <v>1</v>
      </c>
    </row>
    <row r="19" spans="1:10" x14ac:dyDescent="0.3">
      <c r="D19" t="s">
        <v>17</v>
      </c>
      <c r="E19" t="b">
        <f>OR(E5&gt;E14,F5&gt;E14,G5&gt;E14,H5&gt;E14,I5&gt;E14,J5&gt;E14)</f>
        <v>1</v>
      </c>
    </row>
    <row r="20" spans="1:10" x14ac:dyDescent="0.3">
      <c r="D20" t="s">
        <v>22</v>
      </c>
      <c r="E20" t="b">
        <f>AND(E5&gt;E14,F5&gt;E14,G5&gt;E14,H5&gt;E14,I5&gt;E14,J5&gt;E14)</f>
        <v>0</v>
      </c>
    </row>
    <row r="21" spans="1:10" x14ac:dyDescent="0.3">
      <c r="D21" t="s">
        <v>23</v>
      </c>
      <c r="E21" t="str">
        <f>IF(E5&gt;$E14,"mhenga hai","sasta hai")</f>
        <v>mhenga hai</v>
      </c>
      <c r="F21" t="str">
        <f t="shared" ref="F21:J21" si="3">IF(F5&gt;$E14,"mhenga hai","sasta hai")</f>
        <v>mhenga hai</v>
      </c>
      <c r="G21" t="str">
        <f t="shared" si="3"/>
        <v>mhenga hai</v>
      </c>
      <c r="H21" t="str">
        <f t="shared" si="3"/>
        <v>sasta hai</v>
      </c>
      <c r="I21" t="str">
        <f t="shared" si="3"/>
        <v>mhenga hai</v>
      </c>
      <c r="J21" t="str">
        <f t="shared" si="3"/>
        <v>sasta hai</v>
      </c>
    </row>
    <row r="22" spans="1:10" x14ac:dyDescent="0.3">
      <c r="A22" t="s">
        <v>25</v>
      </c>
      <c r="B22" t="s">
        <v>27</v>
      </c>
      <c r="C22" t="s">
        <v>29</v>
      </c>
    </row>
    <row r="23" spans="1:10" x14ac:dyDescent="0.3">
      <c r="A23" t="s">
        <v>26</v>
      </c>
      <c r="B23" t="s">
        <v>28</v>
      </c>
      <c r="C23" t="s">
        <v>30</v>
      </c>
      <c r="D23" s="1" t="s">
        <v>24</v>
      </c>
      <c r="E23" s="1" t="str">
        <f>IF(E5&gt;250,"high",IF(E5&gt;200,"mid","low"))</f>
        <v>high</v>
      </c>
      <c r="F23" s="1" t="str">
        <f t="shared" ref="F23:J23" si="4">IF(F5&gt;250,"high",IF(F5&gt;200,"mid","low"))</f>
        <v>high</v>
      </c>
      <c r="G23" s="1" t="str">
        <f t="shared" si="4"/>
        <v>mid</v>
      </c>
      <c r="H23" s="1" t="str">
        <f t="shared" si="4"/>
        <v>low</v>
      </c>
      <c r="I23" s="1" t="str">
        <f t="shared" si="4"/>
        <v>mid</v>
      </c>
      <c r="J23" s="1" t="str">
        <f t="shared" si="4"/>
        <v>low</v>
      </c>
    </row>
    <row r="25" spans="1:10" x14ac:dyDescent="0.3">
      <c r="D25" t="s">
        <v>33</v>
      </c>
    </row>
    <row r="26" spans="1:10" x14ac:dyDescent="0.3">
      <c r="D26" t="s">
        <v>31</v>
      </c>
      <c r="E26">
        <f>COUNTIF(E21:J21,D26)</f>
        <v>4</v>
      </c>
      <c r="F26">
        <f>COUNTIFS(E21:J21,D26)</f>
        <v>4</v>
      </c>
    </row>
    <row r="27" spans="1:10" x14ac:dyDescent="0.3">
      <c r="D27" t="s">
        <v>32</v>
      </c>
      <c r="E27">
        <f>COUNTIF(E21:J21,D27)</f>
        <v>2</v>
      </c>
    </row>
  </sheetData>
  <mergeCells count="1">
    <mergeCell ref="O9:R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0ED4-B75E-4ECC-B0B0-195BB5BF95A0}">
  <dimension ref="C5:O19"/>
  <sheetViews>
    <sheetView topLeftCell="B3" zoomScale="144" workbookViewId="0">
      <selection activeCell="I14" sqref="I14:O16"/>
    </sheetView>
  </sheetViews>
  <sheetFormatPr defaultRowHeight="14.4" x14ac:dyDescent="0.3"/>
  <cols>
    <col min="3" max="3" width="13.77734375" bestFit="1" customWidth="1"/>
    <col min="4" max="4" width="14" bestFit="1" customWidth="1"/>
  </cols>
  <sheetData>
    <row r="5" spans="3:15" x14ac:dyDescent="0.3">
      <c r="D5" s="6" t="s">
        <v>0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7</v>
      </c>
    </row>
    <row r="6" spans="3:15" x14ac:dyDescent="0.3">
      <c r="D6" s="7" t="s">
        <v>8</v>
      </c>
      <c r="E6" s="8">
        <v>271</v>
      </c>
      <c r="F6" s="8">
        <v>291</v>
      </c>
      <c r="G6" s="8">
        <v>238</v>
      </c>
      <c r="H6" s="8">
        <f>VLOOKUP(D6,$C$14:$E$19,2,FALSE)</f>
        <v>135</v>
      </c>
      <c r="I6" s="8">
        <v>235</v>
      </c>
      <c r="J6" s="8">
        <f>VLOOKUP(D6,$C$14:$E$19,3,FALSE)</f>
        <v>126</v>
      </c>
      <c r="K6" s="8">
        <f>SUM(E6:J6)</f>
        <v>1296</v>
      </c>
    </row>
    <row r="7" spans="3:15" x14ac:dyDescent="0.3">
      <c r="D7" s="7" t="s">
        <v>9</v>
      </c>
      <c r="E7" s="8">
        <v>5</v>
      </c>
      <c r="F7" s="8">
        <v>3</v>
      </c>
      <c r="G7" s="8">
        <v>1</v>
      </c>
      <c r="H7" s="8">
        <f t="shared" ref="H7:H10" si="0">VLOOKUP(D7,$C$14:$E$19,2,FALSE)</f>
        <v>1</v>
      </c>
      <c r="I7" s="8">
        <v>4</v>
      </c>
      <c r="J7" s="8">
        <f t="shared" ref="J7:J10" si="1">VLOOKUP(D7,$C$14:$E$19,3,FALSE)</f>
        <v>4</v>
      </c>
      <c r="K7" s="8">
        <f t="shared" ref="K7:K10" si="2">SUM(E7:J7)</f>
        <v>18</v>
      </c>
    </row>
    <row r="8" spans="3:15" x14ac:dyDescent="0.3">
      <c r="D8" s="7" t="s">
        <v>10</v>
      </c>
      <c r="E8" s="8">
        <v>20</v>
      </c>
      <c r="F8" s="8">
        <v>15</v>
      </c>
      <c r="G8" s="8">
        <v>29</v>
      </c>
      <c r="H8" s="8">
        <f t="shared" si="0"/>
        <v>41</v>
      </c>
      <c r="I8" s="8">
        <v>41</v>
      </c>
      <c r="J8" s="8">
        <f t="shared" si="1"/>
        <v>46</v>
      </c>
      <c r="K8" s="8">
        <f t="shared" si="2"/>
        <v>192</v>
      </c>
    </row>
    <row r="9" spans="3:15" x14ac:dyDescent="0.3">
      <c r="D9" s="7" t="s">
        <v>11</v>
      </c>
      <c r="E9" s="8">
        <v>13.55</v>
      </c>
      <c r="F9" s="8">
        <v>14.55</v>
      </c>
      <c r="G9" s="8">
        <v>11.9</v>
      </c>
      <c r="H9" s="8">
        <f t="shared" si="0"/>
        <v>6.75</v>
      </c>
      <c r="I9" s="8">
        <v>11.75</v>
      </c>
      <c r="J9" s="8">
        <f t="shared" si="1"/>
        <v>6.3000000000000007</v>
      </c>
      <c r="K9" s="8">
        <f t="shared" si="2"/>
        <v>64.8</v>
      </c>
    </row>
    <row r="10" spans="3:15" x14ac:dyDescent="0.3">
      <c r="D10" s="7" t="s">
        <v>12</v>
      </c>
      <c r="E10" s="8">
        <v>1</v>
      </c>
      <c r="F10" s="8">
        <v>2</v>
      </c>
      <c r="G10" s="8">
        <v>1</v>
      </c>
      <c r="H10" s="8">
        <f t="shared" si="0"/>
        <v>4</v>
      </c>
      <c r="I10" s="8">
        <v>1</v>
      </c>
      <c r="J10" s="8">
        <f t="shared" si="1"/>
        <v>1</v>
      </c>
      <c r="K10" s="8">
        <f t="shared" si="2"/>
        <v>10</v>
      </c>
    </row>
    <row r="14" spans="3:15" x14ac:dyDescent="0.3">
      <c r="C14" s="6" t="s">
        <v>0</v>
      </c>
      <c r="D14" s="6" t="s">
        <v>4</v>
      </c>
      <c r="E14" s="6" t="s">
        <v>6</v>
      </c>
      <c r="I14" t="s">
        <v>51</v>
      </c>
    </row>
    <row r="15" spans="3:15" x14ac:dyDescent="0.3">
      <c r="C15" s="7" t="s">
        <v>11</v>
      </c>
      <c r="D15" s="8">
        <v>6.75</v>
      </c>
      <c r="E15" s="8">
        <v>6.3000000000000007</v>
      </c>
      <c r="I15">
        <v>1</v>
      </c>
      <c r="J15" s="11" t="s">
        <v>52</v>
      </c>
      <c r="K15" s="11"/>
      <c r="L15" s="11"/>
      <c r="M15" s="11"/>
      <c r="N15" s="11"/>
      <c r="O15" s="11"/>
    </row>
    <row r="16" spans="3:15" x14ac:dyDescent="0.3">
      <c r="C16" s="7" t="s">
        <v>9</v>
      </c>
      <c r="D16" s="8">
        <v>1</v>
      </c>
      <c r="E16" s="8">
        <v>4</v>
      </c>
      <c r="I16">
        <v>2</v>
      </c>
      <c r="J16" s="11" t="s">
        <v>53</v>
      </c>
      <c r="K16" s="11"/>
      <c r="L16" s="11"/>
      <c r="M16" s="11"/>
      <c r="N16" s="11"/>
    </row>
    <row r="17" spans="3:5" x14ac:dyDescent="0.3">
      <c r="C17" s="7" t="s">
        <v>8</v>
      </c>
      <c r="D17" s="8">
        <v>135</v>
      </c>
      <c r="E17" s="8">
        <v>126</v>
      </c>
    </row>
    <row r="18" spans="3:5" x14ac:dyDescent="0.3">
      <c r="C18" s="7" t="s">
        <v>10</v>
      </c>
      <c r="D18" s="8">
        <v>41</v>
      </c>
      <c r="E18" s="8">
        <v>46</v>
      </c>
    </row>
    <row r="19" spans="3:5" x14ac:dyDescent="0.3">
      <c r="C19" s="7" t="s">
        <v>12</v>
      </c>
      <c r="D19" s="8">
        <v>4</v>
      </c>
      <c r="E19" s="8">
        <v>1</v>
      </c>
    </row>
  </sheetData>
  <mergeCells count="2">
    <mergeCell ref="J15:O15"/>
    <mergeCell ref="J16: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67CD-8C7E-4231-9884-9F262270AAB0}">
  <dimension ref="D4:O18"/>
  <sheetViews>
    <sheetView topLeftCell="B2" zoomScale="167" workbookViewId="0">
      <selection activeCell="D4" sqref="D4:K9"/>
    </sheetView>
  </sheetViews>
  <sheetFormatPr defaultRowHeight="14.4" x14ac:dyDescent="0.3"/>
  <cols>
    <col min="4" max="4" width="13.77734375" bestFit="1" customWidth="1"/>
  </cols>
  <sheetData>
    <row r="4" spans="4:11" x14ac:dyDescent="0.3"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</row>
    <row r="5" spans="4:11" x14ac:dyDescent="0.3">
      <c r="D5" s="9" t="s">
        <v>8</v>
      </c>
      <c r="E5">
        <f>HLOOKUP(E4,$D$12:$J$14,2,FALSE)</f>
        <v>271</v>
      </c>
      <c r="F5">
        <f t="shared" ref="F5:J5" si="0">HLOOKUP(F4,$D$12:$J$14,2,FALSE)</f>
        <v>291</v>
      </c>
      <c r="G5">
        <f t="shared" si="0"/>
        <v>238</v>
      </c>
      <c r="H5">
        <f t="shared" si="0"/>
        <v>135</v>
      </c>
      <c r="I5">
        <f t="shared" si="0"/>
        <v>235</v>
      </c>
      <c r="J5">
        <f t="shared" si="0"/>
        <v>126</v>
      </c>
    </row>
    <row r="6" spans="4:11" x14ac:dyDescent="0.3">
      <c r="D6" s="9" t="s">
        <v>9</v>
      </c>
      <c r="E6" s="10">
        <v>5</v>
      </c>
      <c r="F6" s="10">
        <v>3</v>
      </c>
      <c r="G6" s="10">
        <v>1</v>
      </c>
      <c r="H6" s="10">
        <v>1</v>
      </c>
      <c r="I6" s="10">
        <v>4</v>
      </c>
      <c r="J6" s="10">
        <v>4</v>
      </c>
      <c r="K6" s="10">
        <v>18</v>
      </c>
    </row>
    <row r="7" spans="4:11" x14ac:dyDescent="0.3">
      <c r="D7" s="9" t="s">
        <v>10</v>
      </c>
      <c r="E7" s="10">
        <v>20</v>
      </c>
      <c r="F7" s="10">
        <v>15</v>
      </c>
      <c r="G7" s="10">
        <v>29</v>
      </c>
      <c r="H7" s="10">
        <v>41</v>
      </c>
      <c r="I7" s="10">
        <v>41</v>
      </c>
      <c r="J7" s="10">
        <v>46</v>
      </c>
      <c r="K7" s="10">
        <v>192</v>
      </c>
    </row>
    <row r="8" spans="4:11" x14ac:dyDescent="0.3">
      <c r="D8" s="9" t="s">
        <v>11</v>
      </c>
      <c r="E8">
        <f>HLOOKUP(E4,$D$12:$J$14,3,FALSE)</f>
        <v>13.55</v>
      </c>
      <c r="F8">
        <f t="shared" ref="F8:J8" si="1">HLOOKUP(F4,$D$12:$J$14,3,FALSE)</f>
        <v>14.55</v>
      </c>
      <c r="G8">
        <f t="shared" si="1"/>
        <v>11.9</v>
      </c>
      <c r="H8">
        <f t="shared" si="1"/>
        <v>6.75</v>
      </c>
      <c r="I8">
        <f t="shared" si="1"/>
        <v>11.75</v>
      </c>
      <c r="J8">
        <f t="shared" si="1"/>
        <v>6.3000000000000007</v>
      </c>
    </row>
    <row r="9" spans="4:11" x14ac:dyDescent="0.3">
      <c r="D9" s="9" t="s">
        <v>12</v>
      </c>
      <c r="E9" s="10">
        <v>1</v>
      </c>
      <c r="F9" s="10">
        <v>2</v>
      </c>
      <c r="G9" s="10">
        <v>1</v>
      </c>
      <c r="H9" s="10">
        <v>4</v>
      </c>
      <c r="I9" s="10">
        <v>1</v>
      </c>
      <c r="J9" s="10">
        <v>1</v>
      </c>
      <c r="K9" s="10">
        <v>10</v>
      </c>
    </row>
    <row r="12" spans="4:11" x14ac:dyDescent="0.3">
      <c r="D12" s="6" t="s">
        <v>0</v>
      </c>
      <c r="E12" s="6" t="s">
        <v>1</v>
      </c>
      <c r="F12" s="6" t="s">
        <v>5</v>
      </c>
      <c r="G12" s="6" t="s">
        <v>6</v>
      </c>
      <c r="H12" s="6" t="s">
        <v>4</v>
      </c>
      <c r="I12" s="6" t="s">
        <v>3</v>
      </c>
      <c r="J12" s="6" t="s">
        <v>2</v>
      </c>
    </row>
    <row r="13" spans="4:11" x14ac:dyDescent="0.3">
      <c r="D13" s="9" t="s">
        <v>8</v>
      </c>
      <c r="E13" s="10">
        <v>271</v>
      </c>
      <c r="F13" s="10">
        <v>235</v>
      </c>
      <c r="G13" s="10">
        <v>126</v>
      </c>
      <c r="H13" s="10">
        <v>135</v>
      </c>
      <c r="I13" s="10">
        <v>238</v>
      </c>
      <c r="J13" s="10">
        <v>291</v>
      </c>
    </row>
    <row r="14" spans="4:11" x14ac:dyDescent="0.3">
      <c r="D14" s="9" t="s">
        <v>11</v>
      </c>
      <c r="E14" s="10">
        <v>13.55</v>
      </c>
      <c r="F14" s="10">
        <v>11.75</v>
      </c>
      <c r="G14" s="10">
        <v>6.3000000000000007</v>
      </c>
      <c r="H14" s="10">
        <v>6.75</v>
      </c>
      <c r="I14" s="10">
        <v>11.9</v>
      </c>
      <c r="J14" s="10">
        <v>14.55</v>
      </c>
    </row>
    <row r="16" spans="4:11" x14ac:dyDescent="0.3">
      <c r="I16" t="s">
        <v>51</v>
      </c>
    </row>
    <row r="17" spans="9:15" x14ac:dyDescent="0.3">
      <c r="I17">
        <v>1</v>
      </c>
      <c r="J17" s="11" t="s">
        <v>54</v>
      </c>
      <c r="K17" s="11"/>
      <c r="L17" s="11"/>
      <c r="M17" s="11"/>
      <c r="N17" s="11"/>
      <c r="O17" s="11"/>
    </row>
    <row r="18" spans="9:15" x14ac:dyDescent="0.3">
      <c r="I18">
        <v>2</v>
      </c>
      <c r="J18" s="11" t="s">
        <v>55</v>
      </c>
      <c r="K18" s="11"/>
      <c r="L18" s="11"/>
      <c r="M18" s="11"/>
      <c r="N18" s="11"/>
    </row>
  </sheetData>
  <mergeCells count="2">
    <mergeCell ref="J17:O17"/>
    <mergeCell ref="J18:N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B0EE-66AE-490B-BB2D-92D650DE3CF5}">
  <dimension ref="C3:J15"/>
  <sheetViews>
    <sheetView topLeftCell="B2" zoomScale="155" workbookViewId="0">
      <selection activeCell="C3" sqref="C3:J9"/>
    </sheetView>
  </sheetViews>
  <sheetFormatPr defaultRowHeight="14.4" x14ac:dyDescent="0.3"/>
  <cols>
    <col min="4" max="4" width="13.77734375" bestFit="1" customWidth="1"/>
  </cols>
  <sheetData>
    <row r="3" spans="3:10" x14ac:dyDescent="0.3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3:10" x14ac:dyDescent="0.3">
      <c r="C4">
        <v>1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5</v>
      </c>
      <c r="J4" s="9" t="s">
        <v>6</v>
      </c>
    </row>
    <row r="5" spans="3:10" x14ac:dyDescent="0.3">
      <c r="C5">
        <v>2</v>
      </c>
      <c r="D5" s="12" t="s">
        <v>8</v>
      </c>
      <c r="E5" s="13">
        <v>271</v>
      </c>
      <c r="F5" s="13">
        <v>291</v>
      </c>
      <c r="G5" s="13">
        <v>238</v>
      </c>
      <c r="H5" s="13">
        <v>135</v>
      </c>
      <c r="I5" s="13">
        <v>235</v>
      </c>
      <c r="J5" s="13">
        <v>126</v>
      </c>
    </row>
    <row r="6" spans="3:10" x14ac:dyDescent="0.3">
      <c r="C6">
        <v>3</v>
      </c>
      <c r="D6" s="12" t="s">
        <v>9</v>
      </c>
      <c r="E6" s="13">
        <v>5</v>
      </c>
      <c r="F6" s="13">
        <v>3</v>
      </c>
      <c r="G6" s="13">
        <v>1</v>
      </c>
      <c r="H6" s="13">
        <v>1</v>
      </c>
      <c r="I6" s="13">
        <v>4</v>
      </c>
      <c r="J6" s="13">
        <v>4</v>
      </c>
    </row>
    <row r="7" spans="3:10" x14ac:dyDescent="0.3">
      <c r="C7">
        <v>4</v>
      </c>
      <c r="D7" s="12" t="s">
        <v>10</v>
      </c>
      <c r="E7" s="13">
        <v>20</v>
      </c>
      <c r="F7" s="13">
        <v>15</v>
      </c>
      <c r="G7" s="13">
        <v>29</v>
      </c>
      <c r="H7" s="13">
        <v>41</v>
      </c>
      <c r="I7" s="13">
        <v>41</v>
      </c>
      <c r="J7" s="13">
        <v>46</v>
      </c>
    </row>
    <row r="8" spans="3:10" x14ac:dyDescent="0.3">
      <c r="C8">
        <v>5</v>
      </c>
      <c r="D8" s="12" t="s">
        <v>11</v>
      </c>
      <c r="E8" s="13">
        <v>13.55</v>
      </c>
      <c r="F8" s="13">
        <v>14.55</v>
      </c>
      <c r="G8" s="13">
        <v>11.9</v>
      </c>
      <c r="H8" s="13">
        <v>6.75</v>
      </c>
      <c r="I8" s="13">
        <v>11.75</v>
      </c>
      <c r="J8" s="13">
        <v>6.3000000000000007</v>
      </c>
    </row>
    <row r="9" spans="3:10" x14ac:dyDescent="0.3">
      <c r="C9">
        <v>6</v>
      </c>
      <c r="D9" s="12" t="s">
        <v>12</v>
      </c>
      <c r="E9" s="13">
        <v>1</v>
      </c>
      <c r="F9" s="13">
        <v>2</v>
      </c>
      <c r="G9" s="13">
        <v>1</v>
      </c>
      <c r="H9" s="13">
        <v>4</v>
      </c>
      <c r="I9" s="13">
        <v>1</v>
      </c>
      <c r="J9" s="13">
        <v>1</v>
      </c>
    </row>
    <row r="12" spans="3:10" x14ac:dyDescent="0.3">
      <c r="G12" t="s">
        <v>56</v>
      </c>
      <c r="H12" t="s">
        <v>57</v>
      </c>
    </row>
    <row r="13" spans="3:10" x14ac:dyDescent="0.3">
      <c r="E13">
        <f>INDEX(D4:J9,3,5)</f>
        <v>1</v>
      </c>
      <c r="G13">
        <v>2</v>
      </c>
      <c r="H13">
        <v>5</v>
      </c>
    </row>
    <row r="15" spans="3:10" x14ac:dyDescent="0.3">
      <c r="E15" t="s">
        <v>58</v>
      </c>
      <c r="F15" cm="1">
        <f t="array" ref="F15">INDEX(D4:J9,G13,H13)</f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5367-4D11-4A60-8941-E8E16866094C}">
  <dimension ref="F4:M16"/>
  <sheetViews>
    <sheetView topLeftCell="C1" zoomScale="140" workbookViewId="0">
      <selection activeCell="F4" sqref="F4:M10"/>
    </sheetView>
  </sheetViews>
  <sheetFormatPr defaultRowHeight="14.4" x14ac:dyDescent="0.3"/>
  <cols>
    <col min="7" max="7" width="14.109375" bestFit="1" customWidth="1"/>
  </cols>
  <sheetData>
    <row r="4" spans="6:13" x14ac:dyDescent="0.3"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</row>
    <row r="5" spans="6:13" x14ac:dyDescent="0.3">
      <c r="F5">
        <v>1</v>
      </c>
      <c r="G5" s="9" t="s">
        <v>0</v>
      </c>
      <c r="H5" s="9" t="s">
        <v>1</v>
      </c>
      <c r="I5" s="9" t="s">
        <v>61</v>
      </c>
      <c r="J5" s="9" t="s">
        <v>3</v>
      </c>
      <c r="K5" s="9" t="s">
        <v>4</v>
      </c>
      <c r="L5" s="9" t="s">
        <v>5</v>
      </c>
      <c r="M5" s="9" t="s">
        <v>6</v>
      </c>
    </row>
    <row r="6" spans="6:13" x14ac:dyDescent="0.3">
      <c r="F6">
        <v>2</v>
      </c>
      <c r="G6" s="12" t="s">
        <v>8</v>
      </c>
      <c r="H6" s="13">
        <v>271</v>
      </c>
      <c r="I6" s="13">
        <v>291</v>
      </c>
      <c r="J6" s="13">
        <v>238</v>
      </c>
      <c r="K6" s="13">
        <v>135</v>
      </c>
      <c r="L6" s="13">
        <v>235</v>
      </c>
      <c r="M6" s="13">
        <v>126</v>
      </c>
    </row>
    <row r="7" spans="6:13" x14ac:dyDescent="0.3">
      <c r="F7">
        <v>3</v>
      </c>
      <c r="G7" s="12" t="s">
        <v>9</v>
      </c>
      <c r="H7" s="13">
        <v>5</v>
      </c>
      <c r="I7" s="13">
        <v>3</v>
      </c>
      <c r="J7" s="13">
        <v>1</v>
      </c>
      <c r="K7" s="13">
        <v>1</v>
      </c>
      <c r="L7" s="13">
        <v>4</v>
      </c>
      <c r="M7" s="13">
        <v>4</v>
      </c>
    </row>
    <row r="8" spans="6:13" x14ac:dyDescent="0.3">
      <c r="F8">
        <v>4</v>
      </c>
      <c r="G8" s="12" t="s">
        <v>10</v>
      </c>
      <c r="H8" s="13">
        <v>20</v>
      </c>
      <c r="I8" s="13">
        <v>15</v>
      </c>
      <c r="J8" s="13">
        <v>29</v>
      </c>
      <c r="K8" s="13">
        <v>41</v>
      </c>
      <c r="L8" s="13">
        <v>41</v>
      </c>
      <c r="M8" s="13">
        <v>46</v>
      </c>
    </row>
    <row r="9" spans="6:13" x14ac:dyDescent="0.3">
      <c r="F9">
        <v>5</v>
      </c>
      <c r="G9" s="12" t="s">
        <v>11</v>
      </c>
      <c r="H9" s="13">
        <v>13.55</v>
      </c>
      <c r="I9" s="13">
        <v>14.55</v>
      </c>
      <c r="J9" s="13">
        <v>11.9</v>
      </c>
      <c r="K9" s="13">
        <v>6.75</v>
      </c>
      <c r="L9" s="13">
        <v>11.75</v>
      </c>
      <c r="M9" s="13">
        <v>6.3000000000000007</v>
      </c>
    </row>
    <row r="10" spans="6:13" x14ac:dyDescent="0.3">
      <c r="F10">
        <v>6</v>
      </c>
      <c r="G10" s="12" t="s">
        <v>12</v>
      </c>
      <c r="H10" s="13">
        <v>1</v>
      </c>
      <c r="I10" s="13">
        <v>2</v>
      </c>
      <c r="J10" s="13">
        <v>1</v>
      </c>
      <c r="K10" s="13">
        <v>4</v>
      </c>
      <c r="L10" s="13">
        <v>1</v>
      </c>
      <c r="M10" s="13">
        <v>1</v>
      </c>
    </row>
    <row r="13" spans="6:13" x14ac:dyDescent="0.3">
      <c r="G13" s="14" t="s">
        <v>59</v>
      </c>
      <c r="I13" t="s">
        <v>60</v>
      </c>
      <c r="L13" t="s">
        <v>59</v>
      </c>
      <c r="M13" t="s">
        <v>62</v>
      </c>
    </row>
    <row r="14" spans="6:13" x14ac:dyDescent="0.3">
      <c r="G14" s="9" t="s">
        <v>61</v>
      </c>
      <c r="I14">
        <f>MATCH(G16,G6:M6,0)</f>
        <v>6</v>
      </c>
      <c r="L14" s="12" t="s">
        <v>9</v>
      </c>
      <c r="M14">
        <f>MATCH(L14,G5:G10,0)</f>
        <v>3</v>
      </c>
    </row>
    <row r="16" spans="6:13" x14ac:dyDescent="0.3">
      <c r="G16" s="13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74B3-D783-4E00-BC20-E20A301C05A8}">
  <dimension ref="D5:M15"/>
  <sheetViews>
    <sheetView tabSelected="1" topLeftCell="C4" zoomScale="149" workbookViewId="0">
      <selection activeCell="G10" sqref="G10"/>
    </sheetView>
  </sheetViews>
  <sheetFormatPr defaultRowHeight="14.4" x14ac:dyDescent="0.3"/>
  <cols>
    <col min="4" max="4" width="10.33203125" bestFit="1" customWidth="1"/>
    <col min="7" max="7" width="19.44140625" bestFit="1" customWidth="1"/>
    <col min="8" max="8" width="20" bestFit="1" customWidth="1"/>
  </cols>
  <sheetData>
    <row r="5" spans="4:13" x14ac:dyDescent="0.3"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</row>
    <row r="6" spans="4:13" x14ac:dyDescent="0.3">
      <c r="F6">
        <v>1</v>
      </c>
      <c r="G6" s="9" t="s">
        <v>0</v>
      </c>
      <c r="H6" s="9" t="s">
        <v>1</v>
      </c>
      <c r="I6" s="9" t="s">
        <v>61</v>
      </c>
      <c r="J6" s="9" t="s">
        <v>3</v>
      </c>
      <c r="K6" s="9" t="s">
        <v>4</v>
      </c>
      <c r="L6" s="9" t="s">
        <v>5</v>
      </c>
      <c r="M6" s="9" t="s">
        <v>6</v>
      </c>
    </row>
    <row r="7" spans="4:13" x14ac:dyDescent="0.3">
      <c r="F7">
        <v>2</v>
      </c>
      <c r="G7" s="12" t="s">
        <v>8</v>
      </c>
      <c r="H7" s="13">
        <v>271</v>
      </c>
      <c r="I7" s="13">
        <v>291</v>
      </c>
      <c r="J7" s="13">
        <v>238</v>
      </c>
      <c r="K7" s="13">
        <v>135</v>
      </c>
      <c r="L7" s="13">
        <v>235</v>
      </c>
      <c r="M7" s="13">
        <v>126</v>
      </c>
    </row>
    <row r="8" spans="4:13" x14ac:dyDescent="0.3">
      <c r="F8">
        <v>3</v>
      </c>
      <c r="G8" s="12" t="s">
        <v>9</v>
      </c>
      <c r="H8" s="13">
        <v>5</v>
      </c>
      <c r="I8" s="13">
        <v>3</v>
      </c>
      <c r="J8" s="13">
        <v>1</v>
      </c>
      <c r="K8" s="13">
        <v>1</v>
      </c>
      <c r="L8" s="13">
        <v>4</v>
      </c>
      <c r="M8" s="13">
        <v>4</v>
      </c>
    </row>
    <row r="9" spans="4:13" x14ac:dyDescent="0.3">
      <c r="F9">
        <v>4</v>
      </c>
      <c r="G9" s="12" t="s">
        <v>10</v>
      </c>
      <c r="H9" s="13">
        <v>20</v>
      </c>
      <c r="I9" s="13">
        <v>15</v>
      </c>
      <c r="J9" s="13">
        <v>29</v>
      </c>
      <c r="K9" s="13">
        <v>41</v>
      </c>
      <c r="L9" s="13">
        <v>41</v>
      </c>
      <c r="M9" s="13">
        <v>46</v>
      </c>
    </row>
    <row r="10" spans="4:13" x14ac:dyDescent="0.3">
      <c r="F10">
        <v>5</v>
      </c>
      <c r="G10" s="12" t="s">
        <v>11</v>
      </c>
      <c r="H10" s="13">
        <v>13.55</v>
      </c>
      <c r="I10" s="13">
        <v>14.55</v>
      </c>
      <c r="J10" s="13">
        <v>11.9</v>
      </c>
      <c r="K10" s="13">
        <v>6.75</v>
      </c>
      <c r="L10" s="13">
        <v>11.75</v>
      </c>
      <c r="M10" s="13">
        <v>6.3000000000000007</v>
      </c>
    </row>
    <row r="11" spans="4:13" x14ac:dyDescent="0.3">
      <c r="F11">
        <v>6</v>
      </c>
      <c r="G11" s="12" t="s">
        <v>12</v>
      </c>
      <c r="H11" s="13">
        <v>1</v>
      </c>
      <c r="I11" s="13">
        <v>2</v>
      </c>
      <c r="J11" s="13">
        <v>1</v>
      </c>
      <c r="K11" s="13">
        <v>4</v>
      </c>
      <c r="L11" s="13">
        <v>1</v>
      </c>
      <c r="M11" s="13">
        <v>1</v>
      </c>
    </row>
    <row r="14" spans="4:13" x14ac:dyDescent="0.3">
      <c r="D14" t="s">
        <v>64</v>
      </c>
      <c r="E14" s="9" t="s">
        <v>6</v>
      </c>
      <c r="G14" s="14" t="s">
        <v>57</v>
      </c>
      <c r="H14" t="s">
        <v>63</v>
      </c>
      <c r="J14" t="s">
        <v>59</v>
      </c>
    </row>
    <row r="15" spans="4:13" x14ac:dyDescent="0.3">
      <c r="D15" t="s">
        <v>65</v>
      </c>
      <c r="E15" s="12" t="s">
        <v>10</v>
      </c>
      <c r="G15">
        <f>MATCH(E14,G6:M6,0)</f>
        <v>7</v>
      </c>
      <c r="H15">
        <f>MATCH(E15,G6:G11,0)</f>
        <v>4</v>
      </c>
      <c r="J15" cm="1">
        <f t="array" ref="J15">INDEX(G6:M11,H15,G15)</f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8D21-2000-4B72-B600-29409BD5F1F2}">
  <dimension ref="D4:K34"/>
  <sheetViews>
    <sheetView topLeftCell="A19" zoomScale="136" workbookViewId="0">
      <selection activeCell="I34" sqref="I34"/>
    </sheetView>
  </sheetViews>
  <sheetFormatPr defaultRowHeight="14.4" x14ac:dyDescent="0.3"/>
  <cols>
    <col min="4" max="5" width="10.77734375" bestFit="1" customWidth="1"/>
    <col min="6" max="6" width="16.6640625" bestFit="1" customWidth="1"/>
    <col min="9" max="9" width="29.5546875" bestFit="1" customWidth="1"/>
  </cols>
  <sheetData>
    <row r="4" spans="6:11" x14ac:dyDescent="0.3">
      <c r="F4" t="s">
        <v>35</v>
      </c>
      <c r="I4" t="s">
        <v>36</v>
      </c>
      <c r="K4">
        <f>24*60*60</f>
        <v>86400</v>
      </c>
    </row>
    <row r="6" spans="6:11" x14ac:dyDescent="0.3">
      <c r="F6" t="s">
        <v>37</v>
      </c>
      <c r="I6" s="2">
        <f ca="1">TODAY()</f>
        <v>45755</v>
      </c>
    </row>
    <row r="8" spans="6:11" x14ac:dyDescent="0.3">
      <c r="F8" t="s">
        <v>39</v>
      </c>
      <c r="I8" s="2">
        <f ca="1">I6-2</f>
        <v>45753</v>
      </c>
    </row>
    <row r="10" spans="6:11" x14ac:dyDescent="0.3">
      <c r="F10" t="s">
        <v>38</v>
      </c>
      <c r="I10" s="3">
        <f ca="1">NOW()</f>
        <v>45755.401388425926</v>
      </c>
    </row>
    <row r="12" spans="6:11" x14ac:dyDescent="0.3">
      <c r="F12" t="s">
        <v>40</v>
      </c>
      <c r="I12" s="3">
        <f ca="1">I10-2.343</f>
        <v>45753.058388425925</v>
      </c>
    </row>
    <row r="15" spans="6:11" x14ac:dyDescent="0.3">
      <c r="F15" t="s">
        <v>41</v>
      </c>
      <c r="I15" s="4">
        <f ca="1">I10</f>
        <v>45755.401388425926</v>
      </c>
    </row>
    <row r="17" spans="4:11" x14ac:dyDescent="0.3">
      <c r="F17" t="s">
        <v>42</v>
      </c>
      <c r="I17" s="5">
        <f ca="1">I15</f>
        <v>45755.401388425926</v>
      </c>
    </row>
    <row r="19" spans="4:11" x14ac:dyDescent="0.3">
      <c r="F19" t="s">
        <v>43</v>
      </c>
      <c r="I19">
        <f ca="1">DAY(I15)</f>
        <v>8</v>
      </c>
    </row>
    <row r="21" spans="4:11" x14ac:dyDescent="0.3">
      <c r="F21" t="s">
        <v>42</v>
      </c>
      <c r="I21">
        <f ca="1">MONTH(I15)</f>
        <v>4</v>
      </c>
    </row>
    <row r="23" spans="4:11" x14ac:dyDescent="0.3">
      <c r="F23" t="s">
        <v>44</v>
      </c>
      <c r="I23">
        <f ca="1">YEAR(I15)</f>
        <v>2025</v>
      </c>
    </row>
    <row r="26" spans="4:11" x14ac:dyDescent="0.3">
      <c r="D26" t="s">
        <v>45</v>
      </c>
      <c r="E26" t="s">
        <v>46</v>
      </c>
    </row>
    <row r="27" spans="4:11" x14ac:dyDescent="0.3">
      <c r="J27" t="s">
        <v>48</v>
      </c>
      <c r="K27" t="s">
        <v>49</v>
      </c>
    </row>
    <row r="28" spans="4:11" x14ac:dyDescent="0.3">
      <c r="D28" s="2">
        <f ca="1">TODAY()-100</f>
        <v>45655</v>
      </c>
      <c r="E28" s="2">
        <v>38688</v>
      </c>
      <c r="F28" t="s">
        <v>47</v>
      </c>
      <c r="I28">
        <f ca="1">_xlfn.DAYS(D28,E28)</f>
        <v>6967</v>
      </c>
      <c r="J28">
        <f ca="1">I28/30</f>
        <v>232.23333333333332</v>
      </c>
      <c r="K28">
        <f ca="1">I28/12</f>
        <v>580.58333333333337</v>
      </c>
    </row>
    <row r="29" spans="4:11" x14ac:dyDescent="0.3">
      <c r="J29">
        <f ca="1">J28/12</f>
        <v>19.352777777777778</v>
      </c>
    </row>
    <row r="30" spans="4:11" x14ac:dyDescent="0.3">
      <c r="I30">
        <f ca="1">E28-D28</f>
        <v>-6967</v>
      </c>
    </row>
    <row r="32" spans="4:11" x14ac:dyDescent="0.3">
      <c r="F32" t="s">
        <v>50</v>
      </c>
      <c r="G32" t="s">
        <v>44</v>
      </c>
      <c r="I32">
        <f ca="1">DATEDIF(E28,D28,"Y")</f>
        <v>19</v>
      </c>
    </row>
    <row r="33" spans="6:9" x14ac:dyDescent="0.3">
      <c r="F33" t="s">
        <v>50</v>
      </c>
      <c r="G33" t="s">
        <v>42</v>
      </c>
      <c r="I33">
        <f ca="1">DATEDIF(E28,D28,"m")</f>
        <v>228</v>
      </c>
    </row>
    <row r="34" spans="6:9" x14ac:dyDescent="0.3">
      <c r="F34" t="s">
        <v>50</v>
      </c>
      <c r="G34" t="s">
        <v>43</v>
      </c>
      <c r="I34">
        <f ca="1">DATEDIF(E28,D28,"d")</f>
        <v>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vLookup</vt:lpstr>
      <vt:lpstr>hLookup</vt:lpstr>
      <vt:lpstr>index </vt:lpstr>
      <vt:lpstr>match</vt:lpstr>
      <vt:lpstr>index-match</vt:lpstr>
      <vt:lpstr>date 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divya rokade</cp:lastModifiedBy>
  <dcterms:created xsi:type="dcterms:W3CDTF">2015-06-05T18:17:20Z</dcterms:created>
  <dcterms:modified xsi:type="dcterms:W3CDTF">2025-04-08T04:10:14Z</dcterms:modified>
</cp:coreProperties>
</file>