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Proses AHP" sheetId="1" r:id="rId1"/>
    <sheet name="Data" sheetId="2" r:id="rId2"/>
    <sheet name="Fuzzy Topsis" sheetId="5" r:id="rId3"/>
    <sheet name="Konversi Fuzzy" sheetId="6" r:id="rId4"/>
    <sheet name="Dizfuzzifikasi" sheetId="9" r:id="rId5"/>
    <sheet name="Pembagi Normalisasi Matrik" sheetId="10" r:id="rId6"/>
    <sheet name="Normalisasi Matrik" sheetId="11" r:id="rId7"/>
    <sheet name="Matriks Terbobot" sheetId="12" r:id="rId8"/>
    <sheet name="A+A-" sheetId="13" r:id="rId9"/>
    <sheet name="SA+" sheetId="14" r:id="rId10"/>
    <sheet name="SA-" sheetId="15" r:id="rId11"/>
    <sheet name="Nilai Prefernsi" sheetId="16" r:id="rId12"/>
    <sheet name="Improved TOPSIS1" sheetId="17" r:id="rId13"/>
    <sheet name="Improved TOPSIS2" sheetId="18" r:id="rId14"/>
    <sheet name="Improved TOPSIS3" sheetId="19" r:id="rId15"/>
    <sheet name="Final Improved TOPSIS4" sheetId="20" r:id="rId16"/>
    <sheet name="Proses AHP+Data" sheetId="3" r:id="rId17"/>
    <sheet name="Rank_AHP" sheetId="4" r:id="rId18"/>
    <sheet name="Sheet2" sheetId="8" r:id="rId19"/>
  </sheets>
  <calcPr calcId="124519"/>
</workbook>
</file>

<file path=xl/calcChain.xml><?xml version="1.0" encoding="utf-8"?>
<calcChain xmlns="http://schemas.openxmlformats.org/spreadsheetml/2006/main">
  <c r="K4" i="5"/>
  <c r="K5"/>
  <c r="K6"/>
  <c r="K7"/>
  <c r="K3"/>
  <c r="T4" i="6"/>
  <c r="V4" s="1"/>
  <c r="T5"/>
  <c r="U5" s="1"/>
  <c r="T6"/>
  <c r="V6" s="1"/>
  <c r="T7"/>
  <c r="U7" s="1"/>
  <c r="T8"/>
  <c r="V8" s="1"/>
  <c r="T9"/>
  <c r="U9" s="1"/>
  <c r="T10"/>
  <c r="V10" s="1"/>
  <c r="T11"/>
  <c r="U11" s="1"/>
  <c r="T12"/>
  <c r="V12" s="1"/>
  <c r="T13"/>
  <c r="U13" s="1"/>
  <c r="T14"/>
  <c r="V14" s="1"/>
  <c r="T15"/>
  <c r="U15" s="1"/>
  <c r="T16"/>
  <c r="V16" s="1"/>
  <c r="T17"/>
  <c r="U17" s="1"/>
  <c r="T18"/>
  <c r="V18" s="1"/>
  <c r="T19"/>
  <c r="U19" s="1"/>
  <c r="T20"/>
  <c r="V20" s="1"/>
  <c r="T21"/>
  <c r="U21" s="1"/>
  <c r="T22"/>
  <c r="V22" s="1"/>
  <c r="T23"/>
  <c r="U23" s="1"/>
  <c r="T24"/>
  <c r="V24" s="1"/>
  <c r="T25"/>
  <c r="U25" s="1"/>
  <c r="T26"/>
  <c r="V26" s="1"/>
  <c r="T27"/>
  <c r="U27" s="1"/>
  <c r="T28"/>
  <c r="V28" s="1"/>
  <c r="T29"/>
  <c r="U29" s="1"/>
  <c r="T30"/>
  <c r="V30" s="1"/>
  <c r="T31"/>
  <c r="U31" s="1"/>
  <c r="T32"/>
  <c r="V32" s="1"/>
  <c r="T33"/>
  <c r="U33" s="1"/>
  <c r="T34"/>
  <c r="V34" s="1"/>
  <c r="T35"/>
  <c r="U35" s="1"/>
  <c r="T36"/>
  <c r="V36" s="1"/>
  <c r="T37"/>
  <c r="U37" s="1"/>
  <c r="T38"/>
  <c r="V38" s="1"/>
  <c r="T39"/>
  <c r="U39" s="1"/>
  <c r="T40"/>
  <c r="V40" s="1"/>
  <c r="T41"/>
  <c r="U41" s="1"/>
  <c r="T42"/>
  <c r="V42" s="1"/>
  <c r="T43"/>
  <c r="U43" s="1"/>
  <c r="T44"/>
  <c r="V44" s="1"/>
  <c r="T45"/>
  <c r="U45" s="1"/>
  <c r="T46"/>
  <c r="V46" s="1"/>
  <c r="T47"/>
  <c r="U47" s="1"/>
  <c r="T48"/>
  <c r="V48" s="1"/>
  <c r="T49"/>
  <c r="U49" s="1"/>
  <c r="T50"/>
  <c r="V50" s="1"/>
  <c r="T51"/>
  <c r="U51" s="1"/>
  <c r="T52"/>
  <c r="V52" s="1"/>
  <c r="T53"/>
  <c r="U53" s="1"/>
  <c r="T54"/>
  <c r="V54" s="1"/>
  <c r="T55"/>
  <c r="U55" s="1"/>
  <c r="T56"/>
  <c r="V56" s="1"/>
  <c r="T57"/>
  <c r="U57" s="1"/>
  <c r="T58"/>
  <c r="V58" s="1"/>
  <c r="T59"/>
  <c r="U59" s="1"/>
  <c r="T60"/>
  <c r="V60" s="1"/>
  <c r="T61"/>
  <c r="U61" s="1"/>
  <c r="T62"/>
  <c r="V62" s="1"/>
  <c r="T63"/>
  <c r="U63" s="1"/>
  <c r="T64"/>
  <c r="V64" s="1"/>
  <c r="T65"/>
  <c r="U65" s="1"/>
  <c r="T66"/>
  <c r="V66" s="1"/>
  <c r="T67"/>
  <c r="U67" s="1"/>
  <c r="T68"/>
  <c r="V68" s="1"/>
  <c r="T69"/>
  <c r="U69" s="1"/>
  <c r="T70"/>
  <c r="V70" s="1"/>
  <c r="T71"/>
  <c r="U71" s="1"/>
  <c r="T72"/>
  <c r="V72" s="1"/>
  <c r="T73"/>
  <c r="U73" s="1"/>
  <c r="T74"/>
  <c r="V74" s="1"/>
  <c r="T75"/>
  <c r="U75" s="1"/>
  <c r="T76"/>
  <c r="V76" s="1"/>
  <c r="T77"/>
  <c r="U77" s="1"/>
  <c r="T78"/>
  <c r="V78" s="1"/>
  <c r="T79"/>
  <c r="U79" s="1"/>
  <c r="T80"/>
  <c r="V80" s="1"/>
  <c r="T81"/>
  <c r="U81" s="1"/>
  <c r="T82"/>
  <c r="V82" s="1"/>
  <c r="T83"/>
  <c r="U83" s="1"/>
  <c r="T84"/>
  <c r="V84" s="1"/>
  <c r="T85"/>
  <c r="U85" s="1"/>
  <c r="T86"/>
  <c r="V86" s="1"/>
  <c r="T87"/>
  <c r="U87" s="1"/>
  <c r="T88"/>
  <c r="V88" s="1"/>
  <c r="T89"/>
  <c r="U89" s="1"/>
  <c r="T90"/>
  <c r="V90" s="1"/>
  <c r="T91"/>
  <c r="U91" s="1"/>
  <c r="T92"/>
  <c r="V92" s="1"/>
  <c r="T93"/>
  <c r="U93" s="1"/>
  <c r="T94"/>
  <c r="V94" s="1"/>
  <c r="T3"/>
  <c r="V3" s="1"/>
  <c r="P4"/>
  <c r="R4" s="1"/>
  <c r="P5"/>
  <c r="Q5" s="1"/>
  <c r="P6"/>
  <c r="R6" s="1"/>
  <c r="P7"/>
  <c r="Q7" s="1"/>
  <c r="P8"/>
  <c r="R8" s="1"/>
  <c r="P9"/>
  <c r="Q9" s="1"/>
  <c r="P10"/>
  <c r="R10" s="1"/>
  <c r="P11"/>
  <c r="Q11" s="1"/>
  <c r="P12"/>
  <c r="R12" s="1"/>
  <c r="P13"/>
  <c r="Q13" s="1"/>
  <c r="P14"/>
  <c r="R14" s="1"/>
  <c r="P15"/>
  <c r="Q15" s="1"/>
  <c r="P16"/>
  <c r="R16" s="1"/>
  <c r="P17"/>
  <c r="Q17" s="1"/>
  <c r="P18"/>
  <c r="R18" s="1"/>
  <c r="P19"/>
  <c r="Q19" s="1"/>
  <c r="P20"/>
  <c r="R20" s="1"/>
  <c r="P21"/>
  <c r="Q21" s="1"/>
  <c r="P22"/>
  <c r="R22" s="1"/>
  <c r="P23"/>
  <c r="Q23" s="1"/>
  <c r="P24"/>
  <c r="R24" s="1"/>
  <c r="P25"/>
  <c r="Q25" s="1"/>
  <c r="P26"/>
  <c r="R26" s="1"/>
  <c r="P27"/>
  <c r="Q27" s="1"/>
  <c r="P28"/>
  <c r="R28" s="1"/>
  <c r="P29"/>
  <c r="Q29" s="1"/>
  <c r="P30"/>
  <c r="R30" s="1"/>
  <c r="P31"/>
  <c r="Q31" s="1"/>
  <c r="P32"/>
  <c r="R32" s="1"/>
  <c r="P33"/>
  <c r="Q33" s="1"/>
  <c r="P34"/>
  <c r="R34" s="1"/>
  <c r="P35"/>
  <c r="Q35" s="1"/>
  <c r="P36"/>
  <c r="R36" s="1"/>
  <c r="P37"/>
  <c r="Q37" s="1"/>
  <c r="P38"/>
  <c r="R38" s="1"/>
  <c r="P39"/>
  <c r="Q39" s="1"/>
  <c r="P40"/>
  <c r="R40" s="1"/>
  <c r="P41"/>
  <c r="Q41" s="1"/>
  <c r="P42"/>
  <c r="R42" s="1"/>
  <c r="P43"/>
  <c r="Q43" s="1"/>
  <c r="P44"/>
  <c r="R44" s="1"/>
  <c r="P45"/>
  <c r="Q45" s="1"/>
  <c r="P46"/>
  <c r="R46" s="1"/>
  <c r="P47"/>
  <c r="Q47" s="1"/>
  <c r="P48"/>
  <c r="R48" s="1"/>
  <c r="P49"/>
  <c r="Q49" s="1"/>
  <c r="P50"/>
  <c r="R50" s="1"/>
  <c r="P51"/>
  <c r="Q51" s="1"/>
  <c r="P52"/>
  <c r="R52" s="1"/>
  <c r="P53"/>
  <c r="Q53" s="1"/>
  <c r="P54"/>
  <c r="R54" s="1"/>
  <c r="P55"/>
  <c r="Q55" s="1"/>
  <c r="P56"/>
  <c r="R56" s="1"/>
  <c r="P57"/>
  <c r="Q57" s="1"/>
  <c r="P58"/>
  <c r="R58" s="1"/>
  <c r="P59"/>
  <c r="Q59" s="1"/>
  <c r="P60"/>
  <c r="R60" s="1"/>
  <c r="P61"/>
  <c r="Q61" s="1"/>
  <c r="P62"/>
  <c r="R62" s="1"/>
  <c r="P63"/>
  <c r="Q63" s="1"/>
  <c r="P64"/>
  <c r="R64" s="1"/>
  <c r="P65"/>
  <c r="Q65" s="1"/>
  <c r="P66"/>
  <c r="R66" s="1"/>
  <c r="P67"/>
  <c r="Q67" s="1"/>
  <c r="P68"/>
  <c r="R68" s="1"/>
  <c r="P69"/>
  <c r="Q69" s="1"/>
  <c r="P70"/>
  <c r="R70" s="1"/>
  <c r="P71"/>
  <c r="Q71" s="1"/>
  <c r="P72"/>
  <c r="R72" s="1"/>
  <c r="P73"/>
  <c r="Q73" s="1"/>
  <c r="P74"/>
  <c r="R74" s="1"/>
  <c r="P75"/>
  <c r="Q75" s="1"/>
  <c r="P76"/>
  <c r="R76" s="1"/>
  <c r="P77"/>
  <c r="Q77" s="1"/>
  <c r="P78"/>
  <c r="R78" s="1"/>
  <c r="P79"/>
  <c r="Q79" s="1"/>
  <c r="P80"/>
  <c r="R80" s="1"/>
  <c r="P81"/>
  <c r="Q81" s="1"/>
  <c r="P82"/>
  <c r="R82" s="1"/>
  <c r="P83"/>
  <c r="Q83" s="1"/>
  <c r="P84"/>
  <c r="R84" s="1"/>
  <c r="P85"/>
  <c r="Q85" s="1"/>
  <c r="P86"/>
  <c r="R86" s="1"/>
  <c r="P87"/>
  <c r="Q87" s="1"/>
  <c r="P88"/>
  <c r="R88" s="1"/>
  <c r="P89"/>
  <c r="Q89" s="1"/>
  <c r="P90"/>
  <c r="R90" s="1"/>
  <c r="P91"/>
  <c r="Q91" s="1"/>
  <c r="P92"/>
  <c r="R92" s="1"/>
  <c r="P93"/>
  <c r="Q93" s="1"/>
  <c r="P94"/>
  <c r="R94" s="1"/>
  <c r="P3"/>
  <c r="R3" s="1"/>
  <c r="L4"/>
  <c r="N4" s="1"/>
  <c r="L5"/>
  <c r="M5" s="1"/>
  <c r="L6"/>
  <c r="N6" s="1"/>
  <c r="L7"/>
  <c r="M7" s="1"/>
  <c r="L8"/>
  <c r="N8" s="1"/>
  <c r="L9"/>
  <c r="M9" s="1"/>
  <c r="L10"/>
  <c r="N10" s="1"/>
  <c r="L11"/>
  <c r="M11" s="1"/>
  <c r="L12"/>
  <c r="N12" s="1"/>
  <c r="L13"/>
  <c r="M13" s="1"/>
  <c r="L14"/>
  <c r="N14" s="1"/>
  <c r="L15"/>
  <c r="M15" s="1"/>
  <c r="L16"/>
  <c r="N16" s="1"/>
  <c r="L17"/>
  <c r="M17" s="1"/>
  <c r="L18"/>
  <c r="N18" s="1"/>
  <c r="L19"/>
  <c r="M19" s="1"/>
  <c r="L20"/>
  <c r="N20" s="1"/>
  <c r="L21"/>
  <c r="M21" s="1"/>
  <c r="L22"/>
  <c r="N22" s="1"/>
  <c r="L23"/>
  <c r="M23" s="1"/>
  <c r="L24"/>
  <c r="N24" s="1"/>
  <c r="L25"/>
  <c r="M25" s="1"/>
  <c r="L26"/>
  <c r="N26" s="1"/>
  <c r="L27"/>
  <c r="M27" s="1"/>
  <c r="L28"/>
  <c r="N28" s="1"/>
  <c r="L29"/>
  <c r="M29" s="1"/>
  <c r="L30"/>
  <c r="N30" s="1"/>
  <c r="L31"/>
  <c r="M31" s="1"/>
  <c r="L32"/>
  <c r="N32" s="1"/>
  <c r="L33"/>
  <c r="M33" s="1"/>
  <c r="L34"/>
  <c r="N34" s="1"/>
  <c r="L35"/>
  <c r="M35" s="1"/>
  <c r="L36"/>
  <c r="N36" s="1"/>
  <c r="L37"/>
  <c r="M37" s="1"/>
  <c r="L38"/>
  <c r="N38" s="1"/>
  <c r="L39"/>
  <c r="M39" s="1"/>
  <c r="L40"/>
  <c r="N40" s="1"/>
  <c r="L41"/>
  <c r="M41" s="1"/>
  <c r="L42"/>
  <c r="N42" s="1"/>
  <c r="L43"/>
  <c r="M43" s="1"/>
  <c r="L44"/>
  <c r="N44" s="1"/>
  <c r="L45"/>
  <c r="M45" s="1"/>
  <c r="L46"/>
  <c r="N46" s="1"/>
  <c r="L47"/>
  <c r="M47" s="1"/>
  <c r="L48"/>
  <c r="N48" s="1"/>
  <c r="L49"/>
  <c r="M49" s="1"/>
  <c r="L50"/>
  <c r="N50" s="1"/>
  <c r="L51"/>
  <c r="M51" s="1"/>
  <c r="L52"/>
  <c r="N52" s="1"/>
  <c r="L53"/>
  <c r="M53" s="1"/>
  <c r="L54"/>
  <c r="N54" s="1"/>
  <c r="L55"/>
  <c r="M55" s="1"/>
  <c r="L56"/>
  <c r="N56" s="1"/>
  <c r="L57"/>
  <c r="M57" s="1"/>
  <c r="L58"/>
  <c r="N58" s="1"/>
  <c r="L59"/>
  <c r="M59" s="1"/>
  <c r="L60"/>
  <c r="N60" s="1"/>
  <c r="L61"/>
  <c r="M61" s="1"/>
  <c r="L62"/>
  <c r="N62" s="1"/>
  <c r="L63"/>
  <c r="M63" s="1"/>
  <c r="L64"/>
  <c r="N64" s="1"/>
  <c r="L65"/>
  <c r="M65" s="1"/>
  <c r="L66"/>
  <c r="N66" s="1"/>
  <c r="L67"/>
  <c r="M67" s="1"/>
  <c r="L68"/>
  <c r="N68" s="1"/>
  <c r="L69"/>
  <c r="M69" s="1"/>
  <c r="L70"/>
  <c r="N70" s="1"/>
  <c r="L71"/>
  <c r="M71" s="1"/>
  <c r="L72"/>
  <c r="N72" s="1"/>
  <c r="L73"/>
  <c r="M73" s="1"/>
  <c r="L74"/>
  <c r="N74" s="1"/>
  <c r="L75"/>
  <c r="M75" s="1"/>
  <c r="L76"/>
  <c r="N76" s="1"/>
  <c r="L77"/>
  <c r="M77" s="1"/>
  <c r="L78"/>
  <c r="N78" s="1"/>
  <c r="L79"/>
  <c r="M79" s="1"/>
  <c r="L80"/>
  <c r="N80" s="1"/>
  <c r="L81"/>
  <c r="M81" s="1"/>
  <c r="L82"/>
  <c r="N82" s="1"/>
  <c r="L83"/>
  <c r="M83" s="1"/>
  <c r="L84"/>
  <c r="N84" s="1"/>
  <c r="L85"/>
  <c r="M85" s="1"/>
  <c r="L86"/>
  <c r="N86" s="1"/>
  <c r="L87"/>
  <c r="M87" s="1"/>
  <c r="L88"/>
  <c r="N88" s="1"/>
  <c r="L89"/>
  <c r="M89" s="1"/>
  <c r="L90"/>
  <c r="N90" s="1"/>
  <c r="L91"/>
  <c r="M91" s="1"/>
  <c r="L92"/>
  <c r="N92" s="1"/>
  <c r="L93"/>
  <c r="M93" s="1"/>
  <c r="L94"/>
  <c r="N94" s="1"/>
  <c r="L3"/>
  <c r="N3" s="1"/>
  <c r="H4"/>
  <c r="J4" s="1"/>
  <c r="H5"/>
  <c r="I5" s="1"/>
  <c r="H6"/>
  <c r="J6" s="1"/>
  <c r="H7"/>
  <c r="I7" s="1"/>
  <c r="H8"/>
  <c r="J8" s="1"/>
  <c r="H9"/>
  <c r="I9" s="1"/>
  <c r="H10"/>
  <c r="J10" s="1"/>
  <c r="H11"/>
  <c r="I11" s="1"/>
  <c r="H12"/>
  <c r="J12" s="1"/>
  <c r="H13"/>
  <c r="I13" s="1"/>
  <c r="H14"/>
  <c r="J14" s="1"/>
  <c r="H15"/>
  <c r="I15" s="1"/>
  <c r="H16"/>
  <c r="J16" s="1"/>
  <c r="H17"/>
  <c r="I17" s="1"/>
  <c r="H18"/>
  <c r="J18" s="1"/>
  <c r="H19"/>
  <c r="I19" s="1"/>
  <c r="H20"/>
  <c r="J20" s="1"/>
  <c r="H21"/>
  <c r="I21" s="1"/>
  <c r="H22"/>
  <c r="J22" s="1"/>
  <c r="H23"/>
  <c r="I23" s="1"/>
  <c r="H24"/>
  <c r="J24" s="1"/>
  <c r="H25"/>
  <c r="I25" s="1"/>
  <c r="H26"/>
  <c r="J26" s="1"/>
  <c r="H27"/>
  <c r="I27" s="1"/>
  <c r="H28"/>
  <c r="J28" s="1"/>
  <c r="H29"/>
  <c r="I29" s="1"/>
  <c r="H30"/>
  <c r="J30" s="1"/>
  <c r="H31"/>
  <c r="I31" s="1"/>
  <c r="H32"/>
  <c r="J32" s="1"/>
  <c r="H33"/>
  <c r="I33" s="1"/>
  <c r="H34"/>
  <c r="J34" s="1"/>
  <c r="H35"/>
  <c r="I35" s="1"/>
  <c r="H36"/>
  <c r="J36" s="1"/>
  <c r="H37"/>
  <c r="I37" s="1"/>
  <c r="H38"/>
  <c r="J38" s="1"/>
  <c r="H39"/>
  <c r="I39" s="1"/>
  <c r="H40"/>
  <c r="J40" s="1"/>
  <c r="H41"/>
  <c r="I41" s="1"/>
  <c r="H42"/>
  <c r="J42" s="1"/>
  <c r="H43"/>
  <c r="I43" s="1"/>
  <c r="H44"/>
  <c r="J44" s="1"/>
  <c r="H45"/>
  <c r="I45" s="1"/>
  <c r="H46"/>
  <c r="J46" s="1"/>
  <c r="H47"/>
  <c r="I47" s="1"/>
  <c r="H48"/>
  <c r="J48" s="1"/>
  <c r="H49"/>
  <c r="I49" s="1"/>
  <c r="H50"/>
  <c r="J50" s="1"/>
  <c r="H51"/>
  <c r="I51" s="1"/>
  <c r="H52"/>
  <c r="J52" s="1"/>
  <c r="H53"/>
  <c r="I53" s="1"/>
  <c r="H54"/>
  <c r="J54" s="1"/>
  <c r="H55"/>
  <c r="I55" s="1"/>
  <c r="H56"/>
  <c r="J56" s="1"/>
  <c r="H57"/>
  <c r="I57" s="1"/>
  <c r="H58"/>
  <c r="J58" s="1"/>
  <c r="H59"/>
  <c r="I59" s="1"/>
  <c r="H60"/>
  <c r="J60" s="1"/>
  <c r="H61"/>
  <c r="I61" s="1"/>
  <c r="H62"/>
  <c r="J62" s="1"/>
  <c r="H63"/>
  <c r="I63" s="1"/>
  <c r="H64"/>
  <c r="J64" s="1"/>
  <c r="H65"/>
  <c r="I65" s="1"/>
  <c r="H66"/>
  <c r="J66" s="1"/>
  <c r="H67"/>
  <c r="I67" s="1"/>
  <c r="H68"/>
  <c r="J68" s="1"/>
  <c r="H69"/>
  <c r="I69" s="1"/>
  <c r="H70"/>
  <c r="J70" s="1"/>
  <c r="H71"/>
  <c r="I71" s="1"/>
  <c r="H72"/>
  <c r="J72" s="1"/>
  <c r="H73"/>
  <c r="I73" s="1"/>
  <c r="H74"/>
  <c r="J74" s="1"/>
  <c r="H75"/>
  <c r="I75" s="1"/>
  <c r="H76"/>
  <c r="J76" s="1"/>
  <c r="H77"/>
  <c r="I77" s="1"/>
  <c r="H78"/>
  <c r="J78" s="1"/>
  <c r="H79"/>
  <c r="I79" s="1"/>
  <c r="H80"/>
  <c r="J80" s="1"/>
  <c r="H81"/>
  <c r="I81" s="1"/>
  <c r="H82"/>
  <c r="J82" s="1"/>
  <c r="H83"/>
  <c r="I83" s="1"/>
  <c r="H84"/>
  <c r="J84" s="1"/>
  <c r="H85"/>
  <c r="I85" s="1"/>
  <c r="H86"/>
  <c r="J86" s="1"/>
  <c r="H87"/>
  <c r="I87" s="1"/>
  <c r="H88"/>
  <c r="J88" s="1"/>
  <c r="H89"/>
  <c r="I89" s="1"/>
  <c r="H90"/>
  <c r="J90" s="1"/>
  <c r="H91"/>
  <c r="I91" s="1"/>
  <c r="H92"/>
  <c r="J92" s="1"/>
  <c r="H93"/>
  <c r="I93" s="1"/>
  <c r="H94"/>
  <c r="J94" s="1"/>
  <c r="H3"/>
  <c r="J3" s="1"/>
  <c r="D4"/>
  <c r="F4" s="1"/>
  <c r="D5"/>
  <c r="E5" s="1"/>
  <c r="D6"/>
  <c r="F6" s="1"/>
  <c r="D7"/>
  <c r="E7" s="1"/>
  <c r="D8"/>
  <c r="F8" s="1"/>
  <c r="D9"/>
  <c r="E9" s="1"/>
  <c r="D10"/>
  <c r="F10" s="1"/>
  <c r="D11"/>
  <c r="E11" s="1"/>
  <c r="D12"/>
  <c r="F12" s="1"/>
  <c r="D13"/>
  <c r="E13" s="1"/>
  <c r="D14"/>
  <c r="F14" s="1"/>
  <c r="D15"/>
  <c r="E15" s="1"/>
  <c r="D16"/>
  <c r="F16" s="1"/>
  <c r="D17"/>
  <c r="E17" s="1"/>
  <c r="D18"/>
  <c r="F18" s="1"/>
  <c r="D19"/>
  <c r="E19" s="1"/>
  <c r="D20"/>
  <c r="F20" s="1"/>
  <c r="D21"/>
  <c r="E21" s="1"/>
  <c r="D22"/>
  <c r="F22" s="1"/>
  <c r="D23"/>
  <c r="E23" s="1"/>
  <c r="D24"/>
  <c r="F24" s="1"/>
  <c r="D25"/>
  <c r="E25" s="1"/>
  <c r="D26"/>
  <c r="F26" s="1"/>
  <c r="D27"/>
  <c r="E27" s="1"/>
  <c r="D28"/>
  <c r="F28" s="1"/>
  <c r="D29"/>
  <c r="E29" s="1"/>
  <c r="D30"/>
  <c r="F30" s="1"/>
  <c r="D31"/>
  <c r="E31" s="1"/>
  <c r="D32"/>
  <c r="F32" s="1"/>
  <c r="D33"/>
  <c r="E33" s="1"/>
  <c r="D34"/>
  <c r="F34" s="1"/>
  <c r="D35"/>
  <c r="E35" s="1"/>
  <c r="D36"/>
  <c r="F36" s="1"/>
  <c r="D37"/>
  <c r="E37" s="1"/>
  <c r="D38"/>
  <c r="F38" s="1"/>
  <c r="D39"/>
  <c r="E39" s="1"/>
  <c r="D40"/>
  <c r="F40" s="1"/>
  <c r="D41"/>
  <c r="E41" s="1"/>
  <c r="D42"/>
  <c r="F42" s="1"/>
  <c r="D43"/>
  <c r="E43" s="1"/>
  <c r="D44"/>
  <c r="F44" s="1"/>
  <c r="D45"/>
  <c r="E45" s="1"/>
  <c r="D46"/>
  <c r="F46" s="1"/>
  <c r="D47"/>
  <c r="E47" s="1"/>
  <c r="D48"/>
  <c r="F48" s="1"/>
  <c r="D49"/>
  <c r="E49" s="1"/>
  <c r="D50"/>
  <c r="F50" s="1"/>
  <c r="D51"/>
  <c r="E51" s="1"/>
  <c r="D52"/>
  <c r="F52" s="1"/>
  <c r="D53"/>
  <c r="E53" s="1"/>
  <c r="D54"/>
  <c r="F54" s="1"/>
  <c r="D55"/>
  <c r="E55" s="1"/>
  <c r="D56"/>
  <c r="F56" s="1"/>
  <c r="D57"/>
  <c r="E57" s="1"/>
  <c r="D58"/>
  <c r="F58" s="1"/>
  <c r="D59"/>
  <c r="E59" s="1"/>
  <c r="D60"/>
  <c r="F60" s="1"/>
  <c r="D61"/>
  <c r="E61" s="1"/>
  <c r="D62"/>
  <c r="F62" s="1"/>
  <c r="D63"/>
  <c r="E63" s="1"/>
  <c r="D64"/>
  <c r="F64" s="1"/>
  <c r="D65"/>
  <c r="E65" s="1"/>
  <c r="D66"/>
  <c r="F66" s="1"/>
  <c r="D67"/>
  <c r="E67" s="1"/>
  <c r="D68"/>
  <c r="F68" s="1"/>
  <c r="D69"/>
  <c r="E69" s="1"/>
  <c r="D70"/>
  <c r="F70" s="1"/>
  <c r="D71"/>
  <c r="E71" s="1"/>
  <c r="D72"/>
  <c r="F72" s="1"/>
  <c r="D73"/>
  <c r="E73" s="1"/>
  <c r="D74"/>
  <c r="F74" s="1"/>
  <c r="D75"/>
  <c r="E75" s="1"/>
  <c r="D76"/>
  <c r="F76" s="1"/>
  <c r="D77"/>
  <c r="E77" s="1"/>
  <c r="D78"/>
  <c r="F78" s="1"/>
  <c r="D79"/>
  <c r="E79" s="1"/>
  <c r="D80"/>
  <c r="F80" s="1"/>
  <c r="D81"/>
  <c r="E81" s="1"/>
  <c r="D82"/>
  <c r="F82" s="1"/>
  <c r="D83"/>
  <c r="E83" s="1"/>
  <c r="D84"/>
  <c r="F84" s="1"/>
  <c r="D85"/>
  <c r="E85" s="1"/>
  <c r="D86"/>
  <c r="F86" s="1"/>
  <c r="D87"/>
  <c r="E87" s="1"/>
  <c r="D88"/>
  <c r="F88" s="1"/>
  <c r="D89"/>
  <c r="E89" s="1"/>
  <c r="D90"/>
  <c r="F90" s="1"/>
  <c r="D91"/>
  <c r="E91" s="1"/>
  <c r="D92"/>
  <c r="F92" s="1"/>
  <c r="D93"/>
  <c r="E93" s="1"/>
  <c r="D94"/>
  <c r="F94" s="1"/>
  <c r="D3"/>
  <c r="F3" s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G3" i="6" l="1"/>
  <c r="G94"/>
  <c r="E94"/>
  <c r="F93"/>
  <c r="G92"/>
  <c r="E92"/>
  <c r="F91"/>
  <c r="G90"/>
  <c r="E90"/>
  <c r="F89"/>
  <c r="G88"/>
  <c r="E88"/>
  <c r="F87"/>
  <c r="G86"/>
  <c r="E86"/>
  <c r="F85"/>
  <c r="G84"/>
  <c r="E84"/>
  <c r="F83"/>
  <c r="G82"/>
  <c r="E82"/>
  <c r="F81"/>
  <c r="G80"/>
  <c r="E80"/>
  <c r="F79"/>
  <c r="G78"/>
  <c r="E78"/>
  <c r="F77"/>
  <c r="G76"/>
  <c r="E76"/>
  <c r="F75"/>
  <c r="G74"/>
  <c r="E74"/>
  <c r="F73"/>
  <c r="G72"/>
  <c r="E72"/>
  <c r="F71"/>
  <c r="G70"/>
  <c r="E70"/>
  <c r="F69"/>
  <c r="G68"/>
  <c r="E68"/>
  <c r="F67"/>
  <c r="G66"/>
  <c r="E66"/>
  <c r="F65"/>
  <c r="G64"/>
  <c r="E64"/>
  <c r="F63"/>
  <c r="G62"/>
  <c r="E62"/>
  <c r="F61"/>
  <c r="G60"/>
  <c r="E60"/>
  <c r="F59"/>
  <c r="G58"/>
  <c r="E58"/>
  <c r="F57"/>
  <c r="G56"/>
  <c r="E56"/>
  <c r="F55"/>
  <c r="G54"/>
  <c r="E54"/>
  <c r="F53"/>
  <c r="G52"/>
  <c r="E52"/>
  <c r="F51"/>
  <c r="G50"/>
  <c r="E50"/>
  <c r="F49"/>
  <c r="G48"/>
  <c r="E48"/>
  <c r="F47"/>
  <c r="G46"/>
  <c r="E46"/>
  <c r="F45"/>
  <c r="G44"/>
  <c r="E44"/>
  <c r="F43"/>
  <c r="G42"/>
  <c r="E42"/>
  <c r="F41"/>
  <c r="G40"/>
  <c r="E40"/>
  <c r="F39"/>
  <c r="G38"/>
  <c r="E38"/>
  <c r="F37"/>
  <c r="G36"/>
  <c r="E36"/>
  <c r="F35"/>
  <c r="G34"/>
  <c r="E34"/>
  <c r="F33"/>
  <c r="G32"/>
  <c r="E32"/>
  <c r="F31"/>
  <c r="G30"/>
  <c r="E30"/>
  <c r="F29"/>
  <c r="G28"/>
  <c r="E28"/>
  <c r="F27"/>
  <c r="G26"/>
  <c r="E26"/>
  <c r="F25"/>
  <c r="G24"/>
  <c r="E24"/>
  <c r="F23"/>
  <c r="G22"/>
  <c r="E22"/>
  <c r="F21"/>
  <c r="G20"/>
  <c r="E20"/>
  <c r="F19"/>
  <c r="G18"/>
  <c r="E18"/>
  <c r="F17"/>
  <c r="G16"/>
  <c r="E16"/>
  <c r="F15"/>
  <c r="G14"/>
  <c r="E14"/>
  <c r="F13"/>
  <c r="G12"/>
  <c r="E12"/>
  <c r="F11"/>
  <c r="G10"/>
  <c r="E10"/>
  <c r="F9"/>
  <c r="G8"/>
  <c r="E8"/>
  <c r="F7"/>
  <c r="G6"/>
  <c r="E6"/>
  <c r="F5"/>
  <c r="G4"/>
  <c r="E4"/>
  <c r="K3"/>
  <c r="K94"/>
  <c r="I94"/>
  <c r="J93"/>
  <c r="K92"/>
  <c r="I92"/>
  <c r="J91"/>
  <c r="K90"/>
  <c r="I90"/>
  <c r="J89"/>
  <c r="K88"/>
  <c r="I88"/>
  <c r="J87"/>
  <c r="K86"/>
  <c r="I86"/>
  <c r="J85"/>
  <c r="K84"/>
  <c r="I84"/>
  <c r="J83"/>
  <c r="K82"/>
  <c r="I82"/>
  <c r="J81"/>
  <c r="K80"/>
  <c r="I80"/>
  <c r="J79"/>
  <c r="K78"/>
  <c r="I78"/>
  <c r="J77"/>
  <c r="K76"/>
  <c r="I76"/>
  <c r="J75"/>
  <c r="K74"/>
  <c r="I74"/>
  <c r="J73"/>
  <c r="K72"/>
  <c r="I72"/>
  <c r="J71"/>
  <c r="K70"/>
  <c r="I70"/>
  <c r="J69"/>
  <c r="K68"/>
  <c r="I68"/>
  <c r="J67"/>
  <c r="K66"/>
  <c r="I66"/>
  <c r="J65"/>
  <c r="K64"/>
  <c r="I64"/>
  <c r="J63"/>
  <c r="K62"/>
  <c r="I62"/>
  <c r="J61"/>
  <c r="K60"/>
  <c r="I60"/>
  <c r="J59"/>
  <c r="K58"/>
  <c r="I58"/>
  <c r="J57"/>
  <c r="K56"/>
  <c r="I56"/>
  <c r="J55"/>
  <c r="K54"/>
  <c r="I54"/>
  <c r="J53"/>
  <c r="K52"/>
  <c r="I52"/>
  <c r="J51"/>
  <c r="K50"/>
  <c r="I50"/>
  <c r="J49"/>
  <c r="K48"/>
  <c r="I48"/>
  <c r="J47"/>
  <c r="K46"/>
  <c r="I46"/>
  <c r="J45"/>
  <c r="K44"/>
  <c r="I44"/>
  <c r="J43"/>
  <c r="K42"/>
  <c r="I42"/>
  <c r="J41"/>
  <c r="K40"/>
  <c r="I40"/>
  <c r="J39"/>
  <c r="K38"/>
  <c r="I38"/>
  <c r="J37"/>
  <c r="K36"/>
  <c r="I36"/>
  <c r="J35"/>
  <c r="K34"/>
  <c r="I34"/>
  <c r="J33"/>
  <c r="K32"/>
  <c r="I32"/>
  <c r="J31"/>
  <c r="K30"/>
  <c r="I30"/>
  <c r="J29"/>
  <c r="K28"/>
  <c r="I28"/>
  <c r="J27"/>
  <c r="K26"/>
  <c r="I26"/>
  <c r="J25"/>
  <c r="K24"/>
  <c r="I24"/>
  <c r="J23"/>
  <c r="K22"/>
  <c r="I22"/>
  <c r="J21"/>
  <c r="K20"/>
  <c r="I20"/>
  <c r="J19"/>
  <c r="K18"/>
  <c r="I18"/>
  <c r="J17"/>
  <c r="K16"/>
  <c r="I16"/>
  <c r="J15"/>
  <c r="K14"/>
  <c r="I14"/>
  <c r="J13"/>
  <c r="K12"/>
  <c r="I12"/>
  <c r="J11"/>
  <c r="K10"/>
  <c r="I10"/>
  <c r="J9"/>
  <c r="K8"/>
  <c r="I8"/>
  <c r="J7"/>
  <c r="K6"/>
  <c r="I6"/>
  <c r="J5"/>
  <c r="K4"/>
  <c r="I4"/>
  <c r="O3"/>
  <c r="O94"/>
  <c r="M94"/>
  <c r="N93"/>
  <c r="O92"/>
  <c r="M92"/>
  <c r="N91"/>
  <c r="O90"/>
  <c r="M90"/>
  <c r="N89"/>
  <c r="O88"/>
  <c r="M88"/>
  <c r="N87"/>
  <c r="O86"/>
  <c r="M86"/>
  <c r="N85"/>
  <c r="O84"/>
  <c r="M84"/>
  <c r="N83"/>
  <c r="O82"/>
  <c r="M82"/>
  <c r="N81"/>
  <c r="O80"/>
  <c r="M80"/>
  <c r="N79"/>
  <c r="O78"/>
  <c r="M78"/>
  <c r="N77"/>
  <c r="O76"/>
  <c r="M76"/>
  <c r="N75"/>
  <c r="O74"/>
  <c r="M74"/>
  <c r="N73"/>
  <c r="O72"/>
  <c r="M72"/>
  <c r="N71"/>
  <c r="O70"/>
  <c r="M70"/>
  <c r="N69"/>
  <c r="O68"/>
  <c r="M68"/>
  <c r="N67"/>
  <c r="O66"/>
  <c r="M66"/>
  <c r="N65"/>
  <c r="O64"/>
  <c r="M64"/>
  <c r="N63"/>
  <c r="O62"/>
  <c r="M62"/>
  <c r="N61"/>
  <c r="O60"/>
  <c r="M60"/>
  <c r="N59"/>
  <c r="O58"/>
  <c r="M58"/>
  <c r="N57"/>
  <c r="O56"/>
  <c r="M56"/>
  <c r="N55"/>
  <c r="O54"/>
  <c r="M54"/>
  <c r="N53"/>
  <c r="O52"/>
  <c r="M52"/>
  <c r="N51"/>
  <c r="O50"/>
  <c r="M50"/>
  <c r="N49"/>
  <c r="O48"/>
  <c r="M48"/>
  <c r="N47"/>
  <c r="O46"/>
  <c r="M46"/>
  <c r="N45"/>
  <c r="O44"/>
  <c r="M44"/>
  <c r="N43"/>
  <c r="O42"/>
  <c r="M42"/>
  <c r="N41"/>
  <c r="O40"/>
  <c r="M40"/>
  <c r="N39"/>
  <c r="O38"/>
  <c r="M38"/>
  <c r="N37"/>
  <c r="O36"/>
  <c r="M36"/>
  <c r="N35"/>
  <c r="O34"/>
  <c r="M34"/>
  <c r="N33"/>
  <c r="O32"/>
  <c r="M32"/>
  <c r="N31"/>
  <c r="O30"/>
  <c r="M30"/>
  <c r="N29"/>
  <c r="O28"/>
  <c r="M28"/>
  <c r="N27"/>
  <c r="O26"/>
  <c r="M26"/>
  <c r="N25"/>
  <c r="O24"/>
  <c r="M24"/>
  <c r="N23"/>
  <c r="O22"/>
  <c r="M22"/>
  <c r="N21"/>
  <c r="O20"/>
  <c r="M20"/>
  <c r="N19"/>
  <c r="O18"/>
  <c r="M18"/>
  <c r="N17"/>
  <c r="O16"/>
  <c r="M16"/>
  <c r="N15"/>
  <c r="O14"/>
  <c r="M14"/>
  <c r="N13"/>
  <c r="O12"/>
  <c r="M12"/>
  <c r="N11"/>
  <c r="O10"/>
  <c r="M10"/>
  <c r="N9"/>
  <c r="O8"/>
  <c r="M8"/>
  <c r="N7"/>
  <c r="O6"/>
  <c r="M6"/>
  <c r="N5"/>
  <c r="O4"/>
  <c r="M4"/>
  <c r="S3"/>
  <c r="S94"/>
  <c r="Q94"/>
  <c r="R93"/>
  <c r="S92"/>
  <c r="Q92"/>
  <c r="R91"/>
  <c r="S90"/>
  <c r="Q90"/>
  <c r="R89"/>
  <c r="S88"/>
  <c r="Q88"/>
  <c r="R87"/>
  <c r="S86"/>
  <c r="Q86"/>
  <c r="R85"/>
  <c r="S84"/>
  <c r="Q84"/>
  <c r="R83"/>
  <c r="S82"/>
  <c r="Q82"/>
  <c r="R81"/>
  <c r="S80"/>
  <c r="Q80"/>
  <c r="R79"/>
  <c r="S78"/>
  <c r="Q78"/>
  <c r="R77"/>
  <c r="S76"/>
  <c r="Q76"/>
  <c r="R75"/>
  <c r="S74"/>
  <c r="Q74"/>
  <c r="R73"/>
  <c r="S72"/>
  <c r="Q72"/>
  <c r="R71"/>
  <c r="S70"/>
  <c r="Q70"/>
  <c r="R69"/>
  <c r="S68"/>
  <c r="Q68"/>
  <c r="R67"/>
  <c r="S66"/>
  <c r="Q66"/>
  <c r="R65"/>
  <c r="S64"/>
  <c r="Q64"/>
  <c r="R63"/>
  <c r="S62"/>
  <c r="Q62"/>
  <c r="R61"/>
  <c r="S60"/>
  <c r="Q60"/>
  <c r="R59"/>
  <c r="S58"/>
  <c r="Q58"/>
  <c r="R57"/>
  <c r="S56"/>
  <c r="Q56"/>
  <c r="R55"/>
  <c r="S54"/>
  <c r="Q54"/>
  <c r="R53"/>
  <c r="S52"/>
  <c r="Q52"/>
  <c r="R51"/>
  <c r="S50"/>
  <c r="Q50"/>
  <c r="R49"/>
  <c r="S48"/>
  <c r="Q48"/>
  <c r="R47"/>
  <c r="S46"/>
  <c r="Q46"/>
  <c r="R45"/>
  <c r="S44"/>
  <c r="Q44"/>
  <c r="R43"/>
  <c r="S42"/>
  <c r="Q42"/>
  <c r="R41"/>
  <c r="S40"/>
  <c r="Q40"/>
  <c r="R39"/>
  <c r="S38"/>
  <c r="Q38"/>
  <c r="R37"/>
  <c r="S36"/>
  <c r="Q36"/>
  <c r="R35"/>
  <c r="S34"/>
  <c r="Q34"/>
  <c r="R33"/>
  <c r="S32"/>
  <c r="Q32"/>
  <c r="R31"/>
  <c r="S30"/>
  <c r="Q30"/>
  <c r="R29"/>
  <c r="S28"/>
  <c r="Q28"/>
  <c r="R27"/>
  <c r="S26"/>
  <c r="Q26"/>
  <c r="R25"/>
  <c r="S24"/>
  <c r="Q24"/>
  <c r="R23"/>
  <c r="S22"/>
  <c r="Q22"/>
  <c r="R21"/>
  <c r="S20"/>
  <c r="Q20"/>
  <c r="R19"/>
  <c r="S18"/>
  <c r="Q18"/>
  <c r="R17"/>
  <c r="S16"/>
  <c r="Q16"/>
  <c r="R15"/>
  <c r="S14"/>
  <c r="Q14"/>
  <c r="R13"/>
  <c r="S12"/>
  <c r="Q12"/>
  <c r="R11"/>
  <c r="S10"/>
  <c r="Q10"/>
  <c r="R9"/>
  <c r="S8"/>
  <c r="Q8"/>
  <c r="R7"/>
  <c r="S6"/>
  <c r="Q6"/>
  <c r="R5"/>
  <c r="S4"/>
  <c r="Q4"/>
  <c r="W3"/>
  <c r="W94"/>
  <c r="U94"/>
  <c r="V93"/>
  <c r="W92"/>
  <c r="U92"/>
  <c r="V91"/>
  <c r="W90"/>
  <c r="U90"/>
  <c r="V89"/>
  <c r="W88"/>
  <c r="U88"/>
  <c r="V87"/>
  <c r="W86"/>
  <c r="U86"/>
  <c r="V85"/>
  <c r="W84"/>
  <c r="U84"/>
  <c r="V83"/>
  <c r="W82"/>
  <c r="U82"/>
  <c r="V81"/>
  <c r="W80"/>
  <c r="U80"/>
  <c r="V79"/>
  <c r="W78"/>
  <c r="U78"/>
  <c r="V77"/>
  <c r="W76"/>
  <c r="U76"/>
  <c r="V75"/>
  <c r="W74"/>
  <c r="U74"/>
  <c r="V73"/>
  <c r="W72"/>
  <c r="U72"/>
  <c r="V71"/>
  <c r="W70"/>
  <c r="U70"/>
  <c r="V69"/>
  <c r="W68"/>
  <c r="U68"/>
  <c r="V67"/>
  <c r="W66"/>
  <c r="U66"/>
  <c r="V65"/>
  <c r="W64"/>
  <c r="U64"/>
  <c r="V63"/>
  <c r="W62"/>
  <c r="U62"/>
  <c r="V61"/>
  <c r="W60"/>
  <c r="U60"/>
  <c r="V59"/>
  <c r="W58"/>
  <c r="U58"/>
  <c r="V57"/>
  <c r="W56"/>
  <c r="U56"/>
  <c r="V55"/>
  <c r="W54"/>
  <c r="U54"/>
  <c r="V53"/>
  <c r="W52"/>
  <c r="U52"/>
  <c r="V51"/>
  <c r="W50"/>
  <c r="U50"/>
  <c r="V49"/>
  <c r="W48"/>
  <c r="U48"/>
  <c r="V47"/>
  <c r="W46"/>
  <c r="U46"/>
  <c r="V45"/>
  <c r="W44"/>
  <c r="U44"/>
  <c r="V43"/>
  <c r="W42"/>
  <c r="U42"/>
  <c r="V41"/>
  <c r="W40"/>
  <c r="U40"/>
  <c r="V39"/>
  <c r="W38"/>
  <c r="U38"/>
  <c r="V37"/>
  <c r="W36"/>
  <c r="U36"/>
  <c r="V35"/>
  <c r="W34"/>
  <c r="U34"/>
  <c r="V33"/>
  <c r="W32"/>
  <c r="U32"/>
  <c r="V31"/>
  <c r="W30"/>
  <c r="U30"/>
  <c r="V29"/>
  <c r="W28"/>
  <c r="U28"/>
  <c r="V27"/>
  <c r="W26"/>
  <c r="U26"/>
  <c r="V25"/>
  <c r="W24"/>
  <c r="U24"/>
  <c r="V23"/>
  <c r="W22"/>
  <c r="U22"/>
  <c r="V21"/>
  <c r="W20"/>
  <c r="U20"/>
  <c r="V19"/>
  <c r="W18"/>
  <c r="U18"/>
  <c r="V17"/>
  <c r="W16"/>
  <c r="U16"/>
  <c r="V15"/>
  <c r="W14"/>
  <c r="U14"/>
  <c r="V13"/>
  <c r="W12"/>
  <c r="U12"/>
  <c r="V11"/>
  <c r="W10"/>
  <c r="U10"/>
  <c r="V9"/>
  <c r="W8"/>
  <c r="U8"/>
  <c r="V7"/>
  <c r="W6"/>
  <c r="U6"/>
  <c r="V5"/>
  <c r="W4"/>
  <c r="U4"/>
  <c r="E3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I3"/>
  <c r="K93"/>
  <c r="K91"/>
  <c r="K89"/>
  <c r="K87"/>
  <c r="K85"/>
  <c r="K83"/>
  <c r="K81"/>
  <c r="K79"/>
  <c r="K77"/>
  <c r="K75"/>
  <c r="K73"/>
  <c r="K71"/>
  <c r="K69"/>
  <c r="K67"/>
  <c r="K65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5"/>
  <c r="M3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Q3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S7"/>
  <c r="S5"/>
  <c r="U3"/>
  <c r="W93"/>
  <c r="W91"/>
  <c r="W89"/>
  <c r="W87"/>
  <c r="W85"/>
  <c r="W83"/>
  <c r="W81"/>
  <c r="W79"/>
  <c r="W77"/>
  <c r="W75"/>
  <c r="W73"/>
  <c r="W71"/>
  <c r="W69"/>
  <c r="W67"/>
  <c r="W65"/>
  <c r="W63"/>
  <c r="W61"/>
  <c r="W59"/>
  <c r="W57"/>
  <c r="W55"/>
  <c r="W53"/>
  <c r="W51"/>
  <c r="W49"/>
  <c r="W47"/>
  <c r="W45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J6" i="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5"/>
  <c r="H8" i="9" l="1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H6"/>
  <c r="H10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H4" i="10"/>
  <c r="H4" i="9"/>
  <c r="G4" i="10"/>
  <c r="G4" i="9"/>
  <c r="F4" i="10"/>
  <c r="F4" i="9"/>
  <c r="E4" i="10"/>
  <c r="E4" i="9"/>
  <c r="D4" i="10"/>
  <c r="D4" i="9"/>
  <c r="H7" i="10"/>
  <c r="H7" i="9"/>
  <c r="H11" i="10"/>
  <c r="H11" i="9"/>
  <c r="H15" i="10"/>
  <c r="H15" i="9"/>
  <c r="H19" i="10"/>
  <c r="H19" i="9"/>
  <c r="H23" i="10"/>
  <c r="H23" i="9"/>
  <c r="H27" i="10"/>
  <c r="H27" i="9"/>
  <c r="H31" i="10"/>
  <c r="H31" i="9"/>
  <c r="H35" i="10"/>
  <c r="H35" i="9"/>
  <c r="H39" i="10"/>
  <c r="H39" i="9"/>
  <c r="H43" i="10"/>
  <c r="H43" i="9"/>
  <c r="H47" i="10"/>
  <c r="H47" i="9"/>
  <c r="H51" i="10"/>
  <c r="H51" i="9"/>
  <c r="H55" i="10"/>
  <c r="H55" i="9"/>
  <c r="H59" i="10"/>
  <c r="H59" i="9"/>
  <c r="H63" i="10"/>
  <c r="H63" i="9"/>
  <c r="H67" i="10"/>
  <c r="H67" i="9"/>
  <c r="H71" i="10"/>
  <c r="H71" i="9"/>
  <c r="H75" i="10"/>
  <c r="H75" i="9"/>
  <c r="H79" i="10"/>
  <c r="H79" i="9"/>
  <c r="H83" i="10"/>
  <c r="H83" i="9"/>
  <c r="H87" i="10"/>
  <c r="H87" i="9"/>
  <c r="H91" i="10"/>
  <c r="H91" i="9"/>
  <c r="H95" i="10"/>
  <c r="H95" i="9"/>
  <c r="G7" i="10"/>
  <c r="G7" i="9"/>
  <c r="G11" i="10"/>
  <c r="G11" i="9"/>
  <c r="G15" i="10"/>
  <c r="G15" i="9"/>
  <c r="G19" i="10"/>
  <c r="G19" i="9"/>
  <c r="G23" i="10"/>
  <c r="G23" i="9"/>
  <c r="G27" i="10"/>
  <c r="G27" i="9"/>
  <c r="G31" i="10"/>
  <c r="G31" i="9"/>
  <c r="G35" i="10"/>
  <c r="G35" i="9"/>
  <c r="G39" i="10"/>
  <c r="G39" i="9"/>
  <c r="G43" i="10"/>
  <c r="G43" i="9"/>
  <c r="G47" i="10"/>
  <c r="G47" i="9"/>
  <c r="G51" i="10"/>
  <c r="G51" i="9"/>
  <c r="G55" i="10"/>
  <c r="G55" i="9"/>
  <c r="G59" i="10"/>
  <c r="G59" i="9"/>
  <c r="G63" i="10"/>
  <c r="G63" i="9"/>
  <c r="G67" i="10"/>
  <c r="G67" i="9"/>
  <c r="G71" i="10"/>
  <c r="G71" i="9"/>
  <c r="G75" i="10"/>
  <c r="G75" i="9"/>
  <c r="G79" i="10"/>
  <c r="G79" i="9"/>
  <c r="G83" i="10"/>
  <c r="G83" i="9"/>
  <c r="G87" i="10"/>
  <c r="G87" i="9"/>
  <c r="G91" i="10"/>
  <c r="G91" i="9"/>
  <c r="G95" i="10"/>
  <c r="G95" i="9"/>
  <c r="F7" i="10"/>
  <c r="F7" i="9"/>
  <c r="F11" i="10"/>
  <c r="F11" i="9"/>
  <c r="F15" i="10"/>
  <c r="F15" i="9"/>
  <c r="F19" i="10"/>
  <c r="F19" i="9"/>
  <c r="F23" i="10"/>
  <c r="F23" i="9"/>
  <c r="F27" i="10"/>
  <c r="F27" i="9"/>
  <c r="F31" i="10"/>
  <c r="F31" i="9"/>
  <c r="F35" i="10"/>
  <c r="F35" i="9"/>
  <c r="F39" i="10"/>
  <c r="F39" i="9"/>
  <c r="F43" i="10"/>
  <c r="F43" i="9"/>
  <c r="F47" i="10"/>
  <c r="F47" i="9"/>
  <c r="F51" i="10"/>
  <c r="F51" i="9"/>
  <c r="F55" i="10"/>
  <c r="F55" i="9"/>
  <c r="F59" i="10"/>
  <c r="F59" i="9"/>
  <c r="F63" i="10"/>
  <c r="F63" i="9"/>
  <c r="F67" i="10"/>
  <c r="F67" i="9"/>
  <c r="F71" i="10"/>
  <c r="F71" i="9"/>
  <c r="F75" i="10"/>
  <c r="F75" i="9"/>
  <c r="F79" i="10"/>
  <c r="F79" i="9"/>
  <c r="F83" i="10"/>
  <c r="F83" i="9"/>
  <c r="F87" i="10"/>
  <c r="F87" i="9"/>
  <c r="F91" i="10"/>
  <c r="F91" i="9"/>
  <c r="F95" i="10"/>
  <c r="F95" i="9"/>
  <c r="E7" i="10"/>
  <c r="E7" i="9"/>
  <c r="E11" i="10"/>
  <c r="E11" i="9"/>
  <c r="E15" i="10"/>
  <c r="E15" i="9"/>
  <c r="E19" i="10"/>
  <c r="E19" i="9"/>
  <c r="E23" i="10"/>
  <c r="E23" i="9"/>
  <c r="E27" i="10"/>
  <c r="E27" i="9"/>
  <c r="E31" i="10"/>
  <c r="E31" i="9"/>
  <c r="E35" i="10"/>
  <c r="E35" i="9"/>
  <c r="E39" i="10"/>
  <c r="E39" i="9"/>
  <c r="E43" i="10"/>
  <c r="E43" i="9"/>
  <c r="E47" i="10"/>
  <c r="E47" i="9"/>
  <c r="E51" i="10"/>
  <c r="E51" i="9"/>
  <c r="E55" i="10"/>
  <c r="E55" i="9"/>
  <c r="E59" i="10"/>
  <c r="E59" i="9"/>
  <c r="E63" i="10"/>
  <c r="E63" i="9"/>
  <c r="E67" i="10"/>
  <c r="E67" i="9"/>
  <c r="E71" i="10"/>
  <c r="E71" i="9"/>
  <c r="E75" i="10"/>
  <c r="E75" i="9"/>
  <c r="E79" i="10"/>
  <c r="E79" i="9"/>
  <c r="E83" i="10"/>
  <c r="E83" i="9"/>
  <c r="E87" i="10"/>
  <c r="E87" i="9"/>
  <c r="E91" i="10"/>
  <c r="E91" i="9"/>
  <c r="E95" i="10"/>
  <c r="E95" i="9"/>
  <c r="D7" i="10"/>
  <c r="D7" i="9"/>
  <c r="D11" i="10"/>
  <c r="D11" i="9"/>
  <c r="D15" i="10"/>
  <c r="D15" i="9"/>
  <c r="D19" i="10"/>
  <c r="D19" i="9"/>
  <c r="D23" i="10"/>
  <c r="D23" i="9"/>
  <c r="D27" i="10"/>
  <c r="D27" i="9"/>
  <c r="D31" i="10"/>
  <c r="D31" i="9"/>
  <c r="D35" i="10"/>
  <c r="D35" i="9"/>
  <c r="D39" i="10"/>
  <c r="D39" i="9"/>
  <c r="D43" i="10"/>
  <c r="D43" i="9"/>
  <c r="D47" i="10"/>
  <c r="D47" i="9"/>
  <c r="D51" i="10"/>
  <c r="D51" i="9"/>
  <c r="D55" i="10"/>
  <c r="D55" i="9"/>
  <c r="D59" i="10"/>
  <c r="D59" i="9"/>
  <c r="D63" i="10"/>
  <c r="D63" i="9"/>
  <c r="D67" i="10"/>
  <c r="D67" i="9"/>
  <c r="D71" i="10"/>
  <c r="D71" i="9"/>
  <c r="D75" i="10"/>
  <c r="D75" i="9"/>
  <c r="D79" i="10"/>
  <c r="D79" i="9"/>
  <c r="D83" i="10"/>
  <c r="D83" i="9"/>
  <c r="D87" i="10"/>
  <c r="D87" i="9"/>
  <c r="D91" i="10"/>
  <c r="D91" i="9"/>
  <c r="D95" i="10"/>
  <c r="D95" i="9"/>
  <c r="H6" i="10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F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4"/>
  <c r="D92"/>
  <c r="H5"/>
  <c r="H5" i="9"/>
  <c r="H9" i="10"/>
  <c r="H9" i="9"/>
  <c r="H13" i="10"/>
  <c r="H13" i="9"/>
  <c r="H17" i="10"/>
  <c r="H17" i="9"/>
  <c r="H21" i="10"/>
  <c r="H21" i="9"/>
  <c r="H25" i="10"/>
  <c r="H25" i="9"/>
  <c r="H29" i="10"/>
  <c r="H29" i="9"/>
  <c r="H33" i="10"/>
  <c r="H33" i="9"/>
  <c r="H37" i="10"/>
  <c r="H37" i="9"/>
  <c r="H41" i="10"/>
  <c r="H41" i="9"/>
  <c r="H45" i="10"/>
  <c r="H45" i="9"/>
  <c r="H49" i="10"/>
  <c r="H49" i="9"/>
  <c r="H53" i="10"/>
  <c r="H53" i="9"/>
  <c r="H57" i="10"/>
  <c r="H57" i="9"/>
  <c r="H61" i="10"/>
  <c r="H61" i="9"/>
  <c r="H65" i="10"/>
  <c r="H65" i="9"/>
  <c r="H69" i="10"/>
  <c r="H69" i="9"/>
  <c r="H73" i="10"/>
  <c r="H73" i="9"/>
  <c r="H77" i="10"/>
  <c r="H77" i="9"/>
  <c r="H81" i="10"/>
  <c r="H81" i="9"/>
  <c r="H85" i="10"/>
  <c r="H85" i="9"/>
  <c r="H89" i="10"/>
  <c r="H89" i="9"/>
  <c r="H93" i="10"/>
  <c r="H93" i="9"/>
  <c r="G5" i="10"/>
  <c r="G5" i="9"/>
  <c r="G9" i="10"/>
  <c r="G9" i="9"/>
  <c r="G13" i="10"/>
  <c r="G13" i="9"/>
  <c r="G17" i="10"/>
  <c r="G17" i="9"/>
  <c r="G21" i="10"/>
  <c r="G21" i="9"/>
  <c r="G25" i="10"/>
  <c r="G25" i="9"/>
  <c r="G29" i="10"/>
  <c r="G29" i="9"/>
  <c r="G33" i="10"/>
  <c r="G33" i="9"/>
  <c r="G37" i="10"/>
  <c r="G37" i="9"/>
  <c r="G41" i="10"/>
  <c r="G41" i="9"/>
  <c r="G45" i="10"/>
  <c r="G45" i="9"/>
  <c r="G49" i="10"/>
  <c r="G49" i="9"/>
  <c r="G53" i="10"/>
  <c r="G53" i="9"/>
  <c r="G57" i="10"/>
  <c r="G57" i="9"/>
  <c r="G61" i="10"/>
  <c r="G61" i="9"/>
  <c r="G65" i="10"/>
  <c r="G65" i="9"/>
  <c r="G69" i="10"/>
  <c r="G69" i="9"/>
  <c r="G73" i="10"/>
  <c r="G73" i="9"/>
  <c r="G77" i="10"/>
  <c r="G77" i="9"/>
  <c r="G81" i="10"/>
  <c r="G81" i="9"/>
  <c r="G85" i="10"/>
  <c r="G85" i="9"/>
  <c r="G89" i="10"/>
  <c r="G89" i="9"/>
  <c r="G93" i="10"/>
  <c r="G93" i="9"/>
  <c r="F5" i="10"/>
  <c r="F5" i="9"/>
  <c r="F9" i="10"/>
  <c r="F9" i="9"/>
  <c r="F13" i="10"/>
  <c r="F13" i="9"/>
  <c r="F17" i="10"/>
  <c r="F17" i="9"/>
  <c r="F21" i="10"/>
  <c r="F21" i="9"/>
  <c r="F25" i="10"/>
  <c r="F25" i="9"/>
  <c r="F29" i="10"/>
  <c r="F29" i="9"/>
  <c r="F33" i="10"/>
  <c r="F33" i="9"/>
  <c r="F37" i="10"/>
  <c r="F37" i="9"/>
  <c r="F41" i="10"/>
  <c r="F41" i="9"/>
  <c r="F45" i="10"/>
  <c r="F45" i="9"/>
  <c r="F49" i="10"/>
  <c r="F49" i="9"/>
  <c r="F53" i="10"/>
  <c r="F53" i="9"/>
  <c r="F57" i="10"/>
  <c r="F57" i="9"/>
  <c r="F61" i="10"/>
  <c r="F61" i="9"/>
  <c r="F65" i="10"/>
  <c r="F65" i="9"/>
  <c r="F69" i="10"/>
  <c r="F69" i="9"/>
  <c r="F73" i="10"/>
  <c r="F73" i="9"/>
  <c r="F77" i="10"/>
  <c r="F77" i="9"/>
  <c r="F81" i="10"/>
  <c r="F81" i="9"/>
  <c r="F85" i="10"/>
  <c r="F85" i="9"/>
  <c r="F89" i="10"/>
  <c r="F89" i="9"/>
  <c r="F93" i="10"/>
  <c r="F93" i="9"/>
  <c r="E5" i="10"/>
  <c r="E5" i="9"/>
  <c r="E9" i="10"/>
  <c r="E9" i="9"/>
  <c r="E13" i="10"/>
  <c r="E13" i="9"/>
  <c r="E17" i="10"/>
  <c r="E17" i="9"/>
  <c r="E21" i="10"/>
  <c r="E21" i="9"/>
  <c r="E25" i="10"/>
  <c r="E25" i="9"/>
  <c r="E29" i="10"/>
  <c r="E29" i="9"/>
  <c r="E33" i="10"/>
  <c r="E33" i="9"/>
  <c r="E37" i="10"/>
  <c r="E37" i="9"/>
  <c r="E41" i="10"/>
  <c r="E41" i="9"/>
  <c r="E45" i="10"/>
  <c r="E45" i="9"/>
  <c r="E49" i="10"/>
  <c r="E49" i="9"/>
  <c r="E53" i="10"/>
  <c r="E53" i="9"/>
  <c r="E57" i="10"/>
  <c r="E57" i="9"/>
  <c r="E61" i="10"/>
  <c r="E61" i="9"/>
  <c r="E65" i="10"/>
  <c r="E65" i="9"/>
  <c r="E69" i="10"/>
  <c r="E69" i="9"/>
  <c r="E73" i="10"/>
  <c r="E73" i="9"/>
  <c r="E77" i="10"/>
  <c r="E77" i="9"/>
  <c r="E81" i="10"/>
  <c r="E81" i="9"/>
  <c r="E85" i="10"/>
  <c r="E85" i="9"/>
  <c r="E89" i="10"/>
  <c r="E89" i="9"/>
  <c r="E93" i="10"/>
  <c r="E93" i="9"/>
  <c r="D5" i="10"/>
  <c r="D5" i="9"/>
  <c r="D9" i="10"/>
  <c r="D9" i="9"/>
  <c r="D13" i="10"/>
  <c r="D13" i="9"/>
  <c r="D17" i="10"/>
  <c r="D17" i="9"/>
  <c r="D21" i="10"/>
  <c r="D21" i="9"/>
  <c r="D25" i="10"/>
  <c r="D25" i="9"/>
  <c r="D29" i="10"/>
  <c r="D29" i="9"/>
  <c r="D33" i="10"/>
  <c r="D33" i="9"/>
  <c r="D37" i="10"/>
  <c r="D37" i="9"/>
  <c r="D41" i="10"/>
  <c r="D41" i="9"/>
  <c r="D45" i="10"/>
  <c r="D45" i="9"/>
  <c r="D49" i="10"/>
  <c r="D49" i="9"/>
  <c r="D53" i="10"/>
  <c r="D53" i="9"/>
  <c r="D57" i="10"/>
  <c r="D57" i="9"/>
  <c r="D61" i="10"/>
  <c r="D61" i="9"/>
  <c r="D65" i="10"/>
  <c r="D65" i="9"/>
  <c r="D69" i="10"/>
  <c r="D69" i="9"/>
  <c r="D73" i="10"/>
  <c r="D73" i="9"/>
  <c r="D77" i="10"/>
  <c r="D77" i="9"/>
  <c r="D81" i="10"/>
  <c r="D81" i="9"/>
  <c r="D85" i="10"/>
  <c r="D85" i="9"/>
  <c r="D89" i="10"/>
  <c r="D89" i="9"/>
  <c r="D93" i="10"/>
  <c r="D93" i="9"/>
  <c r="M4" i="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3"/>
  <c r="I6" i="2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5"/>
  <c r="P41" i="1"/>
  <c r="P35"/>
  <c r="B45"/>
  <c r="B51" s="1"/>
  <c r="X24"/>
  <c r="Y24" s="1"/>
  <c r="X27"/>
  <c r="Y27" s="1"/>
  <c r="Q27"/>
  <c r="T26"/>
  <c r="Q26"/>
  <c r="X26" s="1"/>
  <c r="Y26" s="1"/>
  <c r="T25"/>
  <c r="S25"/>
  <c r="Q25"/>
  <c r="X25" s="1"/>
  <c r="Y25" s="1"/>
  <c r="T23"/>
  <c r="S23"/>
  <c r="R23"/>
  <c r="Q23"/>
  <c r="X23" s="1"/>
  <c r="Y23" s="1"/>
  <c r="D37"/>
  <c r="G36"/>
  <c r="D36"/>
  <c r="G35"/>
  <c r="F35"/>
  <c r="D35"/>
  <c r="G33"/>
  <c r="F33"/>
  <c r="E33"/>
  <c r="D33"/>
  <c r="C24"/>
  <c r="C16"/>
  <c r="C25" s="1"/>
  <c r="G14"/>
  <c r="G13"/>
  <c r="F13"/>
  <c r="D15"/>
  <c r="D14"/>
  <c r="G11"/>
  <c r="F11"/>
  <c r="F16" s="1"/>
  <c r="E11"/>
  <c r="D11"/>
  <c r="D92" i="11" l="1"/>
  <c r="I92" i="10"/>
  <c r="D90" i="11"/>
  <c r="I90" i="10"/>
  <c r="D86" i="11"/>
  <c r="I86" i="10"/>
  <c r="D82" i="11"/>
  <c r="I82" i="10"/>
  <c r="D78" i="11"/>
  <c r="I78" i="10"/>
  <c r="D74" i="11"/>
  <c r="I74" i="10"/>
  <c r="D70" i="11"/>
  <c r="I70" i="10"/>
  <c r="D66" i="11"/>
  <c r="I66" i="10"/>
  <c r="D62" i="11"/>
  <c r="I62" i="10"/>
  <c r="D58" i="11"/>
  <c r="I58" i="10"/>
  <c r="D54" i="11"/>
  <c r="I54" i="10"/>
  <c r="D50" i="11"/>
  <c r="I50" i="10"/>
  <c r="D46" i="11"/>
  <c r="I46" i="10"/>
  <c r="D42" i="11"/>
  <c r="I42" i="10"/>
  <c r="D38" i="11"/>
  <c r="I38" i="10"/>
  <c r="D34" i="11"/>
  <c r="I34" i="10"/>
  <c r="D30" i="11"/>
  <c r="I30" i="10"/>
  <c r="D26" i="11"/>
  <c r="I26" i="10"/>
  <c r="D22" i="11"/>
  <c r="I22" i="10"/>
  <c r="D18" i="11"/>
  <c r="I18" i="10"/>
  <c r="D14" i="11"/>
  <c r="I14" i="10"/>
  <c r="D10" i="11"/>
  <c r="I10" i="10"/>
  <c r="D6" i="11"/>
  <c r="I6" i="10"/>
  <c r="E92" i="11"/>
  <c r="J92" i="10"/>
  <c r="E88" i="11"/>
  <c r="J88" i="10"/>
  <c r="E84" i="11"/>
  <c r="J84" i="10"/>
  <c r="E80" i="11"/>
  <c r="J80" i="10"/>
  <c r="E76" i="11"/>
  <c r="J76" i="10"/>
  <c r="E72" i="11"/>
  <c r="J72" i="10"/>
  <c r="E68" i="11"/>
  <c r="J68" i="10"/>
  <c r="E64" i="11"/>
  <c r="J64" i="10"/>
  <c r="E60" i="11"/>
  <c r="J60" i="10"/>
  <c r="E56" i="11"/>
  <c r="J56" i="10"/>
  <c r="E52" i="11"/>
  <c r="J52" i="10"/>
  <c r="E48" i="11"/>
  <c r="J48" i="10"/>
  <c r="E44" i="11"/>
  <c r="J44" i="10"/>
  <c r="E40" i="11"/>
  <c r="J40" i="10"/>
  <c r="E36" i="11"/>
  <c r="J36" i="10"/>
  <c r="E32" i="11"/>
  <c r="J32" i="10"/>
  <c r="E28" i="11"/>
  <c r="J28" i="10"/>
  <c r="E24" i="11"/>
  <c r="J24" i="10"/>
  <c r="E20" i="11"/>
  <c r="J20" i="10"/>
  <c r="E16" i="11"/>
  <c r="J16" i="10"/>
  <c r="E12" i="11"/>
  <c r="J12" i="10"/>
  <c r="J8"/>
  <c r="E8" i="11"/>
  <c r="F94"/>
  <c r="K94" i="10"/>
  <c r="F90" i="11"/>
  <c r="K90" i="10"/>
  <c r="F86" i="11"/>
  <c r="K86" i="10"/>
  <c r="F82" i="11"/>
  <c r="K82" i="10"/>
  <c r="F78" i="11"/>
  <c r="K78" i="10"/>
  <c r="F74" i="11"/>
  <c r="K74" i="10"/>
  <c r="F70" i="11"/>
  <c r="K70" i="10"/>
  <c r="F66" i="11"/>
  <c r="K66" i="10"/>
  <c r="F62" i="11"/>
  <c r="K62" i="10"/>
  <c r="F58" i="11"/>
  <c r="K58" i="10"/>
  <c r="F54" i="11"/>
  <c r="K54" i="10"/>
  <c r="F50" i="11"/>
  <c r="K50" i="10"/>
  <c r="F46" i="11"/>
  <c r="K46" i="10"/>
  <c r="F42" i="11"/>
  <c r="K42" i="10"/>
  <c r="F38" i="11"/>
  <c r="K38" i="10"/>
  <c r="F34" i="11"/>
  <c r="K34" i="10"/>
  <c r="F30" i="11"/>
  <c r="K30" i="10"/>
  <c r="F26" i="11"/>
  <c r="K26" i="10"/>
  <c r="F22" i="11"/>
  <c r="K22" i="10"/>
  <c r="F18" i="11"/>
  <c r="K18" i="10"/>
  <c r="F14" i="11"/>
  <c r="K14" i="10"/>
  <c r="F10" i="11"/>
  <c r="K10" i="10"/>
  <c r="F6" i="11"/>
  <c r="K6" i="10"/>
  <c r="G92" i="11"/>
  <c r="L92" i="10"/>
  <c r="G88" i="11"/>
  <c r="L88" i="10"/>
  <c r="G84" i="11"/>
  <c r="L84" i="10"/>
  <c r="G80" i="11"/>
  <c r="L80" i="10"/>
  <c r="G76" i="11"/>
  <c r="L76" i="10"/>
  <c r="G72" i="11"/>
  <c r="L72" i="10"/>
  <c r="G68" i="11"/>
  <c r="L68" i="10"/>
  <c r="G64" i="11"/>
  <c r="L64" i="10"/>
  <c r="G60" i="11"/>
  <c r="L60" i="10"/>
  <c r="G56" i="11"/>
  <c r="L56" i="10"/>
  <c r="G52" i="11"/>
  <c r="L52" i="10"/>
  <c r="G48" i="11"/>
  <c r="L48" i="10"/>
  <c r="G44" i="11"/>
  <c r="L44" i="10"/>
  <c r="G40" i="11"/>
  <c r="L40" i="10"/>
  <c r="G36" i="11"/>
  <c r="L36" i="10"/>
  <c r="G32" i="11"/>
  <c r="L32" i="10"/>
  <c r="G28" i="11"/>
  <c r="L28" i="10"/>
  <c r="G24" i="11"/>
  <c r="L24" i="10"/>
  <c r="G20" i="11"/>
  <c r="L20" i="10"/>
  <c r="G16" i="11"/>
  <c r="L16" i="10"/>
  <c r="G12" i="11"/>
  <c r="L12" i="10"/>
  <c r="G8" i="11"/>
  <c r="L8" i="10"/>
  <c r="H94" i="11"/>
  <c r="O94" s="1"/>
  <c r="H94" i="12" s="1"/>
  <c r="M94" i="10"/>
  <c r="H90" i="11"/>
  <c r="O90" s="1"/>
  <c r="H90" i="12" s="1"/>
  <c r="M90" i="10"/>
  <c r="H86" i="11"/>
  <c r="O86" s="1"/>
  <c r="H86" i="12" s="1"/>
  <c r="M86" i="10"/>
  <c r="H82" i="11"/>
  <c r="O82" s="1"/>
  <c r="H82" i="12" s="1"/>
  <c r="M82" i="10"/>
  <c r="H78" i="11"/>
  <c r="O78" s="1"/>
  <c r="H78" i="12" s="1"/>
  <c r="M78" i="10"/>
  <c r="H74" i="11"/>
  <c r="O74" s="1"/>
  <c r="H74" i="12" s="1"/>
  <c r="M74" i="10"/>
  <c r="H70" i="11"/>
  <c r="O70" s="1"/>
  <c r="H70" i="12" s="1"/>
  <c r="M70" i="10"/>
  <c r="H66" i="11"/>
  <c r="O66" s="1"/>
  <c r="H66" i="12" s="1"/>
  <c r="M66" i="10"/>
  <c r="H62" i="11"/>
  <c r="O62" s="1"/>
  <c r="H62" i="12" s="1"/>
  <c r="M62" i="10"/>
  <c r="H58" i="11"/>
  <c r="O58" s="1"/>
  <c r="H58" i="12" s="1"/>
  <c r="M58" i="10"/>
  <c r="H54" i="11"/>
  <c r="O54" s="1"/>
  <c r="H54" i="12" s="1"/>
  <c r="M54" i="10"/>
  <c r="H50" i="11"/>
  <c r="O50" s="1"/>
  <c r="H50" i="12" s="1"/>
  <c r="M50" i="10"/>
  <c r="H46" i="11"/>
  <c r="O46" s="1"/>
  <c r="H46" i="12" s="1"/>
  <c r="M46" i="10"/>
  <c r="H42" i="11"/>
  <c r="O42" s="1"/>
  <c r="H42" i="12" s="1"/>
  <c r="M42" i="10"/>
  <c r="H38" i="11"/>
  <c r="O38" s="1"/>
  <c r="H38" i="12" s="1"/>
  <c r="M38" i="10"/>
  <c r="H34" i="11"/>
  <c r="O34" s="1"/>
  <c r="H34" i="12" s="1"/>
  <c r="M34" i="10"/>
  <c r="H30" i="11"/>
  <c r="O30" s="1"/>
  <c r="H30" i="12" s="1"/>
  <c r="M30" i="10"/>
  <c r="H26" i="11"/>
  <c r="O26" s="1"/>
  <c r="H26" i="12" s="1"/>
  <c r="M26" i="10"/>
  <c r="H22" i="11"/>
  <c r="O22" s="1"/>
  <c r="H22" i="12" s="1"/>
  <c r="M22" i="10"/>
  <c r="H18" i="11"/>
  <c r="O18" s="1"/>
  <c r="H18" i="12" s="1"/>
  <c r="M18" i="10"/>
  <c r="H14" i="11"/>
  <c r="O14" s="1"/>
  <c r="H14" i="12" s="1"/>
  <c r="M14" i="10"/>
  <c r="H10" i="11"/>
  <c r="O10" s="1"/>
  <c r="H10" i="12" s="1"/>
  <c r="M10" i="10"/>
  <c r="H6" i="11"/>
  <c r="O6" s="1"/>
  <c r="H6" i="12" s="1"/>
  <c r="M6" i="10"/>
  <c r="D95" i="11"/>
  <c r="I95" i="10"/>
  <c r="D91" i="11"/>
  <c r="I91" i="10"/>
  <c r="D87" i="11"/>
  <c r="I87" i="10"/>
  <c r="D83" i="11"/>
  <c r="I83" i="10"/>
  <c r="D79" i="11"/>
  <c r="I79" i="10"/>
  <c r="D75" i="11"/>
  <c r="I75" i="10"/>
  <c r="D71" i="11"/>
  <c r="I71" i="10"/>
  <c r="D67" i="11"/>
  <c r="I67" i="10"/>
  <c r="D63" i="11"/>
  <c r="I63" i="10"/>
  <c r="D59" i="11"/>
  <c r="I59" i="10"/>
  <c r="D55" i="11"/>
  <c r="I55" i="10"/>
  <c r="D51" i="11"/>
  <c r="I51" i="10"/>
  <c r="D47" i="11"/>
  <c r="I47" i="10"/>
  <c r="D43" i="11"/>
  <c r="I43" i="10"/>
  <c r="D39" i="11"/>
  <c r="I39" i="10"/>
  <c r="D35" i="11"/>
  <c r="I35" i="10"/>
  <c r="D31" i="11"/>
  <c r="I31" i="10"/>
  <c r="D27" i="11"/>
  <c r="I27" i="10"/>
  <c r="D23" i="11"/>
  <c r="I23" i="10"/>
  <c r="D19" i="11"/>
  <c r="I19" i="10"/>
  <c r="D15" i="11"/>
  <c r="I15" i="10"/>
  <c r="D11" i="11"/>
  <c r="I11" i="10"/>
  <c r="D7" i="11"/>
  <c r="I7" i="10"/>
  <c r="E95" i="11"/>
  <c r="J95" i="10"/>
  <c r="E91" i="11"/>
  <c r="J91" i="10"/>
  <c r="E87" i="11"/>
  <c r="J87" i="10"/>
  <c r="E83" i="11"/>
  <c r="J83" i="10"/>
  <c r="E79" i="11"/>
  <c r="J79" i="10"/>
  <c r="E75" i="11"/>
  <c r="J75" i="10"/>
  <c r="E71" i="11"/>
  <c r="J71" i="10"/>
  <c r="E67" i="11"/>
  <c r="J67" i="10"/>
  <c r="E63" i="11"/>
  <c r="J63" i="10"/>
  <c r="E59" i="11"/>
  <c r="J59" i="10"/>
  <c r="E55" i="11"/>
  <c r="J55" i="10"/>
  <c r="E51" i="11"/>
  <c r="J51" i="10"/>
  <c r="E47" i="11"/>
  <c r="J47" i="10"/>
  <c r="E43" i="11"/>
  <c r="J43" i="10"/>
  <c r="E39" i="11"/>
  <c r="J39" i="10"/>
  <c r="E35" i="11"/>
  <c r="J35" i="10"/>
  <c r="E31" i="11"/>
  <c r="J31" i="10"/>
  <c r="E27" i="11"/>
  <c r="J27" i="10"/>
  <c r="E23" i="11"/>
  <c r="J23" i="10"/>
  <c r="E19" i="11"/>
  <c r="J19" i="10"/>
  <c r="E15" i="11"/>
  <c r="J15" i="10"/>
  <c r="E11" i="11"/>
  <c r="J11" i="10"/>
  <c r="E7" i="11"/>
  <c r="J7" i="10"/>
  <c r="F95" i="11"/>
  <c r="K95" i="10"/>
  <c r="F91" i="11"/>
  <c r="K91" i="10"/>
  <c r="F87" i="11"/>
  <c r="K87" i="10"/>
  <c r="F83" i="11"/>
  <c r="K83" i="10"/>
  <c r="F79" i="11"/>
  <c r="K79" i="10"/>
  <c r="F75" i="11"/>
  <c r="K75" i="10"/>
  <c r="F71" i="11"/>
  <c r="K71" i="10"/>
  <c r="F67" i="11"/>
  <c r="K67" i="10"/>
  <c r="F63" i="11"/>
  <c r="K63" i="10"/>
  <c r="F59" i="11"/>
  <c r="K59" i="10"/>
  <c r="F55" i="11"/>
  <c r="K55" i="10"/>
  <c r="F51" i="11"/>
  <c r="K51" i="10"/>
  <c r="F47" i="11"/>
  <c r="K47" i="10"/>
  <c r="F43" i="11"/>
  <c r="K43" i="10"/>
  <c r="F39" i="11"/>
  <c r="K39" i="10"/>
  <c r="F35" i="11"/>
  <c r="K35" i="10"/>
  <c r="F31" i="11"/>
  <c r="K31" i="10"/>
  <c r="F27" i="11"/>
  <c r="K27" i="10"/>
  <c r="F23" i="11"/>
  <c r="K23" i="10"/>
  <c r="F19" i="11"/>
  <c r="K19" i="10"/>
  <c r="F15" i="11"/>
  <c r="K15" i="10"/>
  <c r="F11" i="11"/>
  <c r="K11" i="10"/>
  <c r="K7"/>
  <c r="F7" i="11"/>
  <c r="G95"/>
  <c r="L95" i="10"/>
  <c r="G91" i="11"/>
  <c r="L91" i="10"/>
  <c r="G87" i="11"/>
  <c r="L87" i="10"/>
  <c r="G83" i="11"/>
  <c r="L83" i="10"/>
  <c r="G79" i="11"/>
  <c r="L79" i="10"/>
  <c r="G75" i="11"/>
  <c r="L75" i="10"/>
  <c r="G71" i="11"/>
  <c r="L71" i="10"/>
  <c r="G67" i="11"/>
  <c r="L67" i="10"/>
  <c r="G63" i="11"/>
  <c r="L63" i="10"/>
  <c r="G59" i="11"/>
  <c r="L59" i="10"/>
  <c r="G55" i="11"/>
  <c r="L55" i="10"/>
  <c r="G51" i="11"/>
  <c r="L51" i="10"/>
  <c r="G47" i="11"/>
  <c r="L47" i="10"/>
  <c r="G43" i="11"/>
  <c r="L43" i="10"/>
  <c r="G39" i="11"/>
  <c r="L39" i="10"/>
  <c r="G35" i="11"/>
  <c r="L35" i="10"/>
  <c r="G31" i="11"/>
  <c r="L31" i="10"/>
  <c r="G27" i="11"/>
  <c r="L27" i="10"/>
  <c r="G23" i="11"/>
  <c r="L23" i="10"/>
  <c r="G19" i="11"/>
  <c r="L19" i="10"/>
  <c r="G15" i="11"/>
  <c r="L15" i="10"/>
  <c r="G11" i="11"/>
  <c r="L11" i="10"/>
  <c r="G7" i="11"/>
  <c r="L7" i="10"/>
  <c r="H95" i="11"/>
  <c r="O95" s="1"/>
  <c r="H95" i="12" s="1"/>
  <c r="M95" i="10"/>
  <c r="H91" i="11"/>
  <c r="O91" s="1"/>
  <c r="H91" i="12" s="1"/>
  <c r="M91" i="10"/>
  <c r="H87" i="11"/>
  <c r="O87" s="1"/>
  <c r="H87" i="12" s="1"/>
  <c r="M87" i="10"/>
  <c r="H83" i="11"/>
  <c r="O83" s="1"/>
  <c r="H83" i="12" s="1"/>
  <c r="M83" i="10"/>
  <c r="H79" i="11"/>
  <c r="O79" s="1"/>
  <c r="H79" i="12" s="1"/>
  <c r="M79" i="10"/>
  <c r="H75" i="11"/>
  <c r="O75" s="1"/>
  <c r="H75" i="12" s="1"/>
  <c r="M75" i="10"/>
  <c r="H71" i="11"/>
  <c r="O71" s="1"/>
  <c r="H71" i="12" s="1"/>
  <c r="M71" i="10"/>
  <c r="H67" i="11"/>
  <c r="O67" s="1"/>
  <c r="H67" i="12" s="1"/>
  <c r="M67" i="10"/>
  <c r="H63" i="11"/>
  <c r="O63" s="1"/>
  <c r="H63" i="12" s="1"/>
  <c r="M63" i="10"/>
  <c r="H59" i="11"/>
  <c r="O59" s="1"/>
  <c r="H59" i="12" s="1"/>
  <c r="M59" i="10"/>
  <c r="H55" i="11"/>
  <c r="O55" s="1"/>
  <c r="H55" i="12" s="1"/>
  <c r="M55" i="10"/>
  <c r="H51" i="11"/>
  <c r="O51" s="1"/>
  <c r="H51" i="12" s="1"/>
  <c r="M51" i="10"/>
  <c r="H47" i="11"/>
  <c r="O47" s="1"/>
  <c r="H47" i="12" s="1"/>
  <c r="M47" i="10"/>
  <c r="H43" i="11"/>
  <c r="O43" s="1"/>
  <c r="H43" i="12" s="1"/>
  <c r="M43" i="10"/>
  <c r="H39" i="11"/>
  <c r="O39" s="1"/>
  <c r="H39" i="12" s="1"/>
  <c r="M39" i="10"/>
  <c r="H35" i="11"/>
  <c r="O35" s="1"/>
  <c r="H35" i="12" s="1"/>
  <c r="M35" i="10"/>
  <c r="H31" i="11"/>
  <c r="O31" s="1"/>
  <c r="H31" i="12" s="1"/>
  <c r="M31" i="10"/>
  <c r="H27" i="11"/>
  <c r="O27" s="1"/>
  <c r="H27" i="12" s="1"/>
  <c r="M27" i="10"/>
  <c r="H23" i="11"/>
  <c r="O23" s="1"/>
  <c r="H23" i="12" s="1"/>
  <c r="M23" i="10"/>
  <c r="H19" i="11"/>
  <c r="O19" s="1"/>
  <c r="H19" i="12" s="1"/>
  <c r="M19" i="10"/>
  <c r="H15" i="11"/>
  <c r="O15" s="1"/>
  <c r="H15" i="12" s="1"/>
  <c r="M15" i="10"/>
  <c r="H11" i="11"/>
  <c r="O11" s="1"/>
  <c r="H11" i="12" s="1"/>
  <c r="M11" i="10"/>
  <c r="H7" i="11"/>
  <c r="O7" s="1"/>
  <c r="H7" i="12" s="1"/>
  <c r="M7" i="10"/>
  <c r="D4" i="11"/>
  <c r="I4" i="10"/>
  <c r="E4" i="11"/>
  <c r="J4" i="10"/>
  <c r="F4" i="11"/>
  <c r="K4" i="10"/>
  <c r="G4" i="11"/>
  <c r="L4" i="10"/>
  <c r="H4" i="11"/>
  <c r="O4" s="1"/>
  <c r="H4" i="12" s="1"/>
  <c r="M4" i="10"/>
  <c r="D93" i="11"/>
  <c r="I93" i="10"/>
  <c r="D89" i="11"/>
  <c r="I89" i="10"/>
  <c r="D85" i="11"/>
  <c r="I85" i="10"/>
  <c r="D81" i="11"/>
  <c r="I81" i="10"/>
  <c r="D77" i="11"/>
  <c r="I77" i="10"/>
  <c r="D73" i="11"/>
  <c r="I73" i="10"/>
  <c r="D69" i="11"/>
  <c r="I69" i="10"/>
  <c r="D65" i="11"/>
  <c r="I65" i="10"/>
  <c r="D61" i="11"/>
  <c r="I61" i="10"/>
  <c r="D57" i="11"/>
  <c r="I57" i="10"/>
  <c r="D53" i="11"/>
  <c r="I53" i="10"/>
  <c r="D49" i="11"/>
  <c r="I49" i="10"/>
  <c r="D45" i="11"/>
  <c r="I45" i="10"/>
  <c r="D41" i="11"/>
  <c r="I41" i="10"/>
  <c r="D37" i="11"/>
  <c r="I37" i="10"/>
  <c r="D33" i="11"/>
  <c r="I33" i="10"/>
  <c r="D29" i="11"/>
  <c r="I29" i="10"/>
  <c r="D25" i="11"/>
  <c r="I25" i="10"/>
  <c r="D21" i="11"/>
  <c r="I21" i="10"/>
  <c r="D17" i="11"/>
  <c r="I17" i="10"/>
  <c r="D13" i="11"/>
  <c r="I13" i="10"/>
  <c r="I9"/>
  <c r="D9" i="11"/>
  <c r="I5" i="10"/>
  <c r="D5" i="11"/>
  <c r="E93"/>
  <c r="J93" i="10"/>
  <c r="E89" i="11"/>
  <c r="J89" i="10"/>
  <c r="E85" i="11"/>
  <c r="J85" i="10"/>
  <c r="E81" i="11"/>
  <c r="J81" i="10"/>
  <c r="E77" i="11"/>
  <c r="J77" i="10"/>
  <c r="E73" i="11"/>
  <c r="J73" i="10"/>
  <c r="E69" i="11"/>
  <c r="J69" i="10"/>
  <c r="E65" i="11"/>
  <c r="J65" i="10"/>
  <c r="E61" i="11"/>
  <c r="J61" i="10"/>
  <c r="E57" i="11"/>
  <c r="J57" i="10"/>
  <c r="E53" i="11"/>
  <c r="J53" i="10"/>
  <c r="E49" i="11"/>
  <c r="J49" i="10"/>
  <c r="E45" i="11"/>
  <c r="J45" i="10"/>
  <c r="E41" i="11"/>
  <c r="J41" i="10"/>
  <c r="E37" i="11"/>
  <c r="J37" i="10"/>
  <c r="E33" i="11"/>
  <c r="J33" i="10"/>
  <c r="E29" i="11"/>
  <c r="J29" i="10"/>
  <c r="E25" i="11"/>
  <c r="J25" i="10"/>
  <c r="E21" i="11"/>
  <c r="J21" i="10"/>
  <c r="E17" i="11"/>
  <c r="J17" i="10"/>
  <c r="E13" i="11"/>
  <c r="J13" i="10"/>
  <c r="E9" i="11"/>
  <c r="J9" i="10"/>
  <c r="E5" i="11"/>
  <c r="J5" i="10"/>
  <c r="F93" i="11"/>
  <c r="K93" i="10"/>
  <c r="F89" i="11"/>
  <c r="K89" i="10"/>
  <c r="F85" i="11"/>
  <c r="K85" i="10"/>
  <c r="F81" i="11"/>
  <c r="K81" i="10"/>
  <c r="F77" i="11"/>
  <c r="K77" i="10"/>
  <c r="F73" i="11"/>
  <c r="K73" i="10"/>
  <c r="F69" i="11"/>
  <c r="K69" i="10"/>
  <c r="F65" i="11"/>
  <c r="K65" i="10"/>
  <c r="F61" i="11"/>
  <c r="K61" i="10"/>
  <c r="F57" i="11"/>
  <c r="K57" i="10"/>
  <c r="F53" i="11"/>
  <c r="K53" i="10"/>
  <c r="F49" i="11"/>
  <c r="K49" i="10"/>
  <c r="F45" i="11"/>
  <c r="K45" i="10"/>
  <c r="F41" i="11"/>
  <c r="K41" i="10"/>
  <c r="F37" i="11"/>
  <c r="K37" i="10"/>
  <c r="F33" i="11"/>
  <c r="K33" i="10"/>
  <c r="F29" i="11"/>
  <c r="K29" i="10"/>
  <c r="F25" i="11"/>
  <c r="K25" i="10"/>
  <c r="F21" i="11"/>
  <c r="K21" i="10"/>
  <c r="F17" i="11"/>
  <c r="K17" i="10"/>
  <c r="F13" i="11"/>
  <c r="K13" i="10"/>
  <c r="F9" i="11"/>
  <c r="K9" i="10"/>
  <c r="F5" i="11"/>
  <c r="K5" i="10"/>
  <c r="G93" i="11"/>
  <c r="L93" i="10"/>
  <c r="G89" i="11"/>
  <c r="L89" i="10"/>
  <c r="G85" i="11"/>
  <c r="L85" i="10"/>
  <c r="G81" i="11"/>
  <c r="L81" i="10"/>
  <c r="G77" i="11"/>
  <c r="L77" i="10"/>
  <c r="G73" i="11"/>
  <c r="L73" i="10"/>
  <c r="G69" i="11"/>
  <c r="L69" i="10"/>
  <c r="G65" i="11"/>
  <c r="L65" i="10"/>
  <c r="G61" i="11"/>
  <c r="L61" i="10"/>
  <c r="G57" i="11"/>
  <c r="L57" i="10"/>
  <c r="G53" i="11"/>
  <c r="L53" i="10"/>
  <c r="G49" i="11"/>
  <c r="L49" i="10"/>
  <c r="G45" i="11"/>
  <c r="L45" i="10"/>
  <c r="G41" i="11"/>
  <c r="L41" i="10"/>
  <c r="G37" i="11"/>
  <c r="L37" i="10"/>
  <c r="G33" i="11"/>
  <c r="L33" i="10"/>
  <c r="G29" i="11"/>
  <c r="L29" i="10"/>
  <c r="G25" i="11"/>
  <c r="L25" i="10"/>
  <c r="G21" i="11"/>
  <c r="L21" i="10"/>
  <c r="G17" i="11"/>
  <c r="L17" i="10"/>
  <c r="G13" i="11"/>
  <c r="L13" i="10"/>
  <c r="G9" i="11"/>
  <c r="L9" i="10"/>
  <c r="G5" i="11"/>
  <c r="L5" i="10"/>
  <c r="H93" i="11"/>
  <c r="O93" s="1"/>
  <c r="H93" i="12" s="1"/>
  <c r="M93" i="10"/>
  <c r="H89" i="11"/>
  <c r="O89" s="1"/>
  <c r="H89" i="12" s="1"/>
  <c r="M89" i="10"/>
  <c r="H85" i="11"/>
  <c r="O85" s="1"/>
  <c r="H85" i="12" s="1"/>
  <c r="M85" i="10"/>
  <c r="H81" i="11"/>
  <c r="O81" s="1"/>
  <c r="H81" i="12" s="1"/>
  <c r="M81" i="10"/>
  <c r="H77" i="11"/>
  <c r="O77" s="1"/>
  <c r="H77" i="12" s="1"/>
  <c r="M77" i="10"/>
  <c r="H73" i="11"/>
  <c r="O73" s="1"/>
  <c r="H73" i="12" s="1"/>
  <c r="M73" i="10"/>
  <c r="H69" i="11"/>
  <c r="O69" s="1"/>
  <c r="H69" i="12" s="1"/>
  <c r="M69" i="10"/>
  <c r="H65" i="11"/>
  <c r="O65" s="1"/>
  <c r="H65" i="12" s="1"/>
  <c r="M65" i="10"/>
  <c r="H61" i="11"/>
  <c r="O61" s="1"/>
  <c r="H61" i="12" s="1"/>
  <c r="M61" i="10"/>
  <c r="H57" i="11"/>
  <c r="O57" s="1"/>
  <c r="H57" i="12" s="1"/>
  <c r="M57" i="10"/>
  <c r="H53" i="11"/>
  <c r="O53" s="1"/>
  <c r="H53" i="12" s="1"/>
  <c r="M53" i="10"/>
  <c r="H49" i="11"/>
  <c r="O49" s="1"/>
  <c r="H49" i="12" s="1"/>
  <c r="M49" i="10"/>
  <c r="H45" i="11"/>
  <c r="O45" s="1"/>
  <c r="H45" i="12" s="1"/>
  <c r="M45" i="10"/>
  <c r="H41" i="11"/>
  <c r="O41" s="1"/>
  <c r="H41" i="12" s="1"/>
  <c r="M41" i="10"/>
  <c r="H37" i="11"/>
  <c r="O37" s="1"/>
  <c r="H37" i="12" s="1"/>
  <c r="M37" i="10"/>
  <c r="H33" i="11"/>
  <c r="O33" s="1"/>
  <c r="H33" i="12" s="1"/>
  <c r="M33" i="10"/>
  <c r="H29" i="11"/>
  <c r="O29" s="1"/>
  <c r="H29" i="12" s="1"/>
  <c r="M29" i="10"/>
  <c r="H25" i="11"/>
  <c r="O25" s="1"/>
  <c r="H25" i="12" s="1"/>
  <c r="M25" i="10"/>
  <c r="H21" i="11"/>
  <c r="O21" s="1"/>
  <c r="H21" i="12" s="1"/>
  <c r="M21" i="10"/>
  <c r="H17" i="11"/>
  <c r="O17" s="1"/>
  <c r="H17" i="12" s="1"/>
  <c r="M17" i="10"/>
  <c r="H13" i="11"/>
  <c r="O13" s="1"/>
  <c r="H13" i="12" s="1"/>
  <c r="M13" i="10"/>
  <c r="H9" i="11"/>
  <c r="O9" s="1"/>
  <c r="H9" i="12" s="1"/>
  <c r="M9" i="10"/>
  <c r="M5"/>
  <c r="H5" i="11"/>
  <c r="O5" s="1"/>
  <c r="H5" i="12" s="1"/>
  <c r="D94" i="11"/>
  <c r="I94" i="10"/>
  <c r="D88" i="11"/>
  <c r="I88" i="10"/>
  <c r="D84" i="11"/>
  <c r="I84" i="10"/>
  <c r="D80" i="11"/>
  <c r="I80" i="10"/>
  <c r="D76" i="11"/>
  <c r="I76" i="10"/>
  <c r="D72" i="11"/>
  <c r="I72" i="10"/>
  <c r="D68" i="11"/>
  <c r="I68" i="10"/>
  <c r="D64" i="11"/>
  <c r="I64" i="10"/>
  <c r="D60" i="11"/>
  <c r="I60" i="10"/>
  <c r="D56" i="11"/>
  <c r="I56" i="10"/>
  <c r="D52" i="11"/>
  <c r="I52" i="10"/>
  <c r="D48" i="11"/>
  <c r="I48" i="10"/>
  <c r="D44" i="11"/>
  <c r="I44" i="10"/>
  <c r="D40" i="11"/>
  <c r="I40" i="10"/>
  <c r="D36" i="11"/>
  <c r="I36" i="10"/>
  <c r="D32" i="11"/>
  <c r="I32" i="10"/>
  <c r="D28" i="11"/>
  <c r="I28" i="10"/>
  <c r="D24" i="11"/>
  <c r="I24" i="10"/>
  <c r="D20" i="11"/>
  <c r="I20" i="10"/>
  <c r="D16" i="11"/>
  <c r="I16" i="10"/>
  <c r="D12" i="11"/>
  <c r="I12" i="10"/>
  <c r="D8" i="11"/>
  <c r="I8" i="10"/>
  <c r="E94" i="11"/>
  <c r="J94" i="10"/>
  <c r="E90" i="11"/>
  <c r="J90" i="10"/>
  <c r="E86" i="11"/>
  <c r="J86" i="10"/>
  <c r="E82" i="11"/>
  <c r="J82" i="10"/>
  <c r="E78" i="11"/>
  <c r="J78" i="10"/>
  <c r="E74" i="11"/>
  <c r="J74" i="10"/>
  <c r="E70" i="11"/>
  <c r="J70" i="10"/>
  <c r="E66" i="11"/>
  <c r="J66" i="10"/>
  <c r="E62" i="11"/>
  <c r="J62" i="10"/>
  <c r="E58" i="11"/>
  <c r="J58" i="10"/>
  <c r="E54" i="11"/>
  <c r="J54" i="10"/>
  <c r="E50" i="11"/>
  <c r="J50" i="10"/>
  <c r="E46" i="11"/>
  <c r="J46" i="10"/>
  <c r="E42" i="11"/>
  <c r="J42" i="10"/>
  <c r="E38" i="11"/>
  <c r="J38" i="10"/>
  <c r="E34" i="11"/>
  <c r="J34" i="10"/>
  <c r="E30" i="11"/>
  <c r="J30" i="10"/>
  <c r="E26" i="11"/>
  <c r="J26" i="10"/>
  <c r="E22" i="11"/>
  <c r="J22" i="10"/>
  <c r="E18" i="11"/>
  <c r="J18" i="10"/>
  <c r="E14" i="11"/>
  <c r="J14" i="10"/>
  <c r="E10" i="11"/>
  <c r="J10" i="10"/>
  <c r="E6" i="11"/>
  <c r="J6" i="10"/>
  <c r="F92" i="11"/>
  <c r="K92" i="10"/>
  <c r="F88" i="11"/>
  <c r="K88" i="10"/>
  <c r="F84" i="11"/>
  <c r="K84" i="10"/>
  <c r="F80" i="11"/>
  <c r="K80" i="10"/>
  <c r="F76" i="11"/>
  <c r="K76" i="10"/>
  <c r="F72" i="11"/>
  <c r="K72" i="10"/>
  <c r="F68" i="11"/>
  <c r="K68" i="10"/>
  <c r="F64" i="11"/>
  <c r="K64" i="10"/>
  <c r="F60" i="11"/>
  <c r="K60" i="10"/>
  <c r="F56" i="11"/>
  <c r="K56" i="10"/>
  <c r="F52" i="11"/>
  <c r="K52" i="10"/>
  <c r="F48" i="11"/>
  <c r="K48" i="10"/>
  <c r="F44" i="11"/>
  <c r="K44" i="10"/>
  <c r="F40" i="11"/>
  <c r="K40" i="10"/>
  <c r="F36" i="11"/>
  <c r="K36" i="10"/>
  <c r="F32" i="11"/>
  <c r="K32" i="10"/>
  <c r="F28" i="11"/>
  <c r="K28" i="10"/>
  <c r="F24" i="11"/>
  <c r="K24" i="10"/>
  <c r="F20" i="11"/>
  <c r="K20" i="10"/>
  <c r="F16" i="11"/>
  <c r="K16" i="10"/>
  <c r="F12" i="11"/>
  <c r="K12" i="10"/>
  <c r="F8" i="11"/>
  <c r="K8" i="10"/>
  <c r="G94" i="11"/>
  <c r="L94" i="10"/>
  <c r="G90" i="11"/>
  <c r="L90" i="10"/>
  <c r="G86" i="11"/>
  <c r="L86" i="10"/>
  <c r="G82" i="11"/>
  <c r="L82" i="10"/>
  <c r="G78" i="11"/>
  <c r="L78" i="10"/>
  <c r="G74" i="11"/>
  <c r="L74" i="10"/>
  <c r="G70" i="11"/>
  <c r="L70" i="10"/>
  <c r="G66" i="11"/>
  <c r="L66" i="10"/>
  <c r="G62" i="11"/>
  <c r="L62" i="10"/>
  <c r="G58" i="11"/>
  <c r="L58" i="10"/>
  <c r="G54" i="11"/>
  <c r="L54" i="10"/>
  <c r="G50" i="11"/>
  <c r="L50" i="10"/>
  <c r="G46" i="11"/>
  <c r="L46" i="10"/>
  <c r="G42" i="11"/>
  <c r="L42" i="10"/>
  <c r="G38" i="11"/>
  <c r="L38" i="10"/>
  <c r="G34" i="11"/>
  <c r="L34" i="10"/>
  <c r="G30" i="11"/>
  <c r="L30" i="10"/>
  <c r="G26" i="11"/>
  <c r="L26" i="10"/>
  <c r="G22" i="11"/>
  <c r="L22" i="10"/>
  <c r="G18" i="11"/>
  <c r="L18" i="10"/>
  <c r="G14" i="11"/>
  <c r="L14" i="10"/>
  <c r="G10" i="11"/>
  <c r="L10" i="10"/>
  <c r="L6"/>
  <c r="G6" i="11"/>
  <c r="H92"/>
  <c r="O92" s="1"/>
  <c r="H92" i="12" s="1"/>
  <c r="M92" i="10"/>
  <c r="H88" i="11"/>
  <c r="O88" s="1"/>
  <c r="H88" i="12" s="1"/>
  <c r="M88" i="10"/>
  <c r="H84" i="11"/>
  <c r="O84" s="1"/>
  <c r="H84" i="12" s="1"/>
  <c r="M84" i="10"/>
  <c r="H80" i="11"/>
  <c r="O80" s="1"/>
  <c r="H80" i="12" s="1"/>
  <c r="M80" i="10"/>
  <c r="H76" i="11"/>
  <c r="O76" s="1"/>
  <c r="H76" i="12" s="1"/>
  <c r="M76" i="10"/>
  <c r="H72" i="11"/>
  <c r="O72" s="1"/>
  <c r="H72" i="12" s="1"/>
  <c r="M72" i="10"/>
  <c r="H68" i="11"/>
  <c r="O68" s="1"/>
  <c r="H68" i="12" s="1"/>
  <c r="M68" i="10"/>
  <c r="H64" i="11"/>
  <c r="O64" s="1"/>
  <c r="H64" i="12" s="1"/>
  <c r="M64" i="10"/>
  <c r="H60" i="11"/>
  <c r="O60" s="1"/>
  <c r="H60" i="12" s="1"/>
  <c r="M60" i="10"/>
  <c r="H56" i="11"/>
  <c r="O56" s="1"/>
  <c r="H56" i="12" s="1"/>
  <c r="M56" i="10"/>
  <c r="H52" i="11"/>
  <c r="O52" s="1"/>
  <c r="H52" i="12" s="1"/>
  <c r="M52" i="10"/>
  <c r="H48" i="11"/>
  <c r="O48" s="1"/>
  <c r="H48" i="12" s="1"/>
  <c r="M48" i="10"/>
  <c r="H44" i="11"/>
  <c r="O44" s="1"/>
  <c r="H44" i="12" s="1"/>
  <c r="M44" i="10"/>
  <c r="H40" i="11"/>
  <c r="O40" s="1"/>
  <c r="H40" i="12" s="1"/>
  <c r="M40" i="10"/>
  <c r="H36" i="11"/>
  <c r="O36" s="1"/>
  <c r="H36" i="12" s="1"/>
  <c r="M36" i="10"/>
  <c r="H32" i="11"/>
  <c r="O32" s="1"/>
  <c r="H32" i="12" s="1"/>
  <c r="M32" i="10"/>
  <c r="H28" i="11"/>
  <c r="O28" s="1"/>
  <c r="H28" i="12" s="1"/>
  <c r="M28" i="10"/>
  <c r="H24" i="11"/>
  <c r="O24" s="1"/>
  <c r="H24" i="12" s="1"/>
  <c r="M24" i="10"/>
  <c r="H20" i="11"/>
  <c r="O20" s="1"/>
  <c r="H20" i="12" s="1"/>
  <c r="M20" i="10"/>
  <c r="H16" i="11"/>
  <c r="O16" s="1"/>
  <c r="H16" i="12" s="1"/>
  <c r="M16" i="10"/>
  <c r="H12" i="11"/>
  <c r="O12" s="1"/>
  <c r="H12" i="12" s="1"/>
  <c r="M12" i="10"/>
  <c r="H8" i="11"/>
  <c r="O8" s="1"/>
  <c r="H8" i="12" s="1"/>
  <c r="M8" i="10"/>
  <c r="F24" i="1"/>
  <c r="F23"/>
  <c r="F25"/>
  <c r="F22"/>
  <c r="Y28"/>
  <c r="P32" s="1"/>
  <c r="R32" s="1"/>
  <c r="P38" s="1"/>
  <c r="P44" s="1"/>
  <c r="G24"/>
  <c r="C23"/>
  <c r="G16"/>
  <c r="C21"/>
  <c r="C22"/>
  <c r="F21"/>
  <c r="Q3" i="3"/>
  <c r="O3"/>
  <c r="T7" i="1"/>
  <c r="T6"/>
  <c r="S6"/>
  <c r="P9"/>
  <c r="Q8"/>
  <c r="Q7"/>
  <c r="Q6"/>
  <c r="T4"/>
  <c r="S4"/>
  <c r="S9" s="1"/>
  <c r="R4"/>
  <c r="Q4"/>
  <c r="L14" i="11" l="1"/>
  <c r="E14" i="12" s="1"/>
  <c r="L46" i="11"/>
  <c r="E46" i="12" s="1"/>
  <c r="L78" i="11"/>
  <c r="E78" i="12" s="1"/>
  <c r="M96" i="10"/>
  <c r="M97" s="1"/>
  <c r="U4" s="1"/>
  <c r="L96"/>
  <c r="L97" s="1"/>
  <c r="T4" s="1"/>
  <c r="N18" i="11" s="1"/>
  <c r="G18" i="12" s="1"/>
  <c r="K96" i="10"/>
  <c r="K97" s="1"/>
  <c r="S4" s="1"/>
  <c r="M8" i="11" s="1"/>
  <c r="F8" i="12" s="1"/>
  <c r="J96" i="10"/>
  <c r="J97" s="1"/>
  <c r="R4" s="1"/>
  <c r="L18" i="11" s="1"/>
  <c r="E18" i="12" s="1"/>
  <c r="I96" i="10"/>
  <c r="I97" s="1"/>
  <c r="Q4" s="1"/>
  <c r="K8" i="11" s="1"/>
  <c r="D8" i="12" s="1"/>
  <c r="L8" i="11"/>
  <c r="E8" i="12" s="1"/>
  <c r="S15" i="1"/>
  <c r="S17"/>
  <c r="S18"/>
  <c r="C26"/>
  <c r="T9"/>
  <c r="T16"/>
  <c r="F26"/>
  <c r="G25"/>
  <c r="G23"/>
  <c r="G22"/>
  <c r="G21"/>
  <c r="G26" s="1"/>
  <c r="R9"/>
  <c r="T17"/>
  <c r="S14"/>
  <c r="Q9"/>
  <c r="Q15" s="1"/>
  <c r="T14"/>
  <c r="P16"/>
  <c r="P14"/>
  <c r="P17"/>
  <c r="P18"/>
  <c r="P15"/>
  <c r="S16"/>
  <c r="L94" i="11" l="1"/>
  <c r="E94" i="12" s="1"/>
  <c r="L62" i="11"/>
  <c r="E62" i="12" s="1"/>
  <c r="L30" i="11"/>
  <c r="E30" i="12" s="1"/>
  <c r="N93" i="11"/>
  <c r="G93" i="12" s="1"/>
  <c r="N61" i="11"/>
  <c r="G61" i="12" s="1"/>
  <c r="N29" i="11"/>
  <c r="G29" i="12" s="1"/>
  <c r="N86" i="11"/>
  <c r="G86" i="12" s="1"/>
  <c r="N54" i="11"/>
  <c r="G54" i="12" s="1"/>
  <c r="N22" i="11"/>
  <c r="G22" i="12" s="1"/>
  <c r="N77" i="11"/>
  <c r="G77" i="12" s="1"/>
  <c r="N45" i="11"/>
  <c r="G45" i="12" s="1"/>
  <c r="N13" i="11"/>
  <c r="G13" i="12" s="1"/>
  <c r="N70" i="11"/>
  <c r="G70" i="12" s="1"/>
  <c r="N38" i="11"/>
  <c r="G38" i="12" s="1"/>
  <c r="M69" i="11"/>
  <c r="F69" i="12" s="1"/>
  <c r="K80" i="11"/>
  <c r="D80" i="12" s="1"/>
  <c r="K48" i="11"/>
  <c r="D48" i="12" s="1"/>
  <c r="K16" i="11"/>
  <c r="D16" i="12" s="1"/>
  <c r="M72" i="11"/>
  <c r="F72" i="12" s="1"/>
  <c r="M44" i="11"/>
  <c r="F44" i="12" s="1"/>
  <c r="M12" i="11"/>
  <c r="F12" i="12" s="1"/>
  <c r="K92" i="11"/>
  <c r="D92" i="12" s="1"/>
  <c r="K86" i="11"/>
  <c r="D86" i="12" s="1"/>
  <c r="K78" i="11"/>
  <c r="D78" i="12" s="1"/>
  <c r="K70" i="11"/>
  <c r="D70" i="12" s="1"/>
  <c r="K62" i="11"/>
  <c r="D62" i="12" s="1"/>
  <c r="K54" i="11"/>
  <c r="D54" i="12" s="1"/>
  <c r="K46" i="11"/>
  <c r="D46" i="12" s="1"/>
  <c r="K38" i="11"/>
  <c r="D38" i="12" s="1"/>
  <c r="K30" i="11"/>
  <c r="D30" i="12" s="1"/>
  <c r="K22" i="11"/>
  <c r="D22" i="12" s="1"/>
  <c r="K14" i="11"/>
  <c r="D14" i="12" s="1"/>
  <c r="K6" i="11"/>
  <c r="D6" i="12" s="1"/>
  <c r="L88" i="11"/>
  <c r="E88" i="12" s="1"/>
  <c r="L80" i="11"/>
  <c r="E80" i="12" s="1"/>
  <c r="L72" i="11"/>
  <c r="E72" i="12" s="1"/>
  <c r="L64" i="11"/>
  <c r="E64" i="12" s="1"/>
  <c r="L56" i="11"/>
  <c r="E56" i="12" s="1"/>
  <c r="L48" i="11"/>
  <c r="E48" i="12" s="1"/>
  <c r="L40" i="11"/>
  <c r="E40" i="12" s="1"/>
  <c r="L32" i="11"/>
  <c r="E32" i="12" s="1"/>
  <c r="L24" i="11"/>
  <c r="E24" i="12" s="1"/>
  <c r="L16" i="11"/>
  <c r="E16" i="12" s="1"/>
  <c r="M94" i="11"/>
  <c r="F94" i="12" s="1"/>
  <c r="M86" i="11"/>
  <c r="F86" i="12" s="1"/>
  <c r="M78" i="11"/>
  <c r="F78" i="12" s="1"/>
  <c r="M70" i="11"/>
  <c r="F70" i="12" s="1"/>
  <c r="M62" i="11"/>
  <c r="F62" i="12" s="1"/>
  <c r="M54" i="11"/>
  <c r="F54" i="12" s="1"/>
  <c r="M46" i="11"/>
  <c r="F46" i="12" s="1"/>
  <c r="M38" i="11"/>
  <c r="F38" i="12" s="1"/>
  <c r="M30" i="11"/>
  <c r="F30" i="12" s="1"/>
  <c r="M22" i="11"/>
  <c r="F22" i="12" s="1"/>
  <c r="M14" i="11"/>
  <c r="F14" i="12" s="1"/>
  <c r="M6" i="11"/>
  <c r="F6" i="12" s="1"/>
  <c r="N88" i="11"/>
  <c r="G88" i="12" s="1"/>
  <c r="N80" i="11"/>
  <c r="G80" i="12" s="1"/>
  <c r="N72" i="11"/>
  <c r="G72" i="12" s="1"/>
  <c r="N64" i="11"/>
  <c r="G64" i="12" s="1"/>
  <c r="N56" i="11"/>
  <c r="G56" i="12" s="1"/>
  <c r="N48" i="11"/>
  <c r="G48" i="12" s="1"/>
  <c r="N40" i="11"/>
  <c r="G40" i="12" s="1"/>
  <c r="N32" i="11"/>
  <c r="G32" i="12" s="1"/>
  <c r="N24" i="11"/>
  <c r="G24" i="12" s="1"/>
  <c r="N16" i="11"/>
  <c r="G16" i="12" s="1"/>
  <c r="N8" i="11"/>
  <c r="G8" i="12" s="1"/>
  <c r="K91" i="11"/>
  <c r="D91" i="12" s="1"/>
  <c r="K83" i="11"/>
  <c r="D83" i="12" s="1"/>
  <c r="K75" i="11"/>
  <c r="D75" i="12" s="1"/>
  <c r="K67" i="11"/>
  <c r="D67" i="12" s="1"/>
  <c r="K59" i="11"/>
  <c r="D59" i="12" s="1"/>
  <c r="K51" i="11"/>
  <c r="D51" i="12" s="1"/>
  <c r="K43" i="11"/>
  <c r="D43" i="12" s="1"/>
  <c r="K35" i="11"/>
  <c r="D35" i="12" s="1"/>
  <c r="K27" i="11"/>
  <c r="D27" i="12" s="1"/>
  <c r="K19" i="11"/>
  <c r="D19" i="12" s="1"/>
  <c r="K11" i="11"/>
  <c r="D11" i="12" s="1"/>
  <c r="L95" i="11"/>
  <c r="E95" i="12" s="1"/>
  <c r="L87" i="11"/>
  <c r="E87" i="12" s="1"/>
  <c r="L79" i="11"/>
  <c r="E79" i="12" s="1"/>
  <c r="L71" i="11"/>
  <c r="E71" i="12" s="1"/>
  <c r="L63" i="11"/>
  <c r="E63" i="12" s="1"/>
  <c r="L55" i="11"/>
  <c r="E55" i="12" s="1"/>
  <c r="L47" i="11"/>
  <c r="E47" i="12" s="1"/>
  <c r="L39" i="11"/>
  <c r="E39" i="12" s="1"/>
  <c r="L31" i="11"/>
  <c r="E31" i="12" s="1"/>
  <c r="L23" i="11"/>
  <c r="E23" i="12" s="1"/>
  <c r="L15" i="11"/>
  <c r="E15" i="12" s="1"/>
  <c r="L7" i="11"/>
  <c r="E7" i="12" s="1"/>
  <c r="M91" i="11"/>
  <c r="F91" i="12" s="1"/>
  <c r="M83" i="11"/>
  <c r="F83" i="12" s="1"/>
  <c r="M75" i="11"/>
  <c r="F75" i="12" s="1"/>
  <c r="M67" i="11"/>
  <c r="F67" i="12" s="1"/>
  <c r="M59" i="11"/>
  <c r="F59" i="12" s="1"/>
  <c r="M51" i="11"/>
  <c r="F51" i="12" s="1"/>
  <c r="M43" i="11"/>
  <c r="F43" i="12" s="1"/>
  <c r="M35" i="11"/>
  <c r="F35" i="12" s="1"/>
  <c r="M27" i="11"/>
  <c r="F27" i="12" s="1"/>
  <c r="M19" i="11"/>
  <c r="F19" i="12" s="1"/>
  <c r="M11" i="11"/>
  <c r="F11" i="12" s="1"/>
  <c r="N91" i="11"/>
  <c r="G91" i="12" s="1"/>
  <c r="N83" i="11"/>
  <c r="G83" i="12" s="1"/>
  <c r="N75" i="11"/>
  <c r="G75" i="12" s="1"/>
  <c r="N67" i="11"/>
  <c r="G67" i="12" s="1"/>
  <c r="N59" i="11"/>
  <c r="G59" i="12" s="1"/>
  <c r="N51" i="11"/>
  <c r="G51" i="12" s="1"/>
  <c r="N43" i="11"/>
  <c r="G43" i="12" s="1"/>
  <c r="N35" i="11"/>
  <c r="G35" i="12" s="1"/>
  <c r="N27" i="11"/>
  <c r="G27" i="12" s="1"/>
  <c r="N19" i="11"/>
  <c r="G19" i="12" s="1"/>
  <c r="N11" i="11"/>
  <c r="G11" i="12" s="1"/>
  <c r="K4" i="11"/>
  <c r="D4" i="12" s="1"/>
  <c r="M4" i="11"/>
  <c r="F4" i="12" s="1"/>
  <c r="K93" i="11"/>
  <c r="D93" i="12" s="1"/>
  <c r="K85" i="11"/>
  <c r="D85" i="12" s="1"/>
  <c r="K77" i="11"/>
  <c r="D77" i="12" s="1"/>
  <c r="K69" i="11"/>
  <c r="D69" i="12" s="1"/>
  <c r="K61" i="11"/>
  <c r="D61" i="12" s="1"/>
  <c r="K53" i="11"/>
  <c r="D53" i="12" s="1"/>
  <c r="K45" i="11"/>
  <c r="D45" i="12" s="1"/>
  <c r="K37" i="11"/>
  <c r="D37" i="12" s="1"/>
  <c r="K29" i="11"/>
  <c r="D29" i="12" s="1"/>
  <c r="K21" i="11"/>
  <c r="D21" i="12" s="1"/>
  <c r="K13" i="11"/>
  <c r="D13" i="12" s="1"/>
  <c r="L89" i="11"/>
  <c r="E89" i="12" s="1"/>
  <c r="L81" i="11"/>
  <c r="E81" i="12" s="1"/>
  <c r="L73" i="11"/>
  <c r="E73" i="12" s="1"/>
  <c r="L65" i="11"/>
  <c r="E65" i="12" s="1"/>
  <c r="L57" i="11"/>
  <c r="E57" i="12" s="1"/>
  <c r="L49" i="11"/>
  <c r="E49" i="12" s="1"/>
  <c r="L41" i="11"/>
  <c r="E41" i="12" s="1"/>
  <c r="L33" i="11"/>
  <c r="E33" i="12" s="1"/>
  <c r="L25" i="11"/>
  <c r="E25" i="12" s="1"/>
  <c r="L17" i="11"/>
  <c r="E17" i="12" s="1"/>
  <c r="L9" i="11"/>
  <c r="E9" i="12" s="1"/>
  <c r="M93" i="11"/>
  <c r="F93" i="12" s="1"/>
  <c r="M85" i="11"/>
  <c r="F85" i="12" s="1"/>
  <c r="M77" i="11"/>
  <c r="F77" i="12" s="1"/>
  <c r="M65" i="11"/>
  <c r="F65" i="12" s="1"/>
  <c r="M57" i="11"/>
  <c r="F57" i="12" s="1"/>
  <c r="M49" i="11"/>
  <c r="F49" i="12" s="1"/>
  <c r="M41" i="11"/>
  <c r="F41" i="12" s="1"/>
  <c r="M33" i="11"/>
  <c r="F33" i="12" s="1"/>
  <c r="M17" i="11"/>
  <c r="F17" i="12" s="1"/>
  <c r="M5" i="11"/>
  <c r="F5" i="12" s="1"/>
  <c r="N81" i="11"/>
  <c r="G81" i="12" s="1"/>
  <c r="N65" i="11"/>
  <c r="G65" i="12" s="1"/>
  <c r="N49" i="11"/>
  <c r="G49" i="12" s="1"/>
  <c r="N33" i="11"/>
  <c r="G33" i="12" s="1"/>
  <c r="N17" i="11"/>
  <c r="G17" i="12" s="1"/>
  <c r="K88" i="11"/>
  <c r="D88" i="12" s="1"/>
  <c r="K68" i="11"/>
  <c r="D68" i="12" s="1"/>
  <c r="K52" i="11"/>
  <c r="D52" i="12" s="1"/>
  <c r="K36" i="11"/>
  <c r="D36" i="12" s="1"/>
  <c r="K20" i="11"/>
  <c r="D20" i="12" s="1"/>
  <c r="L90" i="11"/>
  <c r="E90" i="12" s="1"/>
  <c r="L74" i="11"/>
  <c r="E74" i="12" s="1"/>
  <c r="L58" i="11"/>
  <c r="E58" i="12" s="1"/>
  <c r="L42" i="11"/>
  <c r="E42" i="12" s="1"/>
  <c r="L26" i="11"/>
  <c r="E26" i="12" s="1"/>
  <c r="L10" i="11"/>
  <c r="E10" i="12" s="1"/>
  <c r="M84" i="11"/>
  <c r="F84" i="12" s="1"/>
  <c r="M68" i="11"/>
  <c r="F68" i="12" s="1"/>
  <c r="M52" i="11"/>
  <c r="F52" i="12" s="1"/>
  <c r="M32" i="11"/>
  <c r="F32" i="12" s="1"/>
  <c r="M16" i="11"/>
  <c r="F16" i="12" s="1"/>
  <c r="N90" i="11"/>
  <c r="G90" i="12" s="1"/>
  <c r="N74" i="11"/>
  <c r="G74" i="12" s="1"/>
  <c r="N58" i="11"/>
  <c r="G58" i="12" s="1"/>
  <c r="N42" i="11"/>
  <c r="G42" i="12" s="1"/>
  <c r="N26" i="11"/>
  <c r="G26" i="12" s="1"/>
  <c r="N10" i="11"/>
  <c r="G10" i="12" s="1"/>
  <c r="K5" i="11"/>
  <c r="D5" i="12" s="1"/>
  <c r="M21" i="11"/>
  <c r="F21" i="12" s="1"/>
  <c r="K94" i="11"/>
  <c r="D94" i="12" s="1"/>
  <c r="K64" i="11"/>
  <c r="D64" i="12" s="1"/>
  <c r="K32" i="11"/>
  <c r="D32" i="12" s="1"/>
  <c r="M88" i="11"/>
  <c r="F88" i="12" s="1"/>
  <c r="M56" i="11"/>
  <c r="F56" i="12" s="1"/>
  <c r="M28" i="11"/>
  <c r="F28" i="12" s="1"/>
  <c r="M7" i="11"/>
  <c r="F7" i="12" s="1"/>
  <c r="K9" i="11"/>
  <c r="D9" i="12" s="1"/>
  <c r="N6" i="11"/>
  <c r="G6" i="12" s="1"/>
  <c r="M29" i="11"/>
  <c r="F29" i="12" s="1"/>
  <c r="M13" i="11"/>
  <c r="F13" i="12" s="1"/>
  <c r="N85" i="11"/>
  <c r="G85" i="12" s="1"/>
  <c r="N69" i="11"/>
  <c r="G69" i="12" s="1"/>
  <c r="N53" i="11"/>
  <c r="G53" i="12" s="1"/>
  <c r="N37" i="11"/>
  <c r="G37" i="12" s="1"/>
  <c r="N21" i="11"/>
  <c r="G21" i="12" s="1"/>
  <c r="N5" i="11"/>
  <c r="G5" i="12" s="1"/>
  <c r="K84" i="11"/>
  <c r="D84" i="12" s="1"/>
  <c r="K72" i="11"/>
  <c r="D72" i="12" s="1"/>
  <c r="K56" i="11"/>
  <c r="D56" i="12" s="1"/>
  <c r="K40" i="11"/>
  <c r="D40" i="12" s="1"/>
  <c r="K24" i="11"/>
  <c r="D24" i="12" s="1"/>
  <c r="K12" i="11"/>
  <c r="D12" i="12" s="1"/>
  <c r="L86" i="11"/>
  <c r="E86" i="12" s="1"/>
  <c r="L70" i="11"/>
  <c r="E70" i="12" s="1"/>
  <c r="L54" i="11"/>
  <c r="E54" i="12" s="1"/>
  <c r="L38" i="11"/>
  <c r="E38" i="12" s="1"/>
  <c r="L22" i="11"/>
  <c r="E22" i="12" s="1"/>
  <c r="L6" i="11"/>
  <c r="E6" i="12" s="1"/>
  <c r="M80" i="11"/>
  <c r="F80" i="12" s="1"/>
  <c r="M64" i="11"/>
  <c r="F64" i="12" s="1"/>
  <c r="M48" i="11"/>
  <c r="F48" i="12" s="1"/>
  <c r="M36" i="11"/>
  <c r="F36" i="12" s="1"/>
  <c r="M20" i="11"/>
  <c r="F20" i="12" s="1"/>
  <c r="N94" i="11"/>
  <c r="G94" i="12" s="1"/>
  <c r="N78" i="11"/>
  <c r="G78" i="12" s="1"/>
  <c r="N62" i="11"/>
  <c r="G62" i="12" s="1"/>
  <c r="N46" i="11"/>
  <c r="G46" i="12" s="1"/>
  <c r="N30" i="11"/>
  <c r="G30" i="12" s="1"/>
  <c r="N14" i="11"/>
  <c r="G14" i="12" s="1"/>
  <c r="K90" i="11"/>
  <c r="D90" i="12" s="1"/>
  <c r="K82" i="11"/>
  <c r="D82" i="12" s="1"/>
  <c r="K74" i="11"/>
  <c r="D74" i="12" s="1"/>
  <c r="K66" i="11"/>
  <c r="D66" i="12" s="1"/>
  <c r="K58" i="11"/>
  <c r="D58" i="12" s="1"/>
  <c r="K50" i="11"/>
  <c r="D50" i="12" s="1"/>
  <c r="K42" i="11"/>
  <c r="D42" i="12" s="1"/>
  <c r="K34" i="11"/>
  <c r="D34" i="12" s="1"/>
  <c r="K26" i="11"/>
  <c r="D26" i="12" s="1"/>
  <c r="K18" i="11"/>
  <c r="D18" i="12" s="1"/>
  <c r="K10" i="11"/>
  <c r="D10" i="12" s="1"/>
  <c r="L92" i="11"/>
  <c r="E92" i="12" s="1"/>
  <c r="L84" i="11"/>
  <c r="E84" i="12" s="1"/>
  <c r="L76" i="11"/>
  <c r="E76" i="12" s="1"/>
  <c r="L68" i="11"/>
  <c r="E68" i="12" s="1"/>
  <c r="L60" i="11"/>
  <c r="E60" i="12" s="1"/>
  <c r="L52" i="11"/>
  <c r="E52" i="12" s="1"/>
  <c r="L44" i="11"/>
  <c r="E44" i="12" s="1"/>
  <c r="L36" i="11"/>
  <c r="E36" i="12" s="1"/>
  <c r="L28" i="11"/>
  <c r="E28" i="12" s="1"/>
  <c r="L20" i="11"/>
  <c r="E20" i="12" s="1"/>
  <c r="L12" i="11"/>
  <c r="E12" i="12" s="1"/>
  <c r="M90" i="11"/>
  <c r="F90" i="12" s="1"/>
  <c r="M82" i="11"/>
  <c r="F82" i="12" s="1"/>
  <c r="M74" i="11"/>
  <c r="F74" i="12" s="1"/>
  <c r="M66" i="11"/>
  <c r="F66" i="12" s="1"/>
  <c r="M58" i="11"/>
  <c r="F58" i="12" s="1"/>
  <c r="M50" i="11"/>
  <c r="F50" i="12" s="1"/>
  <c r="M42" i="11"/>
  <c r="F42" i="12" s="1"/>
  <c r="M34" i="11"/>
  <c r="F34" i="12" s="1"/>
  <c r="M26" i="11"/>
  <c r="F26" i="12" s="1"/>
  <c r="M18" i="11"/>
  <c r="F18" i="12" s="1"/>
  <c r="M10" i="11"/>
  <c r="F10" i="12" s="1"/>
  <c r="N92" i="11"/>
  <c r="G92" i="12" s="1"/>
  <c r="N84" i="11"/>
  <c r="G84" i="12" s="1"/>
  <c r="N76" i="11"/>
  <c r="G76" i="12" s="1"/>
  <c r="N68" i="11"/>
  <c r="G68" i="12" s="1"/>
  <c r="N60" i="11"/>
  <c r="G60" i="12" s="1"/>
  <c r="N52" i="11"/>
  <c r="G52" i="12" s="1"/>
  <c r="N44" i="11"/>
  <c r="G44" i="12" s="1"/>
  <c r="N36" i="11"/>
  <c r="G36" i="12" s="1"/>
  <c r="N28" i="11"/>
  <c r="G28" i="12" s="1"/>
  <c r="N20" i="11"/>
  <c r="G20" i="12" s="1"/>
  <c r="N12" i="11"/>
  <c r="G12" i="12" s="1"/>
  <c r="K95" i="11"/>
  <c r="D95" i="12" s="1"/>
  <c r="K87" i="11"/>
  <c r="D87" i="12" s="1"/>
  <c r="K79" i="11"/>
  <c r="D79" i="12" s="1"/>
  <c r="K71" i="11"/>
  <c r="D71" i="12" s="1"/>
  <c r="K63" i="11"/>
  <c r="D63" i="12" s="1"/>
  <c r="K55" i="11"/>
  <c r="D55" i="12" s="1"/>
  <c r="K47" i="11"/>
  <c r="D47" i="12" s="1"/>
  <c r="K39" i="11"/>
  <c r="D39" i="12" s="1"/>
  <c r="K31" i="11"/>
  <c r="D31" i="12" s="1"/>
  <c r="K23" i="11"/>
  <c r="D23" i="12" s="1"/>
  <c r="K15" i="11"/>
  <c r="D15" i="12" s="1"/>
  <c r="K7" i="11"/>
  <c r="D7" i="12" s="1"/>
  <c r="L91" i="11"/>
  <c r="E91" i="12" s="1"/>
  <c r="L83" i="11"/>
  <c r="E83" i="12" s="1"/>
  <c r="L75" i="11"/>
  <c r="E75" i="12" s="1"/>
  <c r="L67" i="11"/>
  <c r="E67" i="12" s="1"/>
  <c r="L59" i="11"/>
  <c r="E59" i="12" s="1"/>
  <c r="L51" i="11"/>
  <c r="E51" i="12" s="1"/>
  <c r="L43" i="11"/>
  <c r="E43" i="12" s="1"/>
  <c r="L35" i="11"/>
  <c r="E35" i="12" s="1"/>
  <c r="L27" i="11"/>
  <c r="E27" i="12" s="1"/>
  <c r="L19" i="11"/>
  <c r="E19" i="12" s="1"/>
  <c r="L11" i="11"/>
  <c r="E11" i="12" s="1"/>
  <c r="M95" i="11"/>
  <c r="F95" i="12" s="1"/>
  <c r="M87" i="11"/>
  <c r="F87" i="12" s="1"/>
  <c r="M79" i="11"/>
  <c r="F79" i="12" s="1"/>
  <c r="M71" i="11"/>
  <c r="F71" i="12" s="1"/>
  <c r="M63" i="11"/>
  <c r="F63" i="12" s="1"/>
  <c r="M55" i="11"/>
  <c r="F55" i="12" s="1"/>
  <c r="M47" i="11"/>
  <c r="F47" i="12" s="1"/>
  <c r="M39" i="11"/>
  <c r="F39" i="12" s="1"/>
  <c r="M31" i="11"/>
  <c r="F31" i="12" s="1"/>
  <c r="M23" i="11"/>
  <c r="F23" i="12" s="1"/>
  <c r="M15" i="11"/>
  <c r="F15" i="12" s="1"/>
  <c r="N95" i="11"/>
  <c r="G95" i="12" s="1"/>
  <c r="N87" i="11"/>
  <c r="G87" i="12" s="1"/>
  <c r="N79" i="11"/>
  <c r="G79" i="12" s="1"/>
  <c r="N71" i="11"/>
  <c r="G71" i="12" s="1"/>
  <c r="N63" i="11"/>
  <c r="G63" i="12" s="1"/>
  <c r="N55" i="11"/>
  <c r="G55" i="12" s="1"/>
  <c r="N47" i="11"/>
  <c r="G47" i="12" s="1"/>
  <c r="N39" i="11"/>
  <c r="G39" i="12" s="1"/>
  <c r="N31" i="11"/>
  <c r="G31" i="12" s="1"/>
  <c r="N23" i="11"/>
  <c r="G23" i="12" s="1"/>
  <c r="N15" i="11"/>
  <c r="G15" i="12" s="1"/>
  <c r="N7" i="11"/>
  <c r="G7" i="12" s="1"/>
  <c r="L4" i="11"/>
  <c r="E4" i="12" s="1"/>
  <c r="N4" i="11"/>
  <c r="G4" i="12" s="1"/>
  <c r="K89" i="11"/>
  <c r="D89" i="12" s="1"/>
  <c r="K81" i="11"/>
  <c r="D81" i="12" s="1"/>
  <c r="K73" i="11"/>
  <c r="D73" i="12" s="1"/>
  <c r="K65" i="11"/>
  <c r="D65" i="12" s="1"/>
  <c r="K57" i="11"/>
  <c r="D57" i="12" s="1"/>
  <c r="K49" i="11"/>
  <c r="D49" i="12" s="1"/>
  <c r="K41" i="11"/>
  <c r="D41" i="12" s="1"/>
  <c r="K33" i="11"/>
  <c r="D33" i="12" s="1"/>
  <c r="K25" i="11"/>
  <c r="D25" i="12" s="1"/>
  <c r="K17" i="11"/>
  <c r="D17" i="12" s="1"/>
  <c r="L93" i="11"/>
  <c r="E93" i="12" s="1"/>
  <c r="L85" i="11"/>
  <c r="E85" i="12" s="1"/>
  <c r="L77" i="11"/>
  <c r="E77" i="12" s="1"/>
  <c r="L69" i="11"/>
  <c r="E69" i="12" s="1"/>
  <c r="L61" i="11"/>
  <c r="E61" i="12" s="1"/>
  <c r="L53" i="11"/>
  <c r="E53" i="12" s="1"/>
  <c r="L45" i="11"/>
  <c r="E45" i="12" s="1"/>
  <c r="L37" i="11"/>
  <c r="E37" i="12" s="1"/>
  <c r="L29" i="11"/>
  <c r="E29" i="12" s="1"/>
  <c r="L21" i="11"/>
  <c r="E21" i="12" s="1"/>
  <c r="L13" i="11"/>
  <c r="E13" i="12" s="1"/>
  <c r="L5" i="11"/>
  <c r="E5" i="12" s="1"/>
  <c r="M89" i="11"/>
  <c r="F89" i="12" s="1"/>
  <c r="M81" i="11"/>
  <c r="F81" i="12" s="1"/>
  <c r="M73" i="11"/>
  <c r="F73" i="12" s="1"/>
  <c r="M61" i="11"/>
  <c r="F61" i="12" s="1"/>
  <c r="M53" i="11"/>
  <c r="F53" i="12" s="1"/>
  <c r="M45" i="11"/>
  <c r="F45" i="12" s="1"/>
  <c r="M37" i="11"/>
  <c r="F37" i="12" s="1"/>
  <c r="M25" i="11"/>
  <c r="F25" i="12" s="1"/>
  <c r="M9" i="11"/>
  <c r="F9" i="12" s="1"/>
  <c r="N89" i="11"/>
  <c r="G89" i="12" s="1"/>
  <c r="N73" i="11"/>
  <c r="G73" i="12" s="1"/>
  <c r="N57" i="11"/>
  <c r="G57" i="12" s="1"/>
  <c r="N41" i="11"/>
  <c r="G41" i="12" s="1"/>
  <c r="N25" i="11"/>
  <c r="G25" i="12" s="1"/>
  <c r="N9" i="11"/>
  <c r="G9" i="12" s="1"/>
  <c r="K76" i="11"/>
  <c r="D76" i="12" s="1"/>
  <c r="K60" i="11"/>
  <c r="D60" i="12" s="1"/>
  <c r="K44" i="11"/>
  <c r="D44" i="12" s="1"/>
  <c r="K28" i="11"/>
  <c r="D28" i="12" s="1"/>
  <c r="L82" i="11"/>
  <c r="E82" i="12" s="1"/>
  <c r="L66" i="11"/>
  <c r="E66" i="12" s="1"/>
  <c r="L50" i="11"/>
  <c r="E50" i="12" s="1"/>
  <c r="L34" i="11"/>
  <c r="E34" i="12" s="1"/>
  <c r="M92" i="11"/>
  <c r="F92" i="12" s="1"/>
  <c r="M76" i="11"/>
  <c r="F76" i="12" s="1"/>
  <c r="M60" i="11"/>
  <c r="F60" i="12" s="1"/>
  <c r="M40" i="11"/>
  <c r="F40" i="12" s="1"/>
  <c r="M24" i="11"/>
  <c r="F24" i="12" s="1"/>
  <c r="N82" i="11"/>
  <c r="G82" i="12" s="1"/>
  <c r="N66" i="11"/>
  <c r="G66" i="12" s="1"/>
  <c r="N50" i="11"/>
  <c r="G50" i="12" s="1"/>
  <c r="N34" i="11"/>
  <c r="G34" i="12" s="1"/>
  <c r="Q14" i="1"/>
  <c r="P19"/>
  <c r="Q18"/>
  <c r="R18"/>
  <c r="R16"/>
  <c r="R17"/>
  <c r="R15"/>
  <c r="S19"/>
  <c r="Q17"/>
  <c r="U17" s="1"/>
  <c r="V17" s="1"/>
  <c r="T18"/>
  <c r="T15"/>
  <c r="U15" s="1"/>
  <c r="V15" s="1"/>
  <c r="U18"/>
  <c r="V18" s="1"/>
  <c r="T19"/>
  <c r="R14"/>
  <c r="R19" s="1"/>
  <c r="Q16"/>
  <c r="U16" s="1"/>
  <c r="V16" s="1"/>
  <c r="U14" l="1"/>
  <c r="Q19"/>
  <c r="V14" l="1"/>
  <c r="V19" s="1"/>
  <c r="U19"/>
  <c r="E16" l="1"/>
  <c r="E24" s="1"/>
  <c r="D13"/>
  <c r="D16" s="1"/>
  <c r="D25" l="1"/>
  <c r="D22"/>
  <c r="H22" s="1"/>
  <c r="I22" s="1"/>
  <c r="D24"/>
  <c r="H24" s="1"/>
  <c r="I24" s="1"/>
  <c r="D21"/>
  <c r="D23"/>
  <c r="E21"/>
  <c r="E22"/>
  <c r="E23"/>
  <c r="E25"/>
  <c r="D26" l="1"/>
  <c r="H21"/>
  <c r="D29"/>
  <c r="I34"/>
  <c r="F29"/>
  <c r="I36"/>
  <c r="E26"/>
  <c r="H23"/>
  <c r="I23" s="1"/>
  <c r="H25"/>
  <c r="I25" s="1"/>
  <c r="L91" i="12" l="1"/>
  <c r="L34"/>
  <c r="L13"/>
  <c r="L68"/>
  <c r="L85"/>
  <c r="L4"/>
  <c r="L84"/>
  <c r="L17"/>
  <c r="L18"/>
  <c r="L11"/>
  <c r="L39"/>
  <c r="L81"/>
  <c r="L19"/>
  <c r="L76"/>
  <c r="L25"/>
  <c r="L69"/>
  <c r="L62"/>
  <c r="L58"/>
  <c r="L32"/>
  <c r="L87"/>
  <c r="L10"/>
  <c r="L23"/>
  <c r="L82"/>
  <c r="L7"/>
  <c r="L5"/>
  <c r="L40"/>
  <c r="L64"/>
  <c r="L83"/>
  <c r="L86"/>
  <c r="L42"/>
  <c r="L75"/>
  <c r="L70"/>
  <c r="L14"/>
  <c r="L90"/>
  <c r="L47"/>
  <c r="L55"/>
  <c r="L94"/>
  <c r="L38"/>
  <c r="L63"/>
  <c r="L37"/>
  <c r="L72"/>
  <c r="L67"/>
  <c r="L95"/>
  <c r="L53"/>
  <c r="L71"/>
  <c r="L78"/>
  <c r="L45"/>
  <c r="L57"/>
  <c r="L22"/>
  <c r="L66"/>
  <c r="L29"/>
  <c r="L35"/>
  <c r="L41"/>
  <c r="L74"/>
  <c r="L56"/>
  <c r="L51"/>
  <c r="L77"/>
  <c r="L15"/>
  <c r="L24"/>
  <c r="L28"/>
  <c r="L12"/>
  <c r="L21"/>
  <c r="L92"/>
  <c r="L36"/>
  <c r="L89"/>
  <c r="L16"/>
  <c r="L31"/>
  <c r="L93"/>
  <c r="L8"/>
  <c r="L73"/>
  <c r="L43"/>
  <c r="L49"/>
  <c r="L50"/>
  <c r="L88"/>
  <c r="L30"/>
  <c r="L20"/>
  <c r="L44"/>
  <c r="L65"/>
  <c r="L52"/>
  <c r="L59"/>
  <c r="L61"/>
  <c r="L33"/>
  <c r="L80"/>
  <c r="L48"/>
  <c r="L26"/>
  <c r="L60"/>
  <c r="L27"/>
  <c r="L46"/>
  <c r="L79"/>
  <c r="L54"/>
  <c r="L9"/>
  <c r="L6"/>
  <c r="J32"/>
  <c r="J51"/>
  <c r="J10"/>
  <c r="J93"/>
  <c r="J58"/>
  <c r="J25"/>
  <c r="J39"/>
  <c r="J52"/>
  <c r="J27"/>
  <c r="J89"/>
  <c r="J67"/>
  <c r="J34"/>
  <c r="J29"/>
  <c r="J24"/>
  <c r="J57"/>
  <c r="J54"/>
  <c r="J72"/>
  <c r="J18"/>
  <c r="J86"/>
  <c r="J83"/>
  <c r="J9"/>
  <c r="J6"/>
  <c r="J23"/>
  <c r="J8"/>
  <c r="J41"/>
  <c r="J69"/>
  <c r="J59"/>
  <c r="J60"/>
  <c r="J56"/>
  <c r="J79"/>
  <c r="J82"/>
  <c r="J43"/>
  <c r="J65"/>
  <c r="J19"/>
  <c r="J12"/>
  <c r="J87"/>
  <c r="J17"/>
  <c r="J21"/>
  <c r="J20"/>
  <c r="J80"/>
  <c r="J38"/>
  <c r="J40"/>
  <c r="J16"/>
  <c r="J44"/>
  <c r="J78"/>
  <c r="J26"/>
  <c r="J61"/>
  <c r="J76"/>
  <c r="J92"/>
  <c r="J88"/>
  <c r="J53"/>
  <c r="J4"/>
  <c r="J11"/>
  <c r="J42"/>
  <c r="J45"/>
  <c r="J15"/>
  <c r="J50"/>
  <c r="J85"/>
  <c r="J49"/>
  <c r="J91"/>
  <c r="J5"/>
  <c r="J66"/>
  <c r="J77"/>
  <c r="J14"/>
  <c r="J70"/>
  <c r="J81"/>
  <c r="J94"/>
  <c r="J68"/>
  <c r="J36"/>
  <c r="J47"/>
  <c r="J62"/>
  <c r="J75"/>
  <c r="J28"/>
  <c r="J31"/>
  <c r="J30"/>
  <c r="J64"/>
  <c r="J84"/>
  <c r="J37"/>
  <c r="J71"/>
  <c r="J74"/>
  <c r="J22"/>
  <c r="J13"/>
  <c r="J35"/>
  <c r="J95"/>
  <c r="J7"/>
  <c r="J73"/>
  <c r="J90"/>
  <c r="J55"/>
  <c r="J63"/>
  <c r="J46"/>
  <c r="J33"/>
  <c r="J48"/>
  <c r="H26" i="1"/>
  <c r="I21"/>
  <c r="G29"/>
  <c r="I37"/>
  <c r="E29"/>
  <c r="I35"/>
  <c r="K7" i="12" l="1"/>
  <c r="K17"/>
  <c r="K46"/>
  <c r="K42"/>
  <c r="K5"/>
  <c r="K29"/>
  <c r="K11"/>
  <c r="K33"/>
  <c r="K34"/>
  <c r="K43"/>
  <c r="K80"/>
  <c r="K10"/>
  <c r="K62"/>
  <c r="K6"/>
  <c r="K60"/>
  <c r="K18"/>
  <c r="K86"/>
  <c r="K37"/>
  <c r="K44"/>
  <c r="K25"/>
  <c r="K24"/>
  <c r="K88"/>
  <c r="K35"/>
  <c r="K77"/>
  <c r="K84"/>
  <c r="K8"/>
  <c r="K28"/>
  <c r="K81"/>
  <c r="K20"/>
  <c r="K59"/>
  <c r="K19"/>
  <c r="K73"/>
  <c r="K95"/>
  <c r="K31"/>
  <c r="K74"/>
  <c r="K58"/>
  <c r="K63"/>
  <c r="K45"/>
  <c r="K47"/>
  <c r="K14"/>
  <c r="K94"/>
  <c r="K36"/>
  <c r="K70"/>
  <c r="K38"/>
  <c r="K90"/>
  <c r="K65"/>
  <c r="K56"/>
  <c r="K85"/>
  <c r="K23"/>
  <c r="K4"/>
  <c r="K9"/>
  <c r="K27"/>
  <c r="K15"/>
  <c r="K68"/>
  <c r="K39"/>
  <c r="K21"/>
  <c r="K50"/>
  <c r="K41"/>
  <c r="K48"/>
  <c r="K91"/>
  <c r="K16"/>
  <c r="K69"/>
  <c r="K71"/>
  <c r="K76"/>
  <c r="K54"/>
  <c r="K12"/>
  <c r="K13"/>
  <c r="K82"/>
  <c r="K64"/>
  <c r="K66"/>
  <c r="K89"/>
  <c r="K61"/>
  <c r="K32"/>
  <c r="K72"/>
  <c r="K93"/>
  <c r="K83"/>
  <c r="K55"/>
  <c r="K30"/>
  <c r="K52"/>
  <c r="K49"/>
  <c r="K26"/>
  <c r="K53"/>
  <c r="K79"/>
  <c r="K67"/>
  <c r="K75"/>
  <c r="K51"/>
  <c r="K78"/>
  <c r="K40"/>
  <c r="K92"/>
  <c r="K22"/>
  <c r="K57"/>
  <c r="K87"/>
  <c r="C29" i="1"/>
  <c r="I26"/>
  <c r="I33"/>
  <c r="E46" i="17"/>
  <c r="E46" i="13"/>
  <c r="E46" i="15"/>
  <c r="E46" i="14"/>
  <c r="E73" i="13"/>
  <c r="E73" i="15"/>
  <c r="E73" i="17"/>
  <c r="E73" i="14"/>
  <c r="E95" i="13"/>
  <c r="E95" i="17"/>
  <c r="E95" i="15"/>
  <c r="E95" i="14"/>
  <c r="E74" i="13"/>
  <c r="E74" i="17"/>
  <c r="E74" i="15"/>
  <c r="E74" i="14"/>
  <c r="E64" i="13"/>
  <c r="E64" i="14"/>
  <c r="E64" i="15"/>
  <c r="E64" i="17"/>
  <c r="E75" i="13"/>
  <c r="E75" i="17"/>
  <c r="E75" i="15"/>
  <c r="E75" i="14"/>
  <c r="E68" i="13"/>
  <c r="E68" i="14"/>
  <c r="E68" i="17"/>
  <c r="E68" i="15"/>
  <c r="E81" i="13"/>
  <c r="E81" i="17"/>
  <c r="E81" i="15"/>
  <c r="E81" i="14"/>
  <c r="E66" i="13"/>
  <c r="E66" i="14"/>
  <c r="E66" i="15"/>
  <c r="E66" i="17"/>
  <c r="E91" i="13"/>
  <c r="E91" i="15"/>
  <c r="E91" i="14"/>
  <c r="E91" i="17"/>
  <c r="E15" i="13"/>
  <c r="E15" i="17"/>
  <c r="E15" i="15"/>
  <c r="E15" i="14"/>
  <c r="E4"/>
  <c r="E4" i="15"/>
  <c r="E4" i="17"/>
  <c r="E4" i="13"/>
  <c r="E88"/>
  <c r="E88" i="17"/>
  <c r="E88" i="15"/>
  <c r="E88" i="14"/>
  <c r="E26" i="13"/>
  <c r="E26" i="17"/>
  <c r="E26" i="15"/>
  <c r="E26" i="14"/>
  <c r="E40" i="13"/>
  <c r="E40" i="15"/>
  <c r="E40" i="17"/>
  <c r="E40" i="14"/>
  <c r="E21" i="13"/>
  <c r="E21" i="14"/>
  <c r="E21" i="17"/>
  <c r="E21" i="15"/>
  <c r="E19" i="13"/>
  <c r="E19" i="14"/>
  <c r="E19" i="15"/>
  <c r="E19" i="17"/>
  <c r="E79" i="13"/>
  <c r="E79" i="15"/>
  <c r="E79" i="14"/>
  <c r="E79" i="17"/>
  <c r="E69" i="13"/>
  <c r="E69" i="15"/>
  <c r="E69" i="17"/>
  <c r="E69" i="14"/>
  <c r="E83" i="13"/>
  <c r="E83" i="14"/>
  <c r="E83" i="17"/>
  <c r="E83" i="15"/>
  <c r="E33" i="13"/>
  <c r="E33" i="17"/>
  <c r="E33" i="14"/>
  <c r="E33" i="15"/>
  <c r="E63" i="13"/>
  <c r="E63" i="17"/>
  <c r="E63" i="15"/>
  <c r="E63" i="14"/>
  <c r="E90" i="13"/>
  <c r="E90" i="17"/>
  <c r="E90" i="15"/>
  <c r="E90" i="14"/>
  <c r="E7" i="13"/>
  <c r="E7" i="17"/>
  <c r="E7" i="15"/>
  <c r="E7" i="14"/>
  <c r="E35" i="13"/>
  <c r="E35" i="15"/>
  <c r="E35" i="14"/>
  <c r="E35" i="17"/>
  <c r="E22" i="13"/>
  <c r="E22" i="14"/>
  <c r="E22" i="15"/>
  <c r="E22" i="17"/>
  <c r="E71" i="13"/>
  <c r="E71" i="14"/>
  <c r="E71" i="17"/>
  <c r="E71" i="15"/>
  <c r="E84" i="13"/>
  <c r="E84" i="15"/>
  <c r="E84" i="17"/>
  <c r="E84" i="14"/>
  <c r="E30" i="13"/>
  <c r="E30" i="14"/>
  <c r="E30" i="15"/>
  <c r="E30" i="17"/>
  <c r="E28" i="13"/>
  <c r="E28" i="17"/>
  <c r="E28" i="14"/>
  <c r="E28" i="15"/>
  <c r="E62" i="13"/>
  <c r="E62" i="14"/>
  <c r="E62" i="17"/>
  <c r="E62" i="15"/>
  <c r="E36" i="13"/>
  <c r="E36" i="17"/>
  <c r="E36" i="14"/>
  <c r="E36" i="15"/>
  <c r="E94" i="13"/>
  <c r="E94" i="17"/>
  <c r="E94" i="14"/>
  <c r="E94" i="15"/>
  <c r="E70" i="17"/>
  <c r="E70" i="13"/>
  <c r="E70" i="14"/>
  <c r="E70" i="15"/>
  <c r="E77" i="13"/>
  <c r="E77" i="17"/>
  <c r="E77" i="15"/>
  <c r="E77" i="14"/>
  <c r="E5" i="13"/>
  <c r="E5" i="14"/>
  <c r="E5" i="15"/>
  <c r="E5" i="17"/>
  <c r="E49" i="13"/>
  <c r="E49" i="17"/>
  <c r="E49" i="15"/>
  <c r="E49" i="14"/>
  <c r="E50" i="17"/>
  <c r="E50" i="13"/>
  <c r="E50" i="15"/>
  <c r="E50" i="14"/>
  <c r="E45" i="17"/>
  <c r="E45" i="13"/>
  <c r="E45" i="15"/>
  <c r="E45" i="14"/>
  <c r="E11" i="13"/>
  <c r="E11" i="14"/>
  <c r="E11" i="17"/>
  <c r="E11" i="15"/>
  <c r="E53" i="13"/>
  <c r="E53" i="17"/>
  <c r="E53" i="15"/>
  <c r="E53" i="14"/>
  <c r="E92" i="13"/>
  <c r="E92" i="17"/>
  <c r="E92" i="15"/>
  <c r="E92" i="14"/>
  <c r="E61" i="13"/>
  <c r="E61" i="15"/>
  <c r="E61" i="17"/>
  <c r="E61" i="14"/>
  <c r="E78" i="13"/>
  <c r="E78" i="15"/>
  <c r="E78" i="17"/>
  <c r="E78" i="14"/>
  <c r="E16" i="13"/>
  <c r="E16" i="17"/>
  <c r="E16" i="15"/>
  <c r="E16" i="14"/>
  <c r="E38" i="13"/>
  <c r="E38" i="15"/>
  <c r="E38" i="17"/>
  <c r="E38" i="14"/>
  <c r="E20" i="13"/>
  <c r="E20" i="17"/>
  <c r="E20" i="14"/>
  <c r="E20" i="15"/>
  <c r="E17" i="13"/>
  <c r="E17" i="14"/>
  <c r="E17" i="17"/>
  <c r="E17" i="15"/>
  <c r="E12" i="13"/>
  <c r="E12" i="14"/>
  <c r="E12" i="15"/>
  <c r="E12" i="17"/>
  <c r="E65" i="13"/>
  <c r="E65" i="15"/>
  <c r="E65" i="14"/>
  <c r="E65" i="17"/>
  <c r="E82" i="13"/>
  <c r="E82" i="14"/>
  <c r="E82" i="15"/>
  <c r="E82" i="17"/>
  <c r="E56" i="13"/>
  <c r="E56" i="17"/>
  <c r="E56" i="15"/>
  <c r="E56" i="14"/>
  <c r="E59" i="13"/>
  <c r="E59" i="17"/>
  <c r="E59" i="15"/>
  <c r="E59" i="14"/>
  <c r="E41" i="13"/>
  <c r="E41" i="17"/>
  <c r="E41" i="14"/>
  <c r="E41" i="15"/>
  <c r="E23" i="13"/>
  <c r="E23" i="17"/>
  <c r="E23" i="14"/>
  <c r="E23" i="15"/>
  <c r="E9" i="13"/>
  <c r="E9" i="17"/>
  <c r="E9" i="14"/>
  <c r="E9" i="15"/>
  <c r="E86" i="13"/>
  <c r="E86" i="15"/>
  <c r="E86" i="14"/>
  <c r="E86" i="17"/>
  <c r="E72" i="13"/>
  <c r="E72" i="15"/>
  <c r="E72" i="14"/>
  <c r="E72" i="17"/>
  <c r="E57" i="13"/>
  <c r="E57" i="17"/>
  <c r="E57" i="15"/>
  <c r="E57" i="14"/>
  <c r="E29" i="13"/>
  <c r="E29" i="17"/>
  <c r="E29" i="15"/>
  <c r="E29" i="14"/>
  <c r="E67" i="13"/>
  <c r="E67" i="14"/>
  <c r="E67" i="15"/>
  <c r="E67" i="17"/>
  <c r="E27" i="13"/>
  <c r="E27" i="14"/>
  <c r="E27" i="15"/>
  <c r="E27" i="17"/>
  <c r="E39" i="13"/>
  <c r="E39" i="15"/>
  <c r="E39" i="14"/>
  <c r="E39" i="17"/>
  <c r="E58"/>
  <c r="E58" i="13"/>
  <c r="E58" i="14"/>
  <c r="E58" i="15"/>
  <c r="E10" i="13"/>
  <c r="E10" i="17"/>
  <c r="E10" i="14"/>
  <c r="E10" i="15"/>
  <c r="E32" i="13"/>
  <c r="E32" i="17"/>
  <c r="E32" i="14"/>
  <c r="E32" i="15"/>
  <c r="G9" i="13"/>
  <c r="G9" i="14"/>
  <c r="G9" i="17"/>
  <c r="G9" i="15"/>
  <c r="G79" i="13"/>
  <c r="G79" i="17"/>
  <c r="G79" i="14"/>
  <c r="G79" i="15"/>
  <c r="G27" i="13"/>
  <c r="G27" i="15"/>
  <c r="G27" i="14"/>
  <c r="G27" i="17"/>
  <c r="G26" i="13"/>
  <c r="G26" i="14"/>
  <c r="G26" i="17"/>
  <c r="G26" i="15"/>
  <c r="G80" i="13"/>
  <c r="G80" i="15"/>
  <c r="G80" i="14"/>
  <c r="G80" i="17"/>
  <c r="G61" i="13"/>
  <c r="G61" i="15"/>
  <c r="G61" i="14"/>
  <c r="G61" i="17"/>
  <c r="G52" i="13"/>
  <c r="G52" i="17"/>
  <c r="G52" i="15"/>
  <c r="G52" i="14"/>
  <c r="G44" i="13"/>
  <c r="G44" i="17"/>
  <c r="G44" i="15"/>
  <c r="G44" i="14"/>
  <c r="G30" i="13"/>
  <c r="G30" i="15"/>
  <c r="G30" i="17"/>
  <c r="G30" i="14"/>
  <c r="G50" i="13"/>
  <c r="G50" i="15"/>
  <c r="G50" i="17"/>
  <c r="G50" i="14"/>
  <c r="G43" i="13"/>
  <c r="G43" i="15"/>
  <c r="G43" i="17"/>
  <c r="G43" i="14"/>
  <c r="G8" i="13"/>
  <c r="G8" i="15"/>
  <c r="G8" i="14"/>
  <c r="G8" i="17"/>
  <c r="G31" i="13"/>
  <c r="G31" i="15"/>
  <c r="G31" i="17"/>
  <c r="G31" i="14"/>
  <c r="G89" i="13"/>
  <c r="G89" i="14"/>
  <c r="G89" i="17"/>
  <c r="G89" i="15"/>
  <c r="G92" i="13"/>
  <c r="G92" i="14"/>
  <c r="G92" i="17"/>
  <c r="G92" i="15"/>
  <c r="G12" i="13"/>
  <c r="G12" i="15"/>
  <c r="G12" i="14"/>
  <c r="G12" i="17"/>
  <c r="G24" i="13"/>
  <c r="G24" i="14"/>
  <c r="G24" i="17"/>
  <c r="G24" i="15"/>
  <c r="G77" i="13"/>
  <c r="G77" i="17"/>
  <c r="G77" i="15"/>
  <c r="G77" i="14"/>
  <c r="G56" i="13"/>
  <c r="G56" i="15"/>
  <c r="G56" i="14"/>
  <c r="G56" i="17"/>
  <c r="G41" i="13"/>
  <c r="G41" i="15"/>
  <c r="G41" i="17"/>
  <c r="G41" i="14"/>
  <c r="G29" i="13"/>
  <c r="G29" i="15"/>
  <c r="G29" i="17"/>
  <c r="G29" i="14"/>
  <c r="G22" i="13"/>
  <c r="G22" i="17"/>
  <c r="G22" i="15"/>
  <c r="G22" i="14"/>
  <c r="G45" i="13"/>
  <c r="G45" i="15"/>
  <c r="G45" i="17"/>
  <c r="G45" i="14"/>
  <c r="G71" i="13"/>
  <c r="G71" i="15"/>
  <c r="G71" i="17"/>
  <c r="G71" i="14"/>
  <c r="G95" i="13"/>
  <c r="G95" i="17"/>
  <c r="G95" i="15"/>
  <c r="G95" i="14"/>
  <c r="G72" i="13"/>
  <c r="G72" i="15"/>
  <c r="G72" i="17"/>
  <c r="G72" i="14"/>
  <c r="G63" i="13"/>
  <c r="G63" i="17"/>
  <c r="G63" i="15"/>
  <c r="G63" i="14"/>
  <c r="G94" i="13"/>
  <c r="G94" i="17"/>
  <c r="G94" i="15"/>
  <c r="G94" i="14"/>
  <c r="G47" i="13"/>
  <c r="G47" i="15"/>
  <c r="G47" i="17"/>
  <c r="G47" i="14"/>
  <c r="G14" i="13"/>
  <c r="G14" i="17"/>
  <c r="G14" i="14"/>
  <c r="G14" i="15"/>
  <c r="G75" i="13"/>
  <c r="G75" i="17"/>
  <c r="G75" i="14"/>
  <c r="G75" i="15"/>
  <c r="G86" i="13"/>
  <c r="G86" i="14"/>
  <c r="G86" i="17"/>
  <c r="G86" i="15"/>
  <c r="G64" i="13"/>
  <c r="G64" i="14"/>
  <c r="G64" i="17"/>
  <c r="G64" i="15"/>
  <c r="G5" i="13"/>
  <c r="G5" i="14"/>
  <c r="G5" i="15"/>
  <c r="G5" i="17"/>
  <c r="G82" i="13"/>
  <c r="G82" i="14"/>
  <c r="G82" i="15"/>
  <c r="G82" i="17"/>
  <c r="G10" i="13"/>
  <c r="G10" i="15"/>
  <c r="G10" i="14"/>
  <c r="G10" i="17"/>
  <c r="G32" i="13"/>
  <c r="G32" i="15"/>
  <c r="G32" i="14"/>
  <c r="G32" i="17"/>
  <c r="G62" i="13"/>
  <c r="G62" i="17"/>
  <c r="G62" i="15"/>
  <c r="G62" i="14"/>
  <c r="G25" i="13"/>
  <c r="G25" i="15"/>
  <c r="G25" i="17"/>
  <c r="G25" i="14"/>
  <c r="G19" i="13"/>
  <c r="G19" i="15"/>
  <c r="G19" i="17"/>
  <c r="G19" i="14"/>
  <c r="G39" i="13"/>
  <c r="G39" i="17"/>
  <c r="G39" i="14"/>
  <c r="G39" i="15"/>
  <c r="G18" i="13"/>
  <c r="G18" i="17"/>
  <c r="G18" i="14"/>
  <c r="G18" i="15"/>
  <c r="G84" i="13"/>
  <c r="G84" i="14"/>
  <c r="G84" i="17"/>
  <c r="G84" i="15"/>
  <c r="G85" i="13"/>
  <c r="G85" i="17"/>
  <c r="G85" i="15"/>
  <c r="G85" i="14"/>
  <c r="G13" i="13"/>
  <c r="G13" i="17"/>
  <c r="G13" i="15"/>
  <c r="G13" i="14"/>
  <c r="G91" i="13"/>
  <c r="G91" i="17"/>
  <c r="G91" i="14"/>
  <c r="G91" i="15"/>
  <c r="M38" i="12"/>
  <c r="M69"/>
  <c r="M10"/>
  <c r="M32"/>
  <c r="M55"/>
  <c r="M6"/>
  <c r="M75"/>
  <c r="M45"/>
  <c r="M9"/>
  <c r="M93"/>
  <c r="M79"/>
  <c r="M54"/>
  <c r="M26"/>
  <c r="M22"/>
  <c r="M74"/>
  <c r="M59"/>
  <c r="M12"/>
  <c r="M48"/>
  <c r="M92"/>
  <c r="M31"/>
  <c r="M73"/>
  <c r="M8"/>
  <c r="M44"/>
  <c r="M70"/>
  <c r="M30"/>
  <c r="M64"/>
  <c r="M85"/>
  <c r="M81"/>
  <c r="M53"/>
  <c r="M17"/>
  <c r="M37"/>
  <c r="M41"/>
  <c r="M76"/>
  <c r="M15"/>
  <c r="M5"/>
  <c r="M83"/>
  <c r="M49"/>
  <c r="M7"/>
  <c r="M19"/>
  <c r="M25"/>
  <c r="M46"/>
  <c r="M33"/>
  <c r="M28"/>
  <c r="M94"/>
  <c r="M47"/>
  <c r="M65"/>
  <c r="M36"/>
  <c r="M35"/>
  <c r="M89"/>
  <c r="M57"/>
  <c r="M42"/>
  <c r="M66"/>
  <c r="M14"/>
  <c r="M86"/>
  <c r="M29"/>
  <c r="M51"/>
  <c r="M91"/>
  <c r="M40"/>
  <c r="M78"/>
  <c r="M67"/>
  <c r="M20"/>
  <c r="M88"/>
  <c r="M72"/>
  <c r="M60"/>
  <c r="M21"/>
  <c r="M39"/>
  <c r="M84"/>
  <c r="M16"/>
  <c r="M23"/>
  <c r="M71"/>
  <c r="M27"/>
  <c r="M63"/>
  <c r="M80"/>
  <c r="M62"/>
  <c r="M13"/>
  <c r="M68"/>
  <c r="M87"/>
  <c r="M18"/>
  <c r="M95"/>
  <c r="M56"/>
  <c r="M61"/>
  <c r="M58"/>
  <c r="M52"/>
  <c r="M50"/>
  <c r="M77"/>
  <c r="M43"/>
  <c r="M11"/>
  <c r="M90"/>
  <c r="M82"/>
  <c r="M24"/>
  <c r="M34"/>
  <c r="M4"/>
  <c r="E48" i="13"/>
  <c r="E48" i="17"/>
  <c r="E48" i="15"/>
  <c r="E48" i="14"/>
  <c r="E55" i="13"/>
  <c r="E55" i="17"/>
  <c r="E55" i="15"/>
  <c r="E55" i="14"/>
  <c r="E13" i="13"/>
  <c r="E13" i="17"/>
  <c r="E13" i="15"/>
  <c r="E13" i="14"/>
  <c r="E37" i="13"/>
  <c r="E37" i="14"/>
  <c r="E37" i="15"/>
  <c r="E37" i="17"/>
  <c r="E31" i="13"/>
  <c r="E31" i="14"/>
  <c r="E31" i="15"/>
  <c r="E31" i="17"/>
  <c r="E47" i="13"/>
  <c r="E47" i="15"/>
  <c r="E47" i="14"/>
  <c r="E47" i="17"/>
  <c r="E14" i="13"/>
  <c r="E14" i="14"/>
  <c r="E14" i="15"/>
  <c r="E14" i="17"/>
  <c r="E85" i="13"/>
  <c r="E85" i="17"/>
  <c r="E85" i="15"/>
  <c r="E85" i="14"/>
  <c r="E42" i="13"/>
  <c r="E42" i="15"/>
  <c r="E42" i="17"/>
  <c r="E42" i="14"/>
  <c r="E76" i="13"/>
  <c r="E76" i="17"/>
  <c r="E76" i="15"/>
  <c r="E76" i="14"/>
  <c r="E44" i="13"/>
  <c r="E44" i="15"/>
  <c r="E44" i="17"/>
  <c r="E44" i="14"/>
  <c r="E80" i="13"/>
  <c r="E80" i="17"/>
  <c r="E80" i="15"/>
  <c r="E80" i="14"/>
  <c r="E87" i="13"/>
  <c r="E87" i="17"/>
  <c r="E87" i="14"/>
  <c r="E87" i="15"/>
  <c r="E43" i="13"/>
  <c r="E43" i="15"/>
  <c r="E43" i="14"/>
  <c r="E43" i="17"/>
  <c r="E60" i="13"/>
  <c r="E60" i="17"/>
  <c r="E60" i="15"/>
  <c r="E60" i="14"/>
  <c r="E8" i="13"/>
  <c r="E8" i="14"/>
  <c r="E8" i="17"/>
  <c r="E8" i="15"/>
  <c r="E6" i="13"/>
  <c r="E6" i="14"/>
  <c r="E6" i="17"/>
  <c r="E6" i="15"/>
  <c r="E18" i="13"/>
  <c r="E18" i="15"/>
  <c r="E18" i="14"/>
  <c r="E18" i="17"/>
  <c r="E54" i="13"/>
  <c r="E54" i="17"/>
  <c r="E54" i="15"/>
  <c r="E54" i="14"/>
  <c r="E24" i="13"/>
  <c r="E24" i="17"/>
  <c r="E24" i="15"/>
  <c r="E24" i="14"/>
  <c r="E34" i="13"/>
  <c r="E34" i="17"/>
  <c r="E34" i="15"/>
  <c r="E34" i="14"/>
  <c r="E89" i="13"/>
  <c r="E89" i="15"/>
  <c r="E89" i="14"/>
  <c r="E89" i="17"/>
  <c r="E52"/>
  <c r="E52" i="13"/>
  <c r="E52" i="15"/>
  <c r="E52" i="14"/>
  <c r="E25" i="13"/>
  <c r="E25" i="17"/>
  <c r="E25" i="14"/>
  <c r="E25" i="15"/>
  <c r="E93" i="13"/>
  <c r="E93" i="14"/>
  <c r="E93" i="15"/>
  <c r="E93" i="17"/>
  <c r="E51"/>
  <c r="E51" i="13"/>
  <c r="E51" i="14"/>
  <c r="E51" i="15"/>
  <c r="G6" i="13"/>
  <c r="G6" i="17"/>
  <c r="G6" i="15"/>
  <c r="G6" i="14"/>
  <c r="G54" i="13"/>
  <c r="G54" i="14"/>
  <c r="G54" i="15"/>
  <c r="G54" i="17"/>
  <c r="G46" i="13"/>
  <c r="G46" i="15"/>
  <c r="G46" i="14"/>
  <c r="G46" i="17"/>
  <c r="G60" i="13"/>
  <c r="G60" i="14"/>
  <c r="G60" i="17"/>
  <c r="G60" i="15"/>
  <c r="G48" i="13"/>
  <c r="G48" i="14"/>
  <c r="G48" i="17"/>
  <c r="G48" i="15"/>
  <c r="G33" i="13"/>
  <c r="G33" i="15"/>
  <c r="G33" i="14"/>
  <c r="G33" i="17"/>
  <c r="G59" i="13"/>
  <c r="G59" i="15"/>
  <c r="G59" i="17"/>
  <c r="G59" i="14"/>
  <c r="G65" i="13"/>
  <c r="G65" i="17"/>
  <c r="G65" i="15"/>
  <c r="G65" i="14"/>
  <c r="G20" i="13"/>
  <c r="G20" i="17"/>
  <c r="G20" i="15"/>
  <c r="G20" i="14"/>
  <c r="G88" i="13"/>
  <c r="G88" i="15"/>
  <c r="G88" i="14"/>
  <c r="G88" i="17"/>
  <c r="G49" i="13"/>
  <c r="G49" i="15"/>
  <c r="G49" i="17"/>
  <c r="G49" i="14"/>
  <c r="G73" i="13"/>
  <c r="G73" i="17"/>
  <c r="G73" i="14"/>
  <c r="G73" i="15"/>
  <c r="G93" i="13"/>
  <c r="G93" i="15"/>
  <c r="G93" i="17"/>
  <c r="G93" i="14"/>
  <c r="G16" i="13"/>
  <c r="G16" i="15"/>
  <c r="G16" i="17"/>
  <c r="G16" i="14"/>
  <c r="G36" i="13"/>
  <c r="G36" i="15"/>
  <c r="G36" i="17"/>
  <c r="G36" i="14"/>
  <c r="G21" i="13"/>
  <c r="G21" i="17"/>
  <c r="G21" i="15"/>
  <c r="G21" i="14"/>
  <c r="G28" i="13"/>
  <c r="G28" i="15"/>
  <c r="G28" i="14"/>
  <c r="G28" i="17"/>
  <c r="G15" i="13"/>
  <c r="G15" i="15"/>
  <c r="G15" i="14"/>
  <c r="G15" i="17"/>
  <c r="G51" i="13"/>
  <c r="G51" i="17"/>
  <c r="G51" i="15"/>
  <c r="G51" i="14"/>
  <c r="G74" i="13"/>
  <c r="G74" i="15"/>
  <c r="G74" i="17"/>
  <c r="G74" i="14"/>
  <c r="G35" i="13"/>
  <c r="G35" i="17"/>
  <c r="G35" i="15"/>
  <c r="G35" i="14"/>
  <c r="G66" i="13"/>
  <c r="G66" i="14"/>
  <c r="G66" i="17"/>
  <c r="G66" i="15"/>
  <c r="G57" i="13"/>
  <c r="G57" i="17"/>
  <c r="G57" i="15"/>
  <c r="G57" i="14"/>
  <c r="G78" i="13"/>
  <c r="G78" i="15"/>
  <c r="G78" i="14"/>
  <c r="G78" i="17"/>
  <c r="G53" i="13"/>
  <c r="G53" i="17"/>
  <c r="G53" i="15"/>
  <c r="G53" i="14"/>
  <c r="G67" i="13"/>
  <c r="G67" i="15"/>
  <c r="G67" i="17"/>
  <c r="G67" i="14"/>
  <c r="G37" i="13"/>
  <c r="G37" i="17"/>
  <c r="G37" i="15"/>
  <c r="G37" i="14"/>
  <c r="G38" i="13"/>
  <c r="G38" i="17"/>
  <c r="G38" i="15"/>
  <c r="G38" i="14"/>
  <c r="G55" i="13"/>
  <c r="G55" i="17"/>
  <c r="G55" i="15"/>
  <c r="G55" i="14"/>
  <c r="G90" i="13"/>
  <c r="G90" i="17"/>
  <c r="G90" i="14"/>
  <c r="G90" i="15"/>
  <c r="G70" i="13"/>
  <c r="G70" i="17"/>
  <c r="G70" i="14"/>
  <c r="G70" i="15"/>
  <c r="G42" i="13"/>
  <c r="G42" i="14"/>
  <c r="G42" i="17"/>
  <c r="G42" i="15"/>
  <c r="G83" i="13"/>
  <c r="G83" i="17"/>
  <c r="G83" i="14"/>
  <c r="G83" i="15"/>
  <c r="G40" i="13"/>
  <c r="G40" i="15"/>
  <c r="G40" i="14"/>
  <c r="G40" i="17"/>
  <c r="G7" i="13"/>
  <c r="G7" i="15"/>
  <c r="G7" i="14"/>
  <c r="G7" i="17"/>
  <c r="G23" i="13"/>
  <c r="G23" i="15"/>
  <c r="G23" i="14"/>
  <c r="G23" i="17"/>
  <c r="G87" i="13"/>
  <c r="G87" i="15"/>
  <c r="G87" i="14"/>
  <c r="G87" i="17"/>
  <c r="G58" i="13"/>
  <c r="G58" i="15"/>
  <c r="G58" i="14"/>
  <c r="G58" i="17"/>
  <c r="G69" i="13"/>
  <c r="G69" i="17"/>
  <c r="G69" i="15"/>
  <c r="G69" i="14"/>
  <c r="G76" i="13"/>
  <c r="G76" i="17"/>
  <c r="G76" i="15"/>
  <c r="G76" i="14"/>
  <c r="G81" i="13"/>
  <c r="G81" i="17"/>
  <c r="G81" i="14"/>
  <c r="G81" i="15"/>
  <c r="G11" i="13"/>
  <c r="G11" i="17"/>
  <c r="G11" i="14"/>
  <c r="G11" i="15"/>
  <c r="G17" i="13"/>
  <c r="G17" i="17"/>
  <c r="G17" i="14"/>
  <c r="G17" i="15"/>
  <c r="G4" i="17"/>
  <c r="G4" i="14"/>
  <c r="G4" i="13"/>
  <c r="G4" i="15"/>
  <c r="G68" i="13"/>
  <c r="G68" i="17"/>
  <c r="G68" i="15"/>
  <c r="G68" i="14"/>
  <c r="G34" i="13"/>
  <c r="G34" i="14"/>
  <c r="G34" i="17"/>
  <c r="G34" i="15"/>
  <c r="H4" l="1"/>
  <c r="H4" i="17"/>
  <c r="H4" i="14"/>
  <c r="H4" i="13"/>
  <c r="H24"/>
  <c r="H24" i="17"/>
  <c r="H24" i="15"/>
  <c r="H24" i="14"/>
  <c r="H90" i="13"/>
  <c r="H90" i="17"/>
  <c r="H90" i="15"/>
  <c r="H90" i="14"/>
  <c r="H43" i="13"/>
  <c r="H43" i="17"/>
  <c r="H43" i="15"/>
  <c r="H43" i="14"/>
  <c r="H50" i="13"/>
  <c r="H50" i="15"/>
  <c r="H50" i="17"/>
  <c r="H50" i="14"/>
  <c r="H58" i="13"/>
  <c r="H58" i="17"/>
  <c r="H58" i="15"/>
  <c r="H58" i="14"/>
  <c r="H56" i="13"/>
  <c r="H56" i="15"/>
  <c r="H56" i="14"/>
  <c r="H56" i="17"/>
  <c r="H18" i="13"/>
  <c r="H18" i="17"/>
  <c r="H18" i="14"/>
  <c r="H18" i="15"/>
  <c r="H68" i="13"/>
  <c r="H68" i="14"/>
  <c r="H68" i="17"/>
  <c r="H68" i="15"/>
  <c r="H62" i="13"/>
  <c r="H62" i="14"/>
  <c r="H62" i="17"/>
  <c r="H62" i="15"/>
  <c r="H63" i="13"/>
  <c r="H63" i="15"/>
  <c r="H63" i="17"/>
  <c r="H63" i="14"/>
  <c r="H71" i="13"/>
  <c r="H71" i="14"/>
  <c r="H71" i="15"/>
  <c r="H71" i="17"/>
  <c r="H16" i="13"/>
  <c r="H16" i="15"/>
  <c r="H16" i="17"/>
  <c r="H16" i="14"/>
  <c r="H39" i="13"/>
  <c r="H39" i="14"/>
  <c r="H39" i="15"/>
  <c r="H39" i="17"/>
  <c r="H60" i="13"/>
  <c r="H60" i="14"/>
  <c r="H60" i="17"/>
  <c r="H60" i="15"/>
  <c r="H88" i="13"/>
  <c r="H88" i="17"/>
  <c r="H88" i="14"/>
  <c r="H88" i="15"/>
  <c r="H67" i="13"/>
  <c r="H67" i="14"/>
  <c r="H67" i="17"/>
  <c r="H67" i="15"/>
  <c r="H40" i="13"/>
  <c r="H40" i="17"/>
  <c r="H40" i="14"/>
  <c r="H40" i="15"/>
  <c r="H51" i="13"/>
  <c r="H51" i="15"/>
  <c r="H51" i="17"/>
  <c r="H51" i="14"/>
  <c r="H86" i="13"/>
  <c r="H86" i="14"/>
  <c r="H86" i="15"/>
  <c r="H86" i="17"/>
  <c r="H66" i="13"/>
  <c r="H66" i="14"/>
  <c r="H66" i="17"/>
  <c r="H66" i="15"/>
  <c r="H57" i="13"/>
  <c r="H57" i="14"/>
  <c r="H57" i="15"/>
  <c r="H57" i="17"/>
  <c r="H35" i="13"/>
  <c r="H35" i="15"/>
  <c r="H35" i="17"/>
  <c r="H35" i="14"/>
  <c r="H65" i="13"/>
  <c r="H65" i="15"/>
  <c r="H65" i="17"/>
  <c r="H65" i="14"/>
  <c r="H94" i="13"/>
  <c r="H94" i="14"/>
  <c r="H94" i="15"/>
  <c r="H94" i="17"/>
  <c r="H33" i="13"/>
  <c r="H33" i="15"/>
  <c r="H33" i="17"/>
  <c r="H33" i="14"/>
  <c r="H25" i="13"/>
  <c r="H25" i="17"/>
  <c r="H25" i="15"/>
  <c r="H25" i="14"/>
  <c r="H7" i="13"/>
  <c r="H7" i="17"/>
  <c r="H7" i="15"/>
  <c r="H7" i="14"/>
  <c r="H83" i="13"/>
  <c r="H83" i="17"/>
  <c r="H83" i="15"/>
  <c r="H83" i="14"/>
  <c r="H15" i="13"/>
  <c r="H15" i="15"/>
  <c r="H15" i="17"/>
  <c r="H15" i="14"/>
  <c r="H41" i="13"/>
  <c r="H41" i="17"/>
  <c r="H41" i="14"/>
  <c r="H41" i="15"/>
  <c r="H17" i="13"/>
  <c r="H17" i="17"/>
  <c r="H17" i="14"/>
  <c r="H17" i="15"/>
  <c r="H81" i="13"/>
  <c r="H81" i="17"/>
  <c r="H81" i="14"/>
  <c r="H81" i="15"/>
  <c r="H64" i="13"/>
  <c r="H64" i="17"/>
  <c r="H64" i="14"/>
  <c r="H64" i="15"/>
  <c r="H70" i="13"/>
  <c r="H70" i="14"/>
  <c r="H70" i="15"/>
  <c r="H70" i="17"/>
  <c r="H8" i="13"/>
  <c r="H8" i="15"/>
  <c r="H8" i="14"/>
  <c r="H8" i="17"/>
  <c r="H31" i="13"/>
  <c r="H31" i="15"/>
  <c r="H31" i="14"/>
  <c r="H31" i="17"/>
  <c r="H48" i="13"/>
  <c r="H48" i="17"/>
  <c r="H48" i="15"/>
  <c r="H48" i="14"/>
  <c r="H59" i="13"/>
  <c r="H59" i="17"/>
  <c r="H59" i="14"/>
  <c r="H59" i="15"/>
  <c r="H22" i="13"/>
  <c r="H22" i="14"/>
  <c r="H22" i="17"/>
  <c r="H22" i="15"/>
  <c r="H54" i="13"/>
  <c r="H54" i="14"/>
  <c r="H54" i="17"/>
  <c r="H54" i="15"/>
  <c r="H93" i="13"/>
  <c r="H93" i="15"/>
  <c r="H93" i="14"/>
  <c r="H93" i="17"/>
  <c r="H45" i="13"/>
  <c r="H45" i="17"/>
  <c r="H45" i="15"/>
  <c r="H45" i="14"/>
  <c r="H6" i="13"/>
  <c r="H6" i="17"/>
  <c r="H6" i="15"/>
  <c r="H6" i="14"/>
  <c r="H32" i="13"/>
  <c r="H32" i="15"/>
  <c r="H32" i="17"/>
  <c r="H32" i="14"/>
  <c r="H69" i="13"/>
  <c r="H69" i="17"/>
  <c r="H69" i="14"/>
  <c r="H69" i="15"/>
  <c r="L4" i="13"/>
  <c r="L8"/>
  <c r="K37" i="1"/>
  <c r="L37" s="1"/>
  <c r="K36"/>
  <c r="L36" s="1"/>
  <c r="K33"/>
  <c r="L33" s="1"/>
  <c r="K34"/>
  <c r="L34" s="1"/>
  <c r="K35"/>
  <c r="L35" s="1"/>
  <c r="F57" i="13"/>
  <c r="F57" i="15"/>
  <c r="F57" i="14"/>
  <c r="F57" i="17"/>
  <c r="F92" i="13"/>
  <c r="F92" i="15"/>
  <c r="F92" i="14"/>
  <c r="F92" i="17"/>
  <c r="F78" i="13"/>
  <c r="F78" i="15"/>
  <c r="F78" i="14"/>
  <c r="F78" i="17"/>
  <c r="F75" i="13"/>
  <c r="F75" i="17"/>
  <c r="F75" i="14"/>
  <c r="F75" i="15"/>
  <c r="F79" i="13"/>
  <c r="F79" i="17"/>
  <c r="F79" i="14"/>
  <c r="F79" i="15"/>
  <c r="F26" i="13"/>
  <c r="F26" i="17"/>
  <c r="F26" i="15"/>
  <c r="F26" i="14"/>
  <c r="F52" i="13"/>
  <c r="F52" i="17"/>
  <c r="F52" i="14"/>
  <c r="F52" i="15"/>
  <c r="F55" i="13"/>
  <c r="F55" i="15"/>
  <c r="F55" i="17"/>
  <c r="F55" i="14"/>
  <c r="F93" i="13"/>
  <c r="F93" i="15"/>
  <c r="F93" i="17"/>
  <c r="F93" i="14"/>
  <c r="F32" i="13"/>
  <c r="F32" i="15"/>
  <c r="F32" i="17"/>
  <c r="F32" i="14"/>
  <c r="F89" i="13"/>
  <c r="F89" i="15"/>
  <c r="F89" i="17"/>
  <c r="F89" i="14"/>
  <c r="F64" i="13"/>
  <c r="F64" i="15"/>
  <c r="F64" i="14"/>
  <c r="F64" i="17"/>
  <c r="F13" i="13"/>
  <c r="F13" i="15"/>
  <c r="F13" i="17"/>
  <c r="F13" i="14"/>
  <c r="F54" i="13"/>
  <c r="F54" i="15"/>
  <c r="F54" i="17"/>
  <c r="F54" i="14"/>
  <c r="F71" i="13"/>
  <c r="F71" i="14"/>
  <c r="F71" i="15"/>
  <c r="F71" i="17"/>
  <c r="F16" i="13"/>
  <c r="F16" i="15"/>
  <c r="F16" i="17"/>
  <c r="F16" i="14"/>
  <c r="F48" i="13"/>
  <c r="F48" i="17"/>
  <c r="F48" i="15"/>
  <c r="F48" i="14"/>
  <c r="F50" i="13"/>
  <c r="F50" i="17"/>
  <c r="F50" i="14"/>
  <c r="F50" i="15"/>
  <c r="F39" i="13"/>
  <c r="F39" i="15"/>
  <c r="F39" i="17"/>
  <c r="F39" i="14"/>
  <c r="F15" i="13"/>
  <c r="F15" i="17"/>
  <c r="F15" i="14"/>
  <c r="F15" i="15"/>
  <c r="F9" i="13"/>
  <c r="F9" i="17"/>
  <c r="F9" i="14"/>
  <c r="F9" i="15"/>
  <c r="F23" i="13"/>
  <c r="F23" i="15"/>
  <c r="F23" i="17"/>
  <c r="F23" i="14"/>
  <c r="F56" i="13"/>
  <c r="F56" i="15"/>
  <c r="F56" i="14"/>
  <c r="F56" i="17"/>
  <c r="F90" i="13"/>
  <c r="F90" i="15"/>
  <c r="F90" i="17"/>
  <c r="F90" i="14"/>
  <c r="F70" i="13"/>
  <c r="F70" i="17"/>
  <c r="F70" i="15"/>
  <c r="F70" i="14"/>
  <c r="F94" i="13"/>
  <c r="F94" i="15"/>
  <c r="F94" i="17"/>
  <c r="F94" i="14"/>
  <c r="F47" i="13"/>
  <c r="F47" i="17"/>
  <c r="F47" i="15"/>
  <c r="F47" i="14"/>
  <c r="F63" i="13"/>
  <c r="F63" i="17"/>
  <c r="F63" i="15"/>
  <c r="F63" i="14"/>
  <c r="F74" i="13"/>
  <c r="F74" i="17"/>
  <c r="F74" i="15"/>
  <c r="F74" i="14"/>
  <c r="F95" i="13"/>
  <c r="F95" i="15"/>
  <c r="F95" i="14"/>
  <c r="F95" i="17"/>
  <c r="F19" i="13"/>
  <c r="F19" i="15"/>
  <c r="F19" i="14"/>
  <c r="F19" i="17"/>
  <c r="F20" i="13"/>
  <c r="F20" i="14"/>
  <c r="F20" i="15"/>
  <c r="F20" i="17"/>
  <c r="F28" i="13"/>
  <c r="F28" i="15"/>
  <c r="F28" i="14"/>
  <c r="F28" i="17"/>
  <c r="F84" i="13"/>
  <c r="F84" i="15"/>
  <c r="F84" i="14"/>
  <c r="F84" i="17"/>
  <c r="F35" i="13"/>
  <c r="F35" i="15"/>
  <c r="F35" i="14"/>
  <c r="F35" i="17"/>
  <c r="F24" i="13"/>
  <c r="F24" i="15"/>
  <c r="F24" i="14"/>
  <c r="F24" i="17"/>
  <c r="F44" i="13"/>
  <c r="F44" i="14"/>
  <c r="F44" i="15"/>
  <c r="F44" i="17"/>
  <c r="F86" i="13"/>
  <c r="F86" i="14"/>
  <c r="F86" i="17"/>
  <c r="F86" i="15"/>
  <c r="F60" i="13"/>
  <c r="F60" i="17"/>
  <c r="F60" i="14"/>
  <c r="F60" i="15"/>
  <c r="F62" i="13"/>
  <c r="F62" i="17"/>
  <c r="F62" i="14"/>
  <c r="F62" i="15"/>
  <c r="F80" i="13"/>
  <c r="F80" i="15"/>
  <c r="F80" i="17"/>
  <c r="F80" i="14"/>
  <c r="F34" i="13"/>
  <c r="F34" i="15"/>
  <c r="F34" i="14"/>
  <c r="F34" i="17"/>
  <c r="F11" i="13"/>
  <c r="F11" i="15"/>
  <c r="F11" i="14"/>
  <c r="F11" i="17"/>
  <c r="F5" i="13"/>
  <c r="F5" i="17"/>
  <c r="F5" i="14"/>
  <c r="F5" i="15"/>
  <c r="F46" i="13"/>
  <c r="F46" i="17"/>
  <c r="F46" i="14"/>
  <c r="F46" i="15"/>
  <c r="F7" i="13"/>
  <c r="F7" i="15"/>
  <c r="F7" i="17"/>
  <c r="F7" i="14"/>
  <c r="N4" i="13"/>
  <c r="N8"/>
  <c r="H34"/>
  <c r="H34" i="15"/>
  <c r="H34" i="14"/>
  <c r="H34" i="17"/>
  <c r="H82" i="13"/>
  <c r="H82" i="17"/>
  <c r="H82" i="15"/>
  <c r="H82" i="14"/>
  <c r="H11" i="13"/>
  <c r="H11" i="17"/>
  <c r="H11" i="15"/>
  <c r="H11" i="14"/>
  <c r="H77" i="13"/>
  <c r="H77" i="15"/>
  <c r="H77" i="17"/>
  <c r="H77" i="14"/>
  <c r="H52" i="13"/>
  <c r="H52" i="17"/>
  <c r="H52" i="15"/>
  <c r="H52" i="14"/>
  <c r="H61" i="13"/>
  <c r="H61" i="14"/>
  <c r="H61" i="17"/>
  <c r="H61" i="15"/>
  <c r="H95" i="13"/>
  <c r="H95" i="14"/>
  <c r="H95" i="17"/>
  <c r="H95" i="15"/>
  <c r="H87" i="13"/>
  <c r="H87" i="14"/>
  <c r="H87" i="15"/>
  <c r="H87" i="17"/>
  <c r="H13" i="13"/>
  <c r="H13" i="14"/>
  <c r="H13" i="15"/>
  <c r="H13" i="17"/>
  <c r="H80" i="13"/>
  <c r="H80" i="17"/>
  <c r="H80" i="14"/>
  <c r="H80" i="15"/>
  <c r="H27" i="13"/>
  <c r="H27" i="17"/>
  <c r="H27" i="14"/>
  <c r="H27" i="15"/>
  <c r="H23" i="13"/>
  <c r="H23" i="14"/>
  <c r="H23" i="15"/>
  <c r="H23" i="17"/>
  <c r="H84" i="13"/>
  <c r="H84" i="15"/>
  <c r="H84" i="17"/>
  <c r="H84" i="14"/>
  <c r="H21" i="13"/>
  <c r="H21" i="14"/>
  <c r="H21" i="15"/>
  <c r="H21" i="17"/>
  <c r="H72" i="13"/>
  <c r="H72" i="17"/>
  <c r="H72" i="15"/>
  <c r="H72" i="14"/>
  <c r="H20" i="13"/>
  <c r="H20" i="17"/>
  <c r="H20" i="15"/>
  <c r="H20" i="14"/>
  <c r="H78" i="13"/>
  <c r="H78" i="17"/>
  <c r="H78" i="15"/>
  <c r="H78" i="14"/>
  <c r="H91" i="13"/>
  <c r="H91" i="14"/>
  <c r="H91" i="15"/>
  <c r="H91" i="17"/>
  <c r="H29" i="13"/>
  <c r="H29" i="14"/>
  <c r="H29" i="15"/>
  <c r="H29" i="17"/>
  <c r="H14" i="13"/>
  <c r="H14" i="15"/>
  <c r="H14" i="17"/>
  <c r="H14" i="14"/>
  <c r="H42" i="13"/>
  <c r="H42" i="14"/>
  <c r="H42" i="15"/>
  <c r="H42" i="17"/>
  <c r="H89" i="13"/>
  <c r="H89" i="17"/>
  <c r="H89" i="14"/>
  <c r="H89" i="15"/>
  <c r="H36" i="13"/>
  <c r="H36" i="17"/>
  <c r="H36" i="15"/>
  <c r="H36" i="14"/>
  <c r="H47" i="13"/>
  <c r="H47" i="17"/>
  <c r="H47" i="15"/>
  <c r="H47" i="14"/>
  <c r="H28" i="13"/>
  <c r="H28" i="15"/>
  <c r="H28" i="17"/>
  <c r="H28" i="14"/>
  <c r="H46" i="13"/>
  <c r="H46" i="15"/>
  <c r="H46" i="17"/>
  <c r="H46" i="14"/>
  <c r="H19" i="13"/>
  <c r="H19" i="17"/>
  <c r="H19" i="15"/>
  <c r="H19" i="14"/>
  <c r="H49" i="13"/>
  <c r="H49" i="15"/>
  <c r="H49" i="17"/>
  <c r="H49" i="14"/>
  <c r="H5" i="13"/>
  <c r="H5" i="17"/>
  <c r="H5" i="15"/>
  <c r="H5" i="14"/>
  <c r="H76" i="13"/>
  <c r="H76" i="15"/>
  <c r="H76" i="17"/>
  <c r="H76" i="14"/>
  <c r="H37" i="13"/>
  <c r="H37" i="14"/>
  <c r="H37" i="17"/>
  <c r="H37" i="15"/>
  <c r="H53" i="13"/>
  <c r="H53" i="17"/>
  <c r="H53" i="14"/>
  <c r="H53" i="15"/>
  <c r="H85" i="13"/>
  <c r="H85" i="17"/>
  <c r="H85" i="14"/>
  <c r="H85" i="15"/>
  <c r="H30" i="13"/>
  <c r="H30" i="14"/>
  <c r="H30" i="17"/>
  <c r="H30" i="15"/>
  <c r="H44" i="13"/>
  <c r="H44" i="15"/>
  <c r="H44" i="14"/>
  <c r="H44" i="17"/>
  <c r="H73" i="13"/>
  <c r="H73" i="15"/>
  <c r="H73" i="14"/>
  <c r="H73" i="17"/>
  <c r="H92" i="13"/>
  <c r="H92" i="15"/>
  <c r="H92" i="17"/>
  <c r="H92" i="14"/>
  <c r="H12" i="13"/>
  <c r="H12" i="17"/>
  <c r="H12" i="14"/>
  <c r="H12" i="15"/>
  <c r="H74" i="13"/>
  <c r="H74" i="14"/>
  <c r="H74" i="17"/>
  <c r="H74" i="15"/>
  <c r="H26" i="13"/>
  <c r="H26" i="17"/>
  <c r="H26" i="14"/>
  <c r="H26" i="15"/>
  <c r="H79" i="13"/>
  <c r="H79" i="14"/>
  <c r="H79" i="15"/>
  <c r="H79" i="17"/>
  <c r="H9" i="13"/>
  <c r="H9" i="14"/>
  <c r="H9" i="15"/>
  <c r="H9" i="17"/>
  <c r="H75" i="13"/>
  <c r="H75" i="17"/>
  <c r="H75" i="15"/>
  <c r="H75" i="14"/>
  <c r="H55" i="13"/>
  <c r="H55" i="17"/>
  <c r="H55" i="15"/>
  <c r="H55" i="14"/>
  <c r="H10" i="13"/>
  <c r="H10" i="17"/>
  <c r="H10" i="14"/>
  <c r="H10" i="15"/>
  <c r="H38" i="13"/>
  <c r="H38" i="17"/>
  <c r="H38" i="14"/>
  <c r="H38" i="15"/>
  <c r="F87" i="13"/>
  <c r="F87" i="14"/>
  <c r="F87" i="17"/>
  <c r="F87" i="15"/>
  <c r="F22" i="13"/>
  <c r="F22" i="15"/>
  <c r="F22" i="14"/>
  <c r="F22" i="17"/>
  <c r="F40" i="13"/>
  <c r="F40" i="17"/>
  <c r="F40" i="14"/>
  <c r="F40" i="15"/>
  <c r="F51" i="13"/>
  <c r="F51" i="15"/>
  <c r="F51" i="14"/>
  <c r="F51" i="17"/>
  <c r="F67" i="13"/>
  <c r="F67" i="17"/>
  <c r="F67" i="15"/>
  <c r="F67" i="14"/>
  <c r="F53" i="13"/>
  <c r="F53" i="15"/>
  <c r="F53" i="17"/>
  <c r="F53" i="14"/>
  <c r="F49" i="13"/>
  <c r="F49" i="14"/>
  <c r="F49" i="17"/>
  <c r="F49" i="15"/>
  <c r="F30" i="13"/>
  <c r="F30" i="17"/>
  <c r="F30" i="14"/>
  <c r="F30" i="15"/>
  <c r="F83" i="13"/>
  <c r="F83" i="15"/>
  <c r="F83" i="14"/>
  <c r="F83" i="17"/>
  <c r="F72" i="13"/>
  <c r="F72" i="17"/>
  <c r="F72" i="14"/>
  <c r="F72" i="15"/>
  <c r="F61" i="13"/>
  <c r="F61" i="15"/>
  <c r="F61" i="17"/>
  <c r="F61" i="14"/>
  <c r="F66" i="13"/>
  <c r="F66" i="14"/>
  <c r="F66" i="15"/>
  <c r="F66" i="17"/>
  <c r="F82" i="13"/>
  <c r="F82" i="17"/>
  <c r="F82" i="14"/>
  <c r="F82" i="15"/>
  <c r="F12" i="13"/>
  <c r="F12" i="15"/>
  <c r="F12" i="14"/>
  <c r="F12" i="17"/>
  <c r="F76" i="13"/>
  <c r="F76" i="17"/>
  <c r="F76" i="15"/>
  <c r="F76" i="14"/>
  <c r="F69" i="13"/>
  <c r="F69" i="17"/>
  <c r="F69" i="14"/>
  <c r="F69" i="15"/>
  <c r="F91" i="13"/>
  <c r="F91" i="17"/>
  <c r="F91" i="15"/>
  <c r="F91" i="14"/>
  <c r="F41" i="13"/>
  <c r="F41" i="14"/>
  <c r="F41" i="17"/>
  <c r="F41" i="15"/>
  <c r="F21" i="13"/>
  <c r="F21" i="15"/>
  <c r="F21" i="17"/>
  <c r="F21" i="14"/>
  <c r="F68" i="13"/>
  <c r="F68" i="15"/>
  <c r="F68" i="17"/>
  <c r="F68" i="14"/>
  <c r="F27" i="13"/>
  <c r="F27" i="15"/>
  <c r="F27" i="17"/>
  <c r="F27" i="14"/>
  <c r="F4" i="13"/>
  <c r="F4" i="17"/>
  <c r="F4" i="15"/>
  <c r="F4" i="14"/>
  <c r="F85" i="13"/>
  <c r="F85" i="17"/>
  <c r="F85" i="15"/>
  <c r="F85" i="14"/>
  <c r="F65" i="13"/>
  <c r="F65" i="17"/>
  <c r="F65" i="15"/>
  <c r="F65" i="14"/>
  <c r="F38" i="13"/>
  <c r="F38" i="15"/>
  <c r="F38" i="17"/>
  <c r="F38" i="14"/>
  <c r="F36" i="13"/>
  <c r="F36" i="17"/>
  <c r="F36" i="15"/>
  <c r="F36" i="14"/>
  <c r="F14" i="13"/>
  <c r="F14" i="15"/>
  <c r="F14" i="17"/>
  <c r="F14" i="14"/>
  <c r="F45" i="13"/>
  <c r="F45" i="17"/>
  <c r="F45" i="15"/>
  <c r="F45" i="14"/>
  <c r="F58" i="13"/>
  <c r="F58" i="15"/>
  <c r="F58" i="17"/>
  <c r="F58" i="14"/>
  <c r="F31" i="13"/>
  <c r="F31" i="14"/>
  <c r="F31" i="15"/>
  <c r="F31" i="17"/>
  <c r="F73" i="13"/>
  <c r="F73" i="15"/>
  <c r="F73" i="14"/>
  <c r="F73" i="17"/>
  <c r="F59" i="13"/>
  <c r="F59" i="15"/>
  <c r="F59" i="14"/>
  <c r="F59" i="17"/>
  <c r="F81" i="13"/>
  <c r="F81" i="14"/>
  <c r="F81" i="15"/>
  <c r="F81" i="17"/>
  <c r="F8" i="13"/>
  <c r="F8" i="15"/>
  <c r="F8" i="14"/>
  <c r="F8" i="17"/>
  <c r="F77" i="13"/>
  <c r="F77" i="15"/>
  <c r="F77" i="14"/>
  <c r="F77" i="17"/>
  <c r="F88" i="13"/>
  <c r="F88" i="15"/>
  <c r="F88" i="14"/>
  <c r="F88" i="17"/>
  <c r="F25" i="13"/>
  <c r="F25" i="15"/>
  <c r="F25" i="14"/>
  <c r="F25" i="17"/>
  <c r="F37" i="13"/>
  <c r="F37" i="14"/>
  <c r="F37" i="17"/>
  <c r="F37" i="15"/>
  <c r="F18" i="13"/>
  <c r="F18" i="14"/>
  <c r="F18" i="17"/>
  <c r="F18" i="15"/>
  <c r="F6" i="13"/>
  <c r="F6" i="17"/>
  <c r="F6" i="14"/>
  <c r="F6" i="15"/>
  <c r="F10" i="13"/>
  <c r="F10" i="15"/>
  <c r="F10" i="17"/>
  <c r="F10" i="14"/>
  <c r="F43" i="13"/>
  <c r="F43" i="17"/>
  <c r="F43" i="15"/>
  <c r="F43" i="14"/>
  <c r="F33" i="13"/>
  <c r="F33" i="15"/>
  <c r="F33" i="14"/>
  <c r="F33" i="17"/>
  <c r="F29" i="13"/>
  <c r="F29" i="15"/>
  <c r="F29" i="14"/>
  <c r="F29" i="17"/>
  <c r="F42" i="13"/>
  <c r="F42" i="17"/>
  <c r="F42" i="14"/>
  <c r="F42" i="15"/>
  <c r="F17" i="13"/>
  <c r="F17" i="15"/>
  <c r="F17" i="17"/>
  <c r="F17" i="14"/>
  <c r="L4" i="15" l="1"/>
  <c r="L4" i="18"/>
  <c r="E4"/>
  <c r="J4" i="14"/>
  <c r="J4" i="17"/>
  <c r="L38" i="1"/>
  <c r="B41" s="1"/>
  <c r="D41" s="1"/>
  <c r="B48" s="1"/>
  <c r="B54" s="1"/>
  <c r="D54" s="1"/>
  <c r="M4" i="13"/>
  <c r="M8"/>
  <c r="L4" i="14"/>
  <c r="L4" i="17"/>
  <c r="G4" i="18"/>
  <c r="I14" i="12"/>
  <c r="I43"/>
  <c r="I89"/>
  <c r="I42"/>
  <c r="I84"/>
  <c r="I10"/>
  <c r="I95"/>
  <c r="I94"/>
  <c r="I88"/>
  <c r="I68"/>
  <c r="I61"/>
  <c r="I27"/>
  <c r="I22"/>
  <c r="I25"/>
  <c r="I62"/>
  <c r="I49"/>
  <c r="I81"/>
  <c r="I6"/>
  <c r="I69"/>
  <c r="I26"/>
  <c r="I28"/>
  <c r="I59"/>
  <c r="I24"/>
  <c r="I67"/>
  <c r="I37"/>
  <c r="I15"/>
  <c r="I64"/>
  <c r="I8"/>
  <c r="I51"/>
  <c r="I86"/>
  <c r="I70"/>
  <c r="I21"/>
  <c r="I80"/>
  <c r="I48"/>
  <c r="I38"/>
  <c r="I47"/>
  <c r="I71"/>
  <c r="I20"/>
  <c r="I83"/>
  <c r="I18"/>
  <c r="I9"/>
  <c r="I36"/>
  <c r="I33"/>
  <c r="I74"/>
  <c r="I90"/>
  <c r="I32"/>
  <c r="I23"/>
  <c r="I91"/>
  <c r="I57"/>
  <c r="I50"/>
  <c r="I19"/>
  <c r="I29"/>
  <c r="I87"/>
  <c r="I45"/>
  <c r="I76"/>
  <c r="I30"/>
  <c r="I65"/>
  <c r="I60"/>
  <c r="I79"/>
  <c r="I72"/>
  <c r="I55"/>
  <c r="I66"/>
  <c r="I75"/>
  <c r="I11"/>
  <c r="I52"/>
  <c r="I40"/>
  <c r="I78"/>
  <c r="I13"/>
  <c r="I41"/>
  <c r="I17"/>
  <c r="I34"/>
  <c r="I53"/>
  <c r="I58"/>
  <c r="I56"/>
  <c r="I77"/>
  <c r="I93"/>
  <c r="I12"/>
  <c r="I63"/>
  <c r="I44"/>
  <c r="I35"/>
  <c r="I46"/>
  <c r="I73"/>
  <c r="I82"/>
  <c r="I31"/>
  <c r="I85"/>
  <c r="I54"/>
  <c r="I92"/>
  <c r="I16"/>
  <c r="I7"/>
  <c r="I39"/>
  <c r="I4"/>
  <c r="I5"/>
  <c r="J4" i="15"/>
  <c r="J4" i="18"/>
  <c r="O4" s="1"/>
  <c r="J4" i="19" s="1"/>
  <c r="O4" i="13"/>
  <c r="O8"/>
  <c r="M4" i="17" l="1"/>
  <c r="H4" i="18"/>
  <c r="M4" i="14"/>
  <c r="O51" i="15"/>
  <c r="O6"/>
  <c r="O8"/>
  <c r="O87"/>
  <c r="O32"/>
  <c r="O10"/>
  <c r="O58"/>
  <c r="O39"/>
  <c r="O72"/>
  <c r="O86"/>
  <c r="O65"/>
  <c r="O38"/>
  <c r="O78"/>
  <c r="O61"/>
  <c r="O94"/>
  <c r="O36"/>
  <c r="O62"/>
  <c r="O28"/>
  <c r="O71"/>
  <c r="O33"/>
  <c r="O83"/>
  <c r="O21"/>
  <c r="O4"/>
  <c r="O91"/>
  <c r="O73"/>
  <c r="O34"/>
  <c r="O54"/>
  <c r="O60"/>
  <c r="O14"/>
  <c r="O31"/>
  <c r="O13"/>
  <c r="O48"/>
  <c r="O29"/>
  <c r="O92"/>
  <c r="O5"/>
  <c r="O30"/>
  <c r="O90"/>
  <c r="O75"/>
  <c r="O25"/>
  <c r="O89"/>
  <c r="O18"/>
  <c r="O43"/>
  <c r="O44"/>
  <c r="O42"/>
  <c r="O47"/>
  <c r="O9"/>
  <c r="O23"/>
  <c r="O41"/>
  <c r="O17"/>
  <c r="O20"/>
  <c r="O11"/>
  <c r="O70"/>
  <c r="O84"/>
  <c r="O35"/>
  <c r="O69"/>
  <c r="O79"/>
  <c r="O40"/>
  <c r="O68"/>
  <c r="O93"/>
  <c r="O52"/>
  <c r="O24"/>
  <c r="O80"/>
  <c r="O76"/>
  <c r="O85"/>
  <c r="O37"/>
  <c r="O55"/>
  <c r="O67"/>
  <c r="O57"/>
  <c r="O59"/>
  <c r="O82"/>
  <c r="O12"/>
  <c r="O16"/>
  <c r="O53"/>
  <c r="O45"/>
  <c r="O50"/>
  <c r="O49"/>
  <c r="O77"/>
  <c r="O22"/>
  <c r="O7"/>
  <c r="O63"/>
  <c r="O26"/>
  <c r="O15"/>
  <c r="O66"/>
  <c r="O64"/>
  <c r="O95"/>
  <c r="O46"/>
  <c r="O27"/>
  <c r="O56"/>
  <c r="O19"/>
  <c r="O88"/>
  <c r="O81"/>
  <c r="O74"/>
  <c r="D4" i="13"/>
  <c r="D4" i="14"/>
  <c r="D4" i="15"/>
  <c r="D4" i="17"/>
  <c r="D7" i="13"/>
  <c r="D7" i="14"/>
  <c r="D7" i="15"/>
  <c r="D7" i="17"/>
  <c r="D92" i="13"/>
  <c r="D92" i="14"/>
  <c r="D92" i="17"/>
  <c r="D92" i="15"/>
  <c r="D85" i="13"/>
  <c r="D85" i="14"/>
  <c r="D85" i="17"/>
  <c r="D85" i="15"/>
  <c r="D82" i="13"/>
  <c r="D82" i="14"/>
  <c r="D82" i="15"/>
  <c r="D82" i="17"/>
  <c r="D46" i="13"/>
  <c r="D46" i="14"/>
  <c r="D46" i="17"/>
  <c r="D46" i="15"/>
  <c r="D44" i="13"/>
  <c r="D44" i="14"/>
  <c r="D44" i="17"/>
  <c r="D44" i="15"/>
  <c r="D12" i="13"/>
  <c r="D12" i="14"/>
  <c r="D12" i="17"/>
  <c r="D12" i="15"/>
  <c r="D77" i="13"/>
  <c r="D77" i="14"/>
  <c r="D77" i="17"/>
  <c r="D77" i="15"/>
  <c r="D58" i="13"/>
  <c r="D58" i="17"/>
  <c r="D58" i="15"/>
  <c r="D58" i="14"/>
  <c r="D34" i="13"/>
  <c r="D34" i="14"/>
  <c r="D34" i="15"/>
  <c r="D34" i="17"/>
  <c r="D41" i="13"/>
  <c r="D41" i="15"/>
  <c r="D41" i="14"/>
  <c r="D41" i="17"/>
  <c r="D78" i="13"/>
  <c r="D78" i="17"/>
  <c r="D78" i="15"/>
  <c r="D78" i="14"/>
  <c r="D52" i="13"/>
  <c r="D52" i="14"/>
  <c r="D52" i="17"/>
  <c r="D52" i="15"/>
  <c r="D75" i="13"/>
  <c r="D75" i="14"/>
  <c r="D75" i="17"/>
  <c r="D75" i="15"/>
  <c r="D55" i="13"/>
  <c r="D55" i="14"/>
  <c r="D55" i="17"/>
  <c r="D55" i="15"/>
  <c r="D79" i="13"/>
  <c r="D79" i="14"/>
  <c r="D79" i="15"/>
  <c r="D79" i="17"/>
  <c r="D65" i="13"/>
  <c r="D65" i="17"/>
  <c r="D65" i="14"/>
  <c r="D65" i="15"/>
  <c r="D76" i="13"/>
  <c r="D76" i="14"/>
  <c r="D76" i="17"/>
  <c r="D76" i="15"/>
  <c r="D87" i="13"/>
  <c r="D87" i="14"/>
  <c r="D87" i="15"/>
  <c r="D87" i="17"/>
  <c r="D19" i="13"/>
  <c r="D19" i="14"/>
  <c r="D19" i="17"/>
  <c r="D19" i="15"/>
  <c r="D57" i="13"/>
  <c r="D57" i="14"/>
  <c r="D57" i="17"/>
  <c r="D57" i="15"/>
  <c r="D23" i="13"/>
  <c r="D23" i="14"/>
  <c r="D23" i="15"/>
  <c r="D23" i="17"/>
  <c r="D90" i="13"/>
  <c r="D90" i="14"/>
  <c r="D90" i="15"/>
  <c r="D90" i="17"/>
  <c r="D33" i="13"/>
  <c r="D33" i="14"/>
  <c r="D33" i="17"/>
  <c r="D33" i="15"/>
  <c r="D9" i="13"/>
  <c r="D9" i="17"/>
  <c r="D9" i="15"/>
  <c r="D9" i="14"/>
  <c r="D83" i="13"/>
  <c r="D83" i="17"/>
  <c r="D83" i="14"/>
  <c r="D83" i="15"/>
  <c r="D71" i="13"/>
  <c r="D71" i="14"/>
  <c r="D71" i="15"/>
  <c r="D71" i="17"/>
  <c r="D38" i="13"/>
  <c r="D38" i="17"/>
  <c r="D38" i="14"/>
  <c r="D38" i="15"/>
  <c r="D80" i="13"/>
  <c r="D80" i="14"/>
  <c r="D80" i="17"/>
  <c r="D80" i="15"/>
  <c r="D70" i="13"/>
  <c r="D70" i="14"/>
  <c r="D70" i="17"/>
  <c r="D70" i="15"/>
  <c r="D51" i="13"/>
  <c r="D51" i="14"/>
  <c r="D51" i="17"/>
  <c r="D51" i="15"/>
  <c r="D64" i="13"/>
  <c r="D64" i="14"/>
  <c r="D64" i="17"/>
  <c r="D64" i="15"/>
  <c r="D37" i="13"/>
  <c r="D37" i="14"/>
  <c r="D37" i="17"/>
  <c r="D37" i="15"/>
  <c r="D24" i="13"/>
  <c r="D24" i="14"/>
  <c r="D24" i="17"/>
  <c r="D24" i="15"/>
  <c r="D28" i="13"/>
  <c r="D28" i="17"/>
  <c r="D28" i="14"/>
  <c r="D28" i="15"/>
  <c r="D69" i="13"/>
  <c r="D69" i="14"/>
  <c r="D69" i="17"/>
  <c r="D69" i="15"/>
  <c r="D81" i="13"/>
  <c r="D81" i="14"/>
  <c r="D81" i="17"/>
  <c r="D81" i="15"/>
  <c r="D62" i="13"/>
  <c r="D62" i="14"/>
  <c r="D62" i="17"/>
  <c r="D62" i="15"/>
  <c r="D22" i="13"/>
  <c r="D22" i="14"/>
  <c r="D22" i="17"/>
  <c r="D22" i="15"/>
  <c r="D61" i="13"/>
  <c r="D61" i="14"/>
  <c r="D61" i="17"/>
  <c r="D61" i="15"/>
  <c r="D88" i="13"/>
  <c r="D88" i="14"/>
  <c r="D88" i="17"/>
  <c r="D88" i="15"/>
  <c r="D95" i="13"/>
  <c r="D95" i="14"/>
  <c r="D95" i="17"/>
  <c r="D95" i="15"/>
  <c r="D84" i="13"/>
  <c r="D84" i="14"/>
  <c r="D84" i="17"/>
  <c r="D84" i="15"/>
  <c r="D89" i="13"/>
  <c r="D89" i="17"/>
  <c r="D89" i="14"/>
  <c r="D89" i="15"/>
  <c r="D14" i="13"/>
  <c r="D14" i="14"/>
  <c r="D14" i="17"/>
  <c r="D14" i="15"/>
  <c r="Q81" i="17"/>
  <c r="G81" i="19" s="1"/>
  <c r="Q58" i="17"/>
  <c r="G58" i="19" s="1"/>
  <c r="Q23" i="17"/>
  <c r="G23" i="19" s="1"/>
  <c r="Q40" i="17"/>
  <c r="G40" i="19" s="1"/>
  <c r="Q78" i="17"/>
  <c r="G78" i="19" s="1"/>
  <c r="Q35" i="17"/>
  <c r="G35" i="19" s="1"/>
  <c r="Q15" i="17"/>
  <c r="G15" i="19" s="1"/>
  <c r="Q28" i="17"/>
  <c r="G28" i="19" s="1"/>
  <c r="Q88" i="17"/>
  <c r="G88" i="19" s="1"/>
  <c r="Q33" i="17"/>
  <c r="G33" i="19" s="1"/>
  <c r="Q46" i="17"/>
  <c r="G46" i="19" s="1"/>
  <c r="Q54" i="17"/>
  <c r="G54" i="19" s="1"/>
  <c r="Q32" i="17"/>
  <c r="G32" i="19" s="1"/>
  <c r="Q10" i="17"/>
  <c r="G10" i="19" s="1"/>
  <c r="Q82" i="17"/>
  <c r="G82" i="19" s="1"/>
  <c r="Q5" i="17"/>
  <c r="G5" i="19" s="1"/>
  <c r="Q56" i="17"/>
  <c r="G56" i="19" s="1"/>
  <c r="Q12" i="17"/>
  <c r="G12" i="19" s="1"/>
  <c r="Q8" i="17"/>
  <c r="G8" i="19" s="1"/>
  <c r="Q61" i="17"/>
  <c r="G61" i="19" s="1"/>
  <c r="Q80" i="17"/>
  <c r="G80" i="19" s="1"/>
  <c r="Q27" i="17"/>
  <c r="G27" i="19" s="1"/>
  <c r="Q68" i="17"/>
  <c r="G68" i="19" s="1"/>
  <c r="Q17" i="17"/>
  <c r="G17" i="19" s="1"/>
  <c r="Q69" i="17"/>
  <c r="G69" i="19" s="1"/>
  <c r="Q83" i="17"/>
  <c r="G83" i="19" s="1"/>
  <c r="Q70" i="17"/>
  <c r="G70" i="19" s="1"/>
  <c r="Q55" i="17"/>
  <c r="G55" i="19" s="1"/>
  <c r="Q37" i="17"/>
  <c r="G37" i="19" s="1"/>
  <c r="Q53" i="17"/>
  <c r="G53" i="19" s="1"/>
  <c r="Q57" i="17"/>
  <c r="G57" i="19" s="1"/>
  <c r="Q36" i="17"/>
  <c r="G36" i="19" s="1"/>
  <c r="Q93" i="17"/>
  <c r="G93" i="19" s="1"/>
  <c r="Q49" i="17"/>
  <c r="G49" i="19" s="1"/>
  <c r="Q59" i="17"/>
  <c r="G59" i="19" s="1"/>
  <c r="Q48" i="17"/>
  <c r="G48" i="19" s="1"/>
  <c r="Q84" i="17"/>
  <c r="G84" i="19" s="1"/>
  <c r="Q25" i="17"/>
  <c r="G25" i="19" s="1"/>
  <c r="Q64" i="17"/>
  <c r="G64" i="19" s="1"/>
  <c r="Q47" i="17"/>
  <c r="G47" i="19" s="1"/>
  <c r="Q45" i="17"/>
  <c r="G45" i="19" s="1"/>
  <c r="Q29" i="17"/>
  <c r="G29" i="19" s="1"/>
  <c r="Q24" i="17"/>
  <c r="G24" i="19" s="1"/>
  <c r="Q92" i="17"/>
  <c r="G92" i="19" s="1"/>
  <c r="Q31" i="17"/>
  <c r="G31" i="19" s="1"/>
  <c r="Q43" i="17"/>
  <c r="G43" i="19" s="1"/>
  <c r="Q30" i="17"/>
  <c r="G30" i="19" s="1"/>
  <c r="Q9" i="17"/>
  <c r="G9" i="19" s="1"/>
  <c r="Q11" i="17"/>
  <c r="G11" i="19" s="1"/>
  <c r="Q76" i="17"/>
  <c r="G76" i="19" s="1"/>
  <c r="Q87" i="17"/>
  <c r="G87" i="19" s="1"/>
  <c r="Q7" i="17"/>
  <c r="G7" i="19" s="1"/>
  <c r="Q51" i="17"/>
  <c r="G51" i="19" s="1"/>
  <c r="Q21" i="17"/>
  <c r="G21" i="19" s="1"/>
  <c r="Q73" i="17"/>
  <c r="G73" i="19" s="1"/>
  <c r="Q20" i="17"/>
  <c r="G20" i="19" s="1"/>
  <c r="Q65" i="17"/>
  <c r="G65" i="19" s="1"/>
  <c r="Q6" i="17"/>
  <c r="G6" i="19" s="1"/>
  <c r="Q91" i="17"/>
  <c r="G91" i="19" s="1"/>
  <c r="Q13" i="17"/>
  <c r="G13" i="19" s="1"/>
  <c r="Q85" i="17"/>
  <c r="G85" i="19" s="1"/>
  <c r="Q18" i="17"/>
  <c r="G18" i="19" s="1"/>
  <c r="Q39" i="17"/>
  <c r="G39" i="19" s="1"/>
  <c r="Q62" i="17"/>
  <c r="G62" i="19" s="1"/>
  <c r="Q75" i="17"/>
  <c r="G75" i="19" s="1"/>
  <c r="Q14" i="17"/>
  <c r="G14" i="19" s="1"/>
  <c r="Q94" i="17"/>
  <c r="G94" i="19" s="1"/>
  <c r="Q63" i="17"/>
  <c r="G63" i="19" s="1"/>
  <c r="Q95" i="17"/>
  <c r="G95" i="19" s="1"/>
  <c r="Q22" i="17"/>
  <c r="G22" i="19" s="1"/>
  <c r="Q77" i="17"/>
  <c r="G77" i="19" s="1"/>
  <c r="Q44" i="17"/>
  <c r="G44" i="19" s="1"/>
  <c r="Q52" i="17"/>
  <c r="G52" i="19" s="1"/>
  <c r="Q79" i="17"/>
  <c r="G79" i="19" s="1"/>
  <c r="Q90" i="17"/>
  <c r="G90" i="19" s="1"/>
  <c r="Q38" i="17"/>
  <c r="G38" i="19" s="1"/>
  <c r="Q34" i="17"/>
  <c r="G34" i="19" s="1"/>
  <c r="Q4" i="17"/>
  <c r="G4" i="19" s="1"/>
  <c r="Q42" i="17"/>
  <c r="G42" i="19" s="1"/>
  <c r="Q67" i="17"/>
  <c r="G67" i="19" s="1"/>
  <c r="Q66" i="17"/>
  <c r="G66" i="19" s="1"/>
  <c r="Q74" i="17"/>
  <c r="G74" i="19" s="1"/>
  <c r="Q16" i="17"/>
  <c r="G16" i="19" s="1"/>
  <c r="Q60" i="17"/>
  <c r="G60" i="19" s="1"/>
  <c r="Q19" i="17"/>
  <c r="G19" i="19" s="1"/>
  <c r="Q86" i="17"/>
  <c r="G86" i="19" s="1"/>
  <c r="Q72" i="17"/>
  <c r="G72" i="19" s="1"/>
  <c r="Q71" i="17"/>
  <c r="G71" i="19" s="1"/>
  <c r="Q41" i="17"/>
  <c r="G41" i="19" s="1"/>
  <c r="Q89" i="17"/>
  <c r="G89" i="19" s="1"/>
  <c r="Q50" i="17"/>
  <c r="G50" i="19" s="1"/>
  <c r="Q26" i="17"/>
  <c r="G26" i="19" s="1"/>
  <c r="K4" i="15"/>
  <c r="K4" i="18"/>
  <c r="O25" i="17"/>
  <c r="E25" i="19" s="1"/>
  <c r="O89" i="17"/>
  <c r="E89" i="19" s="1"/>
  <c r="O18" i="17"/>
  <c r="E18" i="19" s="1"/>
  <c r="O43" i="17"/>
  <c r="E43" i="19" s="1"/>
  <c r="O14" i="17"/>
  <c r="E14" i="19" s="1"/>
  <c r="O47" i="17"/>
  <c r="E47" i="19" s="1"/>
  <c r="O31" i="17"/>
  <c r="E31" i="19" s="1"/>
  <c r="O37" i="17"/>
  <c r="E37" i="19" s="1"/>
  <c r="O29" i="17"/>
  <c r="E29" i="19" s="1"/>
  <c r="O57" i="17"/>
  <c r="E57" i="19" s="1"/>
  <c r="O9" i="17"/>
  <c r="E9" i="19" s="1"/>
  <c r="O23" i="17"/>
  <c r="E23" i="19" s="1"/>
  <c r="O41" i="17"/>
  <c r="E41" i="19" s="1"/>
  <c r="O59" i="17"/>
  <c r="E59" i="19" s="1"/>
  <c r="O56" i="17"/>
  <c r="E56" i="19" s="1"/>
  <c r="O20" i="17"/>
  <c r="E20" i="19" s="1"/>
  <c r="O16" i="17"/>
  <c r="E16" i="19" s="1"/>
  <c r="O92" i="17"/>
  <c r="E92" i="19" s="1"/>
  <c r="O53" i="17"/>
  <c r="E53" i="19" s="1"/>
  <c r="O49" i="17"/>
  <c r="E49" i="19" s="1"/>
  <c r="O77" i="17"/>
  <c r="E77" i="19" s="1"/>
  <c r="O30" i="17"/>
  <c r="E30" i="19" s="1"/>
  <c r="O22" i="17"/>
  <c r="E22" i="19" s="1"/>
  <c r="O35" i="17"/>
  <c r="E35" i="19" s="1"/>
  <c r="O79" i="17"/>
  <c r="E79" i="19" s="1"/>
  <c r="O19" i="17"/>
  <c r="E19" i="19" s="1"/>
  <c r="O15" i="17"/>
  <c r="E15" i="19" s="1"/>
  <c r="O81" i="17"/>
  <c r="E81" i="19" s="1"/>
  <c r="O75" i="17"/>
  <c r="E75" i="19" s="1"/>
  <c r="O74" i="17"/>
  <c r="E74" i="19" s="1"/>
  <c r="O95" i="17"/>
  <c r="E95" i="19" s="1"/>
  <c r="O51" i="17"/>
  <c r="E51" i="19" s="1"/>
  <c r="O52" i="17"/>
  <c r="E52" i="19" s="1"/>
  <c r="O6" i="17"/>
  <c r="E6" i="19" s="1"/>
  <c r="O44" i="17"/>
  <c r="E44" i="19" s="1"/>
  <c r="O42" i="17"/>
  <c r="E42" i="19" s="1"/>
  <c r="O58" i="17"/>
  <c r="E58" i="19" s="1"/>
  <c r="O38" i="17"/>
  <c r="E38" i="19" s="1"/>
  <c r="O45" i="17"/>
  <c r="E45" i="19" s="1"/>
  <c r="O69" i="17"/>
  <c r="E69" i="19" s="1"/>
  <c r="O40" i="17"/>
  <c r="E40" i="19" s="1"/>
  <c r="O73" i="17"/>
  <c r="E73" i="19" s="1"/>
  <c r="O93" i="17"/>
  <c r="E93" i="19" s="1"/>
  <c r="O34" i="17"/>
  <c r="E34" i="19" s="1"/>
  <c r="O24" i="17"/>
  <c r="E24" i="19" s="1"/>
  <c r="O54" i="17"/>
  <c r="E54" i="19" s="1"/>
  <c r="O60" i="17"/>
  <c r="E60" i="19" s="1"/>
  <c r="O87" i="17"/>
  <c r="E87" i="19" s="1"/>
  <c r="O80" i="17"/>
  <c r="E80" i="19" s="1"/>
  <c r="O76" i="17"/>
  <c r="E76" i="19" s="1"/>
  <c r="O85" i="17"/>
  <c r="E85" i="19" s="1"/>
  <c r="O13" i="17"/>
  <c r="E13" i="19" s="1"/>
  <c r="O55" i="17"/>
  <c r="E55" i="19" s="1"/>
  <c r="O48" i="17"/>
  <c r="E48" i="19" s="1"/>
  <c r="O32" i="17"/>
  <c r="E32" i="19" s="1"/>
  <c r="O10" i="17"/>
  <c r="E10" i="19" s="1"/>
  <c r="O39" i="17"/>
  <c r="E39" i="19" s="1"/>
  <c r="O27" i="17"/>
  <c r="E27" i="19" s="1"/>
  <c r="O67" i="17"/>
  <c r="E67" i="19" s="1"/>
  <c r="O72" i="17"/>
  <c r="E72" i="19" s="1"/>
  <c r="O86" i="17"/>
  <c r="E86" i="19" s="1"/>
  <c r="O82" i="17"/>
  <c r="E82" i="19" s="1"/>
  <c r="O65" i="17"/>
  <c r="E65" i="19" s="1"/>
  <c r="O12" i="17"/>
  <c r="E12" i="19" s="1"/>
  <c r="O5" i="17"/>
  <c r="E5" i="19" s="1"/>
  <c r="O94" i="17"/>
  <c r="E94" i="19" s="1"/>
  <c r="O36" i="17"/>
  <c r="E36" i="19" s="1"/>
  <c r="O28" i="17"/>
  <c r="E28" i="19" s="1"/>
  <c r="O7" i="17"/>
  <c r="E7" i="19" s="1"/>
  <c r="O90" i="17"/>
  <c r="E90" i="19" s="1"/>
  <c r="O63" i="17"/>
  <c r="E63" i="19" s="1"/>
  <c r="O33" i="17"/>
  <c r="E33" i="19" s="1"/>
  <c r="O26" i="17"/>
  <c r="E26" i="19" s="1"/>
  <c r="O88" i="17"/>
  <c r="E88" i="19" s="1"/>
  <c r="O91" i="17"/>
  <c r="E91" i="19" s="1"/>
  <c r="O66" i="17"/>
  <c r="E66" i="19" s="1"/>
  <c r="O64" i="17"/>
  <c r="E64" i="19" s="1"/>
  <c r="O8" i="17"/>
  <c r="E8" i="19" s="1"/>
  <c r="O61" i="17"/>
  <c r="E61" i="19" s="1"/>
  <c r="O70" i="17"/>
  <c r="E70" i="19" s="1"/>
  <c r="O84" i="17"/>
  <c r="E84" i="19" s="1"/>
  <c r="O83" i="17"/>
  <c r="E83" i="19" s="1"/>
  <c r="O21" i="17"/>
  <c r="E21" i="19" s="1"/>
  <c r="O4" i="17"/>
  <c r="E4" i="19" s="1"/>
  <c r="O68" i="17"/>
  <c r="E68" i="19" s="1"/>
  <c r="O17" i="17"/>
  <c r="E17" i="19" s="1"/>
  <c r="O78" i="17"/>
  <c r="E78" i="19" s="1"/>
  <c r="O11" i="17"/>
  <c r="E11" i="19" s="1"/>
  <c r="O50" i="17"/>
  <c r="E50" i="19" s="1"/>
  <c r="O62" i="17"/>
  <c r="E62" i="19" s="1"/>
  <c r="O71" i="17"/>
  <c r="E71" i="19" s="1"/>
  <c r="O46" i="17"/>
  <c r="E46" i="19" s="1"/>
  <c r="Q4" i="15"/>
  <c r="Q11"/>
  <c r="Q42"/>
  <c r="Q90"/>
  <c r="Q66"/>
  <c r="Q73"/>
  <c r="Q48"/>
  <c r="Q60"/>
  <c r="Q91"/>
  <c r="Q84"/>
  <c r="Q18"/>
  <c r="Q39"/>
  <c r="Q64"/>
  <c r="Q86"/>
  <c r="Q75"/>
  <c r="Q14"/>
  <c r="Q24"/>
  <c r="Q92"/>
  <c r="Q89"/>
  <c r="Q26"/>
  <c r="Q79"/>
  <c r="Q9"/>
  <c r="Q34"/>
  <c r="Q87"/>
  <c r="Q7"/>
  <c r="Q68"/>
  <c r="Q69"/>
  <c r="Q55"/>
  <c r="Q37"/>
  <c r="Q53"/>
  <c r="Q57"/>
  <c r="Q35"/>
  <c r="Q51"/>
  <c r="Q20"/>
  <c r="Q6"/>
  <c r="Q13"/>
  <c r="Q82"/>
  <c r="Q63"/>
  <c r="Q95"/>
  <c r="Q52"/>
  <c r="Q17"/>
  <c r="Q83"/>
  <c r="Q70"/>
  <c r="Q74"/>
  <c r="Q15"/>
  <c r="Q28"/>
  <c r="Q36"/>
  <c r="Q16"/>
  <c r="Q93"/>
  <c r="Q49"/>
  <c r="Q88"/>
  <c r="Q59"/>
  <c r="Q33"/>
  <c r="Q46"/>
  <c r="Q19"/>
  <c r="Q25"/>
  <c r="Q32"/>
  <c r="Q10"/>
  <c r="Q47"/>
  <c r="Q72"/>
  <c r="Q71"/>
  <c r="Q45"/>
  <c r="Q29"/>
  <c r="Q41"/>
  <c r="Q56"/>
  <c r="Q12"/>
  <c r="Q31"/>
  <c r="Q8"/>
  <c r="Q43"/>
  <c r="Q50"/>
  <c r="Q30"/>
  <c r="Q61"/>
  <c r="Q80"/>
  <c r="Q27"/>
  <c r="Q81"/>
  <c r="Q58"/>
  <c r="Q23"/>
  <c r="Q40"/>
  <c r="Q67"/>
  <c r="Q78"/>
  <c r="Q76"/>
  <c r="Q38"/>
  <c r="Q21"/>
  <c r="Q65"/>
  <c r="Q54"/>
  <c r="Q85"/>
  <c r="Q62"/>
  <c r="Q5"/>
  <c r="Q94"/>
  <c r="Q22"/>
  <c r="Q77"/>
  <c r="Q44"/>
  <c r="M4"/>
  <c r="M4" i="18"/>
  <c r="R4" s="1"/>
  <c r="M4" i="19" s="1"/>
  <c r="D5" i="13"/>
  <c r="D5" i="17"/>
  <c r="D5" i="14"/>
  <c r="D5" i="15"/>
  <c r="D39" i="13"/>
  <c r="D39" i="14"/>
  <c r="D39" i="17"/>
  <c r="D39" i="15"/>
  <c r="D16" i="13"/>
  <c r="D16" i="14"/>
  <c r="D16" i="17"/>
  <c r="D16" i="15"/>
  <c r="D54" i="13"/>
  <c r="D54" i="17"/>
  <c r="D54" i="14"/>
  <c r="D54" i="15"/>
  <c r="D31" i="13"/>
  <c r="D31" i="14"/>
  <c r="D31" i="17"/>
  <c r="D31" i="15"/>
  <c r="D73" i="13"/>
  <c r="D73" i="14"/>
  <c r="D73" i="15"/>
  <c r="D73" i="17"/>
  <c r="D35" i="13"/>
  <c r="D35" i="14"/>
  <c r="D35" i="15"/>
  <c r="D35" i="17"/>
  <c r="D63" i="13"/>
  <c r="D63" i="14"/>
  <c r="D63" i="17"/>
  <c r="D63" i="15"/>
  <c r="D93" i="13"/>
  <c r="D93" i="14"/>
  <c r="D93" i="17"/>
  <c r="D93" i="15"/>
  <c r="D56" i="13"/>
  <c r="D56" i="14"/>
  <c r="D56" i="17"/>
  <c r="D56" i="15"/>
  <c r="D53" i="13"/>
  <c r="D53" i="14"/>
  <c r="D53" i="17"/>
  <c r="D53" i="15"/>
  <c r="D17" i="13"/>
  <c r="D17" i="14"/>
  <c r="D17" i="17"/>
  <c r="D17" i="15"/>
  <c r="D13" i="13"/>
  <c r="D13" i="14"/>
  <c r="D13" i="17"/>
  <c r="D13" i="15"/>
  <c r="D40" i="13"/>
  <c r="D40" i="14"/>
  <c r="D40" i="17"/>
  <c r="D40" i="15"/>
  <c r="D11" i="13"/>
  <c r="D11" i="14"/>
  <c r="D11" i="17"/>
  <c r="D11" i="15"/>
  <c r="D66" i="13"/>
  <c r="D66" i="17"/>
  <c r="D66" i="15"/>
  <c r="D66" i="14"/>
  <c r="D72" i="13"/>
  <c r="D72" i="14"/>
  <c r="D72" i="17"/>
  <c r="D72" i="15"/>
  <c r="D60" i="13"/>
  <c r="D60" i="17"/>
  <c r="D60" i="15"/>
  <c r="D60" i="14"/>
  <c r="D30" i="13"/>
  <c r="D30" i="14"/>
  <c r="D30" i="15"/>
  <c r="D30" i="17"/>
  <c r="D45" i="13"/>
  <c r="D45" i="14"/>
  <c r="D45" i="17"/>
  <c r="D45" i="15"/>
  <c r="D29" i="13"/>
  <c r="D29" i="17"/>
  <c r="D29" i="15"/>
  <c r="D29" i="14"/>
  <c r="D50" i="13"/>
  <c r="D50" i="14"/>
  <c r="D50" i="17"/>
  <c r="D50" i="15"/>
  <c r="D91" i="13"/>
  <c r="D91" i="17"/>
  <c r="D91" i="14"/>
  <c r="D91" i="15"/>
  <c r="D32" i="13"/>
  <c r="D32" i="14"/>
  <c r="D32" i="17"/>
  <c r="D32" i="15"/>
  <c r="D74" i="13"/>
  <c r="D74" i="14"/>
  <c r="D74" i="17"/>
  <c r="D74" i="15"/>
  <c r="D36" i="13"/>
  <c r="D36" i="14"/>
  <c r="D36" i="17"/>
  <c r="D36" i="15"/>
  <c r="D18" i="13"/>
  <c r="D18" i="14"/>
  <c r="D18" i="17"/>
  <c r="D18" i="15"/>
  <c r="D20" i="13"/>
  <c r="D20" i="14"/>
  <c r="D20" i="17"/>
  <c r="D20" i="15"/>
  <c r="D47" i="13"/>
  <c r="D47" i="17"/>
  <c r="D47" i="14"/>
  <c r="D47" i="15"/>
  <c r="D48" i="13"/>
  <c r="D48" i="17"/>
  <c r="D48" i="14"/>
  <c r="D48" i="15"/>
  <c r="D21" i="13"/>
  <c r="D21" i="14"/>
  <c r="D21" i="17"/>
  <c r="D21" i="15"/>
  <c r="D86" i="13"/>
  <c r="D86" i="14"/>
  <c r="D86" i="17"/>
  <c r="D86" i="15"/>
  <c r="D8" i="13"/>
  <c r="D8" i="14"/>
  <c r="D8" i="17"/>
  <c r="D8" i="15"/>
  <c r="D15" i="13"/>
  <c r="D15" i="17"/>
  <c r="D15" i="14"/>
  <c r="D15" i="15"/>
  <c r="D67" i="13"/>
  <c r="D67" i="14"/>
  <c r="D67" i="17"/>
  <c r="D67" i="15"/>
  <c r="D59" i="13"/>
  <c r="D59" i="17"/>
  <c r="D59" i="14"/>
  <c r="D59" i="15"/>
  <c r="D26" i="13"/>
  <c r="D26" i="14"/>
  <c r="D26" i="17"/>
  <c r="D26" i="15"/>
  <c r="D6" i="13"/>
  <c r="D6" i="14"/>
  <c r="D6" i="17"/>
  <c r="D6" i="15"/>
  <c r="D49" i="13"/>
  <c r="D49" i="14"/>
  <c r="D49" i="17"/>
  <c r="D49" i="15"/>
  <c r="D25" i="13"/>
  <c r="D25" i="14"/>
  <c r="D25" i="17"/>
  <c r="D25" i="15"/>
  <c r="D27" i="13"/>
  <c r="D27" i="17"/>
  <c r="D27" i="14"/>
  <c r="D27" i="15"/>
  <c r="D68" i="13"/>
  <c r="D68" i="17"/>
  <c r="D68" i="14"/>
  <c r="D68" i="15"/>
  <c r="D94" i="13"/>
  <c r="D94" i="14"/>
  <c r="D94" i="17"/>
  <c r="D94" i="15"/>
  <c r="D10" i="13"/>
  <c r="D10" i="14"/>
  <c r="D10" i="17"/>
  <c r="D10" i="15"/>
  <c r="D42" i="13"/>
  <c r="D42" i="14"/>
  <c r="D42" i="17"/>
  <c r="D42" i="15"/>
  <c r="D43" i="13"/>
  <c r="D43" i="14"/>
  <c r="D43" i="17"/>
  <c r="D43" i="15"/>
  <c r="Q38" i="14"/>
  <c r="Q67"/>
  <c r="Q51"/>
  <c r="Q21"/>
  <c r="Q36"/>
  <c r="Q16"/>
  <c r="Q93"/>
  <c r="Q49"/>
  <c r="Q20"/>
  <c r="Q65"/>
  <c r="Q59"/>
  <c r="Q6"/>
  <c r="Q13"/>
  <c r="Q85"/>
  <c r="Q19"/>
  <c r="Q25"/>
  <c r="Q62"/>
  <c r="Q47"/>
  <c r="Q94"/>
  <c r="Q63"/>
  <c r="Q72"/>
  <c r="Q95"/>
  <c r="Q71"/>
  <c r="Q45"/>
  <c r="Q22"/>
  <c r="Q29"/>
  <c r="Q41"/>
  <c r="Q77"/>
  <c r="Q31"/>
  <c r="Q43"/>
  <c r="Q50"/>
  <c r="Q30"/>
  <c r="Q44"/>
  <c r="Q52"/>
  <c r="Q76"/>
  <c r="Q74"/>
  <c r="Q17"/>
  <c r="Q81"/>
  <c r="Q87"/>
  <c r="Q7"/>
  <c r="Q83"/>
  <c r="Q70"/>
  <c r="Q28"/>
  <c r="Q46"/>
  <c r="Q39"/>
  <c r="Q32"/>
  <c r="Q75"/>
  <c r="Q56"/>
  <c r="Q27"/>
  <c r="Q68"/>
  <c r="Q55"/>
  <c r="Q37"/>
  <c r="Q53"/>
  <c r="Q57"/>
  <c r="Q35"/>
  <c r="Q48"/>
  <c r="Q60"/>
  <c r="Q54"/>
  <c r="Q84"/>
  <c r="Q82"/>
  <c r="Q5"/>
  <c r="Q64"/>
  <c r="Q86"/>
  <c r="Q24"/>
  <c r="Q92"/>
  <c r="Q89"/>
  <c r="Q26"/>
  <c r="Q9"/>
  <c r="Q34"/>
  <c r="Q4"/>
  <c r="Q69"/>
  <c r="Q42"/>
  <c r="Q66"/>
  <c r="Q11"/>
  <c r="Q58"/>
  <c r="Q23"/>
  <c r="Q40"/>
  <c r="Q90"/>
  <c r="Q78"/>
  <c r="Q15"/>
  <c r="Q73"/>
  <c r="Q88"/>
  <c r="Q33"/>
  <c r="Q91"/>
  <c r="Q18"/>
  <c r="Q10"/>
  <c r="Q14"/>
  <c r="Q12"/>
  <c r="Q8"/>
  <c r="Q61"/>
  <c r="Q79"/>
  <c r="Q80"/>
  <c r="K4" i="17"/>
  <c r="F4" i="18"/>
  <c r="K4" i="14"/>
  <c r="O93"/>
  <c r="O34"/>
  <c r="O24"/>
  <c r="O54"/>
  <c r="O60"/>
  <c r="O80"/>
  <c r="O44"/>
  <c r="O76"/>
  <c r="O42"/>
  <c r="O85"/>
  <c r="O13"/>
  <c r="O55"/>
  <c r="O48"/>
  <c r="O27"/>
  <c r="O67"/>
  <c r="O82"/>
  <c r="O12"/>
  <c r="O17"/>
  <c r="O11"/>
  <c r="O50"/>
  <c r="O5"/>
  <c r="O84"/>
  <c r="O7"/>
  <c r="O90"/>
  <c r="O63"/>
  <c r="O69"/>
  <c r="O40"/>
  <c r="O26"/>
  <c r="O88"/>
  <c r="O66"/>
  <c r="O68"/>
  <c r="O64"/>
  <c r="O25"/>
  <c r="O87"/>
  <c r="O9"/>
  <c r="O65"/>
  <c r="O94"/>
  <c r="O4"/>
  <c r="O52"/>
  <c r="O6"/>
  <c r="O8"/>
  <c r="O14"/>
  <c r="O31"/>
  <c r="O37"/>
  <c r="O29"/>
  <c r="O57"/>
  <c r="O59"/>
  <c r="O56"/>
  <c r="O38"/>
  <c r="O16"/>
  <c r="O78"/>
  <c r="O61"/>
  <c r="O92"/>
  <c r="O53"/>
  <c r="O45"/>
  <c r="O49"/>
  <c r="O77"/>
  <c r="O62"/>
  <c r="O30"/>
  <c r="O71"/>
  <c r="O22"/>
  <c r="O83"/>
  <c r="O19"/>
  <c r="O21"/>
  <c r="O15"/>
  <c r="O81"/>
  <c r="O75"/>
  <c r="O74"/>
  <c r="O95"/>
  <c r="O73"/>
  <c r="O46"/>
  <c r="O51"/>
  <c r="O89"/>
  <c r="O18"/>
  <c r="O43"/>
  <c r="O47"/>
  <c r="O32"/>
  <c r="O58"/>
  <c r="O39"/>
  <c r="O86"/>
  <c r="O23"/>
  <c r="O20"/>
  <c r="O36"/>
  <c r="O28"/>
  <c r="O79"/>
  <c r="O10"/>
  <c r="O72"/>
  <c r="O41"/>
  <c r="O70"/>
  <c r="O35"/>
  <c r="O33"/>
  <c r="O91"/>
  <c r="Q4" i="18"/>
  <c r="L4" i="19" s="1"/>
  <c r="R55" i="14" l="1"/>
  <c r="R75"/>
  <c r="R92"/>
  <c r="R76"/>
  <c r="R5"/>
  <c r="R49"/>
  <c r="R19"/>
  <c r="R46"/>
  <c r="R28"/>
  <c r="R47"/>
  <c r="R36"/>
  <c r="R14"/>
  <c r="R78"/>
  <c r="R20"/>
  <c r="R72"/>
  <c r="R84"/>
  <c r="R52"/>
  <c r="R77"/>
  <c r="R11"/>
  <c r="R82"/>
  <c r="R59"/>
  <c r="R31"/>
  <c r="R81"/>
  <c r="R41"/>
  <c r="R56"/>
  <c r="R4"/>
  <c r="R10"/>
  <c r="R44"/>
  <c r="R85"/>
  <c r="R27"/>
  <c r="R34"/>
  <c r="R54"/>
  <c r="R57"/>
  <c r="R86"/>
  <c r="R67"/>
  <c r="R60"/>
  <c r="R68"/>
  <c r="R9"/>
  <c r="R79"/>
  <c r="R74"/>
  <c r="R30"/>
  <c r="R37"/>
  <c r="R42"/>
  <c r="R29"/>
  <c r="R91"/>
  <c r="R21"/>
  <c r="R23"/>
  <c r="R13"/>
  <c r="R87"/>
  <c r="R95"/>
  <c r="R61"/>
  <c r="R69"/>
  <c r="R93"/>
  <c r="R8"/>
  <c r="R64"/>
  <c r="R17"/>
  <c r="R40"/>
  <c r="R88"/>
  <c r="R18"/>
  <c r="R38"/>
  <c r="R26"/>
  <c r="R12"/>
  <c r="R73"/>
  <c r="R53"/>
  <c r="R89"/>
  <c r="R80"/>
  <c r="R32"/>
  <c r="R6"/>
  <c r="R45"/>
  <c r="R48"/>
  <c r="R15"/>
  <c r="R83"/>
  <c r="R7"/>
  <c r="R25"/>
  <c r="R33"/>
  <c r="R65"/>
  <c r="R35"/>
  <c r="R51"/>
  <c r="R16"/>
  <c r="R63"/>
  <c r="R58"/>
  <c r="R50"/>
  <c r="R43"/>
  <c r="R90"/>
  <c r="R24"/>
  <c r="R22"/>
  <c r="R70"/>
  <c r="R94"/>
  <c r="R66"/>
  <c r="R39"/>
  <c r="R71"/>
  <c r="R62"/>
  <c r="R9" i="17"/>
  <c r="H9" i="19" s="1"/>
  <c r="R79" i="17"/>
  <c r="H79" i="19" s="1"/>
  <c r="R73" i="17"/>
  <c r="H73" i="19" s="1"/>
  <c r="R44" i="17"/>
  <c r="H44" i="19" s="1"/>
  <c r="R42" i="17"/>
  <c r="H42" i="19" s="1"/>
  <c r="R29" i="17"/>
  <c r="H29" i="19" s="1"/>
  <c r="R91" i="17"/>
  <c r="H91" i="19" s="1"/>
  <c r="R21" i="17"/>
  <c r="H21" i="19" s="1"/>
  <c r="R23" i="17"/>
  <c r="H23" i="19" s="1"/>
  <c r="R13" i="17"/>
  <c r="H13" i="19" s="1"/>
  <c r="R87" i="17"/>
  <c r="H87" i="19" s="1"/>
  <c r="R34" i="17"/>
  <c r="H34" i="19" s="1"/>
  <c r="R32" i="17"/>
  <c r="H32" i="19" s="1"/>
  <c r="R54" i="17"/>
  <c r="H54" i="19" s="1"/>
  <c r="R35" i="17"/>
  <c r="H35" i="19" s="1"/>
  <c r="R66" i="17"/>
  <c r="H66" i="19" s="1"/>
  <c r="R51" i="17"/>
  <c r="H51" i="19" s="1"/>
  <c r="R67" i="17"/>
  <c r="H67" i="19" s="1"/>
  <c r="R60" i="17"/>
  <c r="H60" i="19" s="1"/>
  <c r="R16" i="17"/>
  <c r="H16" i="19" s="1"/>
  <c r="R63" i="17"/>
  <c r="H63" i="19" s="1"/>
  <c r="R68" i="17"/>
  <c r="H68" i="19" s="1"/>
  <c r="R50" i="17"/>
  <c r="H50" i="19" s="1"/>
  <c r="R74" i="17"/>
  <c r="H74" i="19" s="1"/>
  <c r="R92" i="17"/>
  <c r="H92" i="19" s="1"/>
  <c r="R37" i="17"/>
  <c r="H37" i="19" s="1"/>
  <c r="R28" i="17"/>
  <c r="H28" i="19" s="1"/>
  <c r="R84" i="17"/>
  <c r="H84" i="19" s="1"/>
  <c r="R95" i="17"/>
  <c r="H95" i="19" s="1"/>
  <c r="R45" i="17"/>
  <c r="H45" i="19" s="1"/>
  <c r="R48" i="17"/>
  <c r="H48" i="19" s="1"/>
  <c r="R64" i="17"/>
  <c r="H64" i="19" s="1"/>
  <c r="R17" i="17"/>
  <c r="H17" i="19" s="1"/>
  <c r="R7" i="17"/>
  <c r="H7" i="19" s="1"/>
  <c r="R90" i="17"/>
  <c r="H90" i="19" s="1"/>
  <c r="R38" i="17"/>
  <c r="H38" i="19" s="1"/>
  <c r="R10" i="17"/>
  <c r="H10" i="19" s="1"/>
  <c r="R55" i="17"/>
  <c r="H55" i="19" s="1"/>
  <c r="R75" i="17"/>
  <c r="H75" i="19" s="1"/>
  <c r="R26" i="17"/>
  <c r="H26" i="19" s="1"/>
  <c r="R12" i="17"/>
  <c r="H12" i="19" s="1"/>
  <c r="R85" i="17"/>
  <c r="H85" i="19" s="1"/>
  <c r="R53" i="17"/>
  <c r="H53" i="19" s="1"/>
  <c r="R5" i="17"/>
  <c r="H5" i="19" s="1"/>
  <c r="R19" i="17"/>
  <c r="H19" i="19" s="1"/>
  <c r="R47" i="17"/>
  <c r="H47" i="19" s="1"/>
  <c r="R36" i="17"/>
  <c r="H36" i="19" s="1"/>
  <c r="R89" i="17"/>
  <c r="H89" i="19" s="1"/>
  <c r="R78" i="17"/>
  <c r="H78" i="19" s="1"/>
  <c r="R20" i="17"/>
  <c r="H20" i="19" s="1"/>
  <c r="R72" i="17"/>
  <c r="H72" i="19" s="1"/>
  <c r="R27" i="17"/>
  <c r="H27" i="19" s="1"/>
  <c r="R80" i="17"/>
  <c r="H80" i="19" s="1"/>
  <c r="R52" i="17"/>
  <c r="H52" i="19" s="1"/>
  <c r="R11" i="17"/>
  <c r="H11" i="19" s="1"/>
  <c r="R82" i="17"/>
  <c r="H82" i="19" s="1"/>
  <c r="R22" i="17"/>
  <c r="H22" i="19" s="1"/>
  <c r="R15" i="17"/>
  <c r="H15" i="19" s="1"/>
  <c r="R33" i="17"/>
  <c r="H33" i="19" s="1"/>
  <c r="R65" i="17"/>
  <c r="H65" i="19" s="1"/>
  <c r="R62" i="17"/>
  <c r="H62" i="19" s="1"/>
  <c r="R30" i="17"/>
  <c r="H30" i="19" s="1"/>
  <c r="R76" i="17"/>
  <c r="H76" i="19" s="1"/>
  <c r="R49" i="17"/>
  <c r="H49" i="19" s="1"/>
  <c r="R46" i="17"/>
  <c r="H46" i="19" s="1"/>
  <c r="R14" i="17"/>
  <c r="H14" i="19" s="1"/>
  <c r="R61" i="17"/>
  <c r="H61" i="19" s="1"/>
  <c r="R77" i="17"/>
  <c r="H77" i="19" s="1"/>
  <c r="R93" i="17"/>
  <c r="H93" i="19" s="1"/>
  <c r="R31" i="17"/>
  <c r="H31" i="19" s="1"/>
  <c r="R8" i="17"/>
  <c r="H8" i="19" s="1"/>
  <c r="R70" i="17"/>
  <c r="H70" i="19" s="1"/>
  <c r="R94" i="17"/>
  <c r="H94" i="19" s="1"/>
  <c r="R57" i="17"/>
  <c r="H57" i="19" s="1"/>
  <c r="R86" i="17"/>
  <c r="H86" i="19" s="1"/>
  <c r="R39" i="17"/>
  <c r="H39" i="19" s="1"/>
  <c r="R71" i="17"/>
  <c r="H71" i="19" s="1"/>
  <c r="R56" i="17"/>
  <c r="H56" i="19" s="1"/>
  <c r="R4" i="17"/>
  <c r="H4" i="19" s="1"/>
  <c r="R69" i="17"/>
  <c r="H69" i="19" s="1"/>
  <c r="R6" i="17"/>
  <c r="H6" i="19" s="1"/>
  <c r="R59" i="17"/>
  <c r="H59" i="19" s="1"/>
  <c r="R81" i="17"/>
  <c r="H81" i="19" s="1"/>
  <c r="R41" i="17"/>
  <c r="H41" i="19" s="1"/>
  <c r="R83" i="17"/>
  <c r="H83" i="19" s="1"/>
  <c r="R25" i="17"/>
  <c r="H25" i="19" s="1"/>
  <c r="R40" i="17"/>
  <c r="H40" i="19" s="1"/>
  <c r="R88" i="17"/>
  <c r="H88" i="19" s="1"/>
  <c r="R18" i="17"/>
  <c r="H18" i="19" s="1"/>
  <c r="R58" i="17"/>
  <c r="H58" i="19" s="1"/>
  <c r="R43" i="17"/>
  <c r="H43" i="19" s="1"/>
  <c r="R24" i="17"/>
  <c r="H24" i="19" s="1"/>
  <c r="P4" i="18"/>
  <c r="K4" i="19" s="1"/>
  <c r="P17" i="14"/>
  <c r="P43"/>
  <c r="P10"/>
  <c r="P58"/>
  <c r="P45"/>
  <c r="P14"/>
  <c r="P36"/>
  <c r="P38"/>
  <c r="P65"/>
  <c r="P85"/>
  <c r="P4"/>
  <c r="P27"/>
  <c r="P68"/>
  <c r="P21"/>
  <c r="P91"/>
  <c r="P76"/>
  <c r="P61"/>
  <c r="P53"/>
  <c r="P67"/>
  <c r="P5"/>
  <c r="P34"/>
  <c r="P62"/>
  <c r="P24"/>
  <c r="P84"/>
  <c r="P95"/>
  <c r="P15"/>
  <c r="P50"/>
  <c r="P64"/>
  <c r="P75"/>
  <c r="P92"/>
  <c r="P42"/>
  <c r="P33"/>
  <c r="P25"/>
  <c r="P77"/>
  <c r="P73"/>
  <c r="P82"/>
  <c r="P83"/>
  <c r="P40"/>
  <c r="P86"/>
  <c r="P44"/>
  <c r="P20"/>
  <c r="P71"/>
  <c r="P18"/>
  <c r="P37"/>
  <c r="P81"/>
  <c r="P31"/>
  <c r="P41"/>
  <c r="P66"/>
  <c r="P49"/>
  <c r="P87"/>
  <c r="P46"/>
  <c r="P11"/>
  <c r="P60"/>
  <c r="P35"/>
  <c r="P28"/>
  <c r="P19"/>
  <c r="P56"/>
  <c r="P9"/>
  <c r="P52"/>
  <c r="P79"/>
  <c r="P78"/>
  <c r="P57"/>
  <c r="P29"/>
  <c r="P6"/>
  <c r="P88"/>
  <c r="P8"/>
  <c r="P59"/>
  <c r="P69"/>
  <c r="P12"/>
  <c r="P72"/>
  <c r="P30"/>
  <c r="P51"/>
  <c r="P22"/>
  <c r="P7"/>
  <c r="P80"/>
  <c r="P74"/>
  <c r="P63"/>
  <c r="P47"/>
  <c r="P94"/>
  <c r="P70"/>
  <c r="P90"/>
  <c r="P23"/>
  <c r="P39"/>
  <c r="P48"/>
  <c r="P16"/>
  <c r="P54"/>
  <c r="P13"/>
  <c r="P89"/>
  <c r="P32"/>
  <c r="P93"/>
  <c r="P55"/>
  <c r="P26"/>
  <c r="P29" i="17"/>
  <c r="F29" i="19" s="1"/>
  <c r="P33" i="17"/>
  <c r="F33" i="19" s="1"/>
  <c r="P25" i="17"/>
  <c r="F25" i="19" s="1"/>
  <c r="P88" i="17"/>
  <c r="F88" i="19" s="1"/>
  <c r="P77" i="17"/>
  <c r="F77" i="19" s="1"/>
  <c r="P8" i="17"/>
  <c r="F8" i="19" s="1"/>
  <c r="P81" i="17"/>
  <c r="F81" i="19" s="1"/>
  <c r="P59" i="17"/>
  <c r="F59" i="19" s="1"/>
  <c r="P73" i="17"/>
  <c r="F73" i="19" s="1"/>
  <c r="P31" i="17"/>
  <c r="F31" i="19" s="1"/>
  <c r="P12" i="17"/>
  <c r="F12" i="19" s="1"/>
  <c r="P66" i="17"/>
  <c r="F66" i="19" s="1"/>
  <c r="P83" i="17"/>
  <c r="F83" i="19" s="1"/>
  <c r="P51" i="17"/>
  <c r="F51" i="19" s="1"/>
  <c r="P22" i="17"/>
  <c r="F22" i="19" s="1"/>
  <c r="P7" i="17"/>
  <c r="F7" i="19" s="1"/>
  <c r="P86" i="17"/>
  <c r="F86" i="19" s="1"/>
  <c r="P94" i="17"/>
  <c r="F94" i="19" s="1"/>
  <c r="P90" i="17"/>
  <c r="F90" i="19" s="1"/>
  <c r="P23" i="17"/>
  <c r="F23" i="19" s="1"/>
  <c r="P16" i="17"/>
  <c r="F16" i="19" s="1"/>
  <c r="P54" i="17"/>
  <c r="F54" i="19" s="1"/>
  <c r="P32" i="17"/>
  <c r="F32" i="19" s="1"/>
  <c r="P55" i="17"/>
  <c r="F55" i="19" s="1"/>
  <c r="P10" i="17"/>
  <c r="F10" i="19" s="1"/>
  <c r="P18" i="17"/>
  <c r="F18" i="19" s="1"/>
  <c r="P58" i="17"/>
  <c r="F58" i="19" s="1"/>
  <c r="P14" i="17"/>
  <c r="F14" i="19" s="1"/>
  <c r="P38" i="17"/>
  <c r="F38" i="19" s="1"/>
  <c r="P27" i="17"/>
  <c r="F27" i="19" s="1"/>
  <c r="P21" i="17"/>
  <c r="F21" i="19" s="1"/>
  <c r="P61" i="17"/>
  <c r="F61" i="19" s="1"/>
  <c r="P49" i="17"/>
  <c r="F49" i="19" s="1"/>
  <c r="P87" i="17"/>
  <c r="F87" i="19" s="1"/>
  <c r="P46" i="17"/>
  <c r="F46" i="19" s="1"/>
  <c r="P5" i="17"/>
  <c r="F5" i="19" s="1"/>
  <c r="P62" i="17"/>
  <c r="F62" i="19" s="1"/>
  <c r="P60" i="17"/>
  <c r="F60" i="19" s="1"/>
  <c r="P74" i="17"/>
  <c r="F74" i="19" s="1"/>
  <c r="P63" i="17"/>
  <c r="F63" i="19" s="1"/>
  <c r="P47" i="17"/>
  <c r="F47" i="19" s="1"/>
  <c r="P70" i="17"/>
  <c r="F70" i="19" s="1"/>
  <c r="P9" i="17"/>
  <c r="F9" i="19" s="1"/>
  <c r="P15" i="17"/>
  <c r="F15" i="19" s="1"/>
  <c r="P50" i="17"/>
  <c r="F50" i="19" s="1"/>
  <c r="P26" i="17"/>
  <c r="F26" i="19" s="1"/>
  <c r="P42" i="17"/>
  <c r="F42" i="19" s="1"/>
  <c r="P43" i="17"/>
  <c r="F43" i="19" s="1"/>
  <c r="P6" i="17"/>
  <c r="F6" i="19" s="1"/>
  <c r="P45" i="17"/>
  <c r="F45" i="19" s="1"/>
  <c r="P36" i="17"/>
  <c r="F36" i="19" s="1"/>
  <c r="P65" i="17"/>
  <c r="F65" i="19" s="1"/>
  <c r="P85" i="17"/>
  <c r="F85" i="19" s="1"/>
  <c r="P4" i="17"/>
  <c r="F4" i="19" s="1"/>
  <c r="P91" i="17"/>
  <c r="F91" i="19" s="1"/>
  <c r="P69" i="17"/>
  <c r="F69" i="19" s="1"/>
  <c r="P76" i="17"/>
  <c r="F76" i="19" s="1"/>
  <c r="P82" i="17"/>
  <c r="F82" i="19" s="1"/>
  <c r="P72" i="17"/>
  <c r="F72" i="19" s="1"/>
  <c r="P30" i="17"/>
  <c r="F30" i="19" s="1"/>
  <c r="P67" i="17"/>
  <c r="F67" i="19" s="1"/>
  <c r="P40" i="17"/>
  <c r="F40" i="19" s="1"/>
  <c r="P80" i="17"/>
  <c r="F80" i="19" s="1"/>
  <c r="P39" i="17"/>
  <c r="F39" i="19" s="1"/>
  <c r="P13" i="17"/>
  <c r="F13" i="19" s="1"/>
  <c r="P89" i="17"/>
  <c r="F89" i="19" s="1"/>
  <c r="P93" i="17"/>
  <c r="F93" i="19" s="1"/>
  <c r="P17" i="17"/>
  <c r="F17" i="19" s="1"/>
  <c r="P37" i="17"/>
  <c r="F37" i="19" s="1"/>
  <c r="P68" i="17"/>
  <c r="F68" i="19" s="1"/>
  <c r="P41" i="17"/>
  <c r="F41" i="19" s="1"/>
  <c r="P53" i="17"/>
  <c r="F53" i="19" s="1"/>
  <c r="P11" i="17"/>
  <c r="F11" i="19" s="1"/>
  <c r="P34" i="17"/>
  <c r="F34" i="19" s="1"/>
  <c r="P44" i="17"/>
  <c r="F44" i="19" s="1"/>
  <c r="P24" i="17"/>
  <c r="F24" i="19" s="1"/>
  <c r="P35" i="17"/>
  <c r="F35" i="19" s="1"/>
  <c r="P84" i="17"/>
  <c r="F84" i="19" s="1"/>
  <c r="P28" i="17"/>
  <c r="F28" i="19" s="1"/>
  <c r="P20" i="17"/>
  <c r="F20" i="19" s="1"/>
  <c r="P19" i="17"/>
  <c r="F19" i="19" s="1"/>
  <c r="P95" i="17"/>
  <c r="F95" i="19" s="1"/>
  <c r="P56" i="17"/>
  <c r="F56" i="19" s="1"/>
  <c r="P71" i="17"/>
  <c r="F71" i="19" s="1"/>
  <c r="P64" i="17"/>
  <c r="F64" i="19" s="1"/>
  <c r="P78" i="17"/>
  <c r="F78" i="19" s="1"/>
  <c r="P92" i="17"/>
  <c r="F92" i="19" s="1"/>
  <c r="P57" i="17"/>
  <c r="F57" i="19" s="1"/>
  <c r="P48" i="17"/>
  <c r="F48" i="19" s="1"/>
  <c r="P52" i="17"/>
  <c r="F52" i="19" s="1"/>
  <c r="P79" i="17"/>
  <c r="F79" i="19" s="1"/>
  <c r="P75" i="17"/>
  <c r="F75" i="19" s="1"/>
  <c r="R38" i="15"/>
  <c r="R10"/>
  <c r="R26"/>
  <c r="R74"/>
  <c r="R12"/>
  <c r="R30"/>
  <c r="R85"/>
  <c r="R53"/>
  <c r="R37"/>
  <c r="R89"/>
  <c r="R27"/>
  <c r="R80"/>
  <c r="R95"/>
  <c r="R61"/>
  <c r="R45"/>
  <c r="R70"/>
  <c r="R83"/>
  <c r="R25"/>
  <c r="R94"/>
  <c r="R90"/>
  <c r="R75"/>
  <c r="R79"/>
  <c r="R5"/>
  <c r="R19"/>
  <c r="R36"/>
  <c r="R42"/>
  <c r="R29"/>
  <c r="R78"/>
  <c r="R72"/>
  <c r="R13"/>
  <c r="R52"/>
  <c r="R11"/>
  <c r="R32"/>
  <c r="R8"/>
  <c r="R15"/>
  <c r="R33"/>
  <c r="R65"/>
  <c r="R16"/>
  <c r="R63"/>
  <c r="R56"/>
  <c r="R50"/>
  <c r="R92"/>
  <c r="R73"/>
  <c r="R44"/>
  <c r="R76"/>
  <c r="R49"/>
  <c r="R46"/>
  <c r="R28"/>
  <c r="R14"/>
  <c r="R84"/>
  <c r="R77"/>
  <c r="R34"/>
  <c r="R6"/>
  <c r="R48"/>
  <c r="R7"/>
  <c r="R57"/>
  <c r="R86"/>
  <c r="R39"/>
  <c r="R71"/>
  <c r="R58"/>
  <c r="R43"/>
  <c r="R24"/>
  <c r="R4"/>
  <c r="R55"/>
  <c r="R9"/>
  <c r="R47"/>
  <c r="R91"/>
  <c r="R20"/>
  <c r="R21"/>
  <c r="R23"/>
  <c r="R87"/>
  <c r="R82"/>
  <c r="R69"/>
  <c r="R54"/>
  <c r="R22"/>
  <c r="R59"/>
  <c r="R64"/>
  <c r="R81"/>
  <c r="R17"/>
  <c r="R41"/>
  <c r="R66"/>
  <c r="R40"/>
  <c r="R67"/>
  <c r="R88"/>
  <c r="R60"/>
  <c r="R62"/>
  <c r="R68"/>
  <c r="R18"/>
  <c r="R93"/>
  <c r="R31"/>
  <c r="R35"/>
  <c r="R51"/>
  <c r="P42"/>
  <c r="P6"/>
  <c r="P18"/>
  <c r="P37"/>
  <c r="P41"/>
  <c r="P69"/>
  <c r="P82"/>
  <c r="P72"/>
  <c r="P30"/>
  <c r="P49"/>
  <c r="P40"/>
  <c r="P87"/>
  <c r="P20"/>
  <c r="P63"/>
  <c r="P26"/>
  <c r="P81"/>
  <c r="P85"/>
  <c r="P91"/>
  <c r="P76"/>
  <c r="P67"/>
  <c r="P7"/>
  <c r="P11"/>
  <c r="P34"/>
  <c r="P80"/>
  <c r="P24"/>
  <c r="P35"/>
  <c r="P84"/>
  <c r="P28"/>
  <c r="P19"/>
  <c r="P95"/>
  <c r="P94"/>
  <c r="P90"/>
  <c r="P56"/>
  <c r="P23"/>
  <c r="P39"/>
  <c r="P16"/>
  <c r="P54"/>
  <c r="P64"/>
  <c r="P32"/>
  <c r="P55"/>
  <c r="P78"/>
  <c r="P57"/>
  <c r="P17"/>
  <c r="P29"/>
  <c r="P33"/>
  <c r="P10"/>
  <c r="P25"/>
  <c r="P88"/>
  <c r="P77"/>
  <c r="P8"/>
  <c r="P59"/>
  <c r="P73"/>
  <c r="P58"/>
  <c r="P14"/>
  <c r="P38"/>
  <c r="P27"/>
  <c r="P68"/>
  <c r="P21"/>
  <c r="P12"/>
  <c r="P61"/>
  <c r="P83"/>
  <c r="P53"/>
  <c r="P51"/>
  <c r="P22"/>
  <c r="P44"/>
  <c r="P74"/>
  <c r="P47"/>
  <c r="P70"/>
  <c r="P48"/>
  <c r="P71"/>
  <c r="P43"/>
  <c r="P31"/>
  <c r="P45"/>
  <c r="P36"/>
  <c r="P65"/>
  <c r="P4"/>
  <c r="P66"/>
  <c r="P46"/>
  <c r="P5"/>
  <c r="P62"/>
  <c r="P60"/>
  <c r="P86"/>
  <c r="P9"/>
  <c r="P15"/>
  <c r="P50"/>
  <c r="P52"/>
  <c r="P79"/>
  <c r="P75"/>
  <c r="P13"/>
  <c r="P89"/>
  <c r="P93"/>
  <c r="P92"/>
  <c r="K4" i="13"/>
  <c r="K8"/>
  <c r="I4" i="18" l="1"/>
  <c r="I4" i="15"/>
  <c r="I4" i="17"/>
  <c r="D4" i="18"/>
  <c r="I4" i="14"/>
  <c r="N14" i="15" l="1"/>
  <c r="S14" s="1"/>
  <c r="T14" s="1"/>
  <c r="E14" i="16" s="1"/>
  <c r="N89" i="15"/>
  <c r="S89" s="1"/>
  <c r="T89" s="1"/>
  <c r="E89" i="16" s="1"/>
  <c r="N84" i="15"/>
  <c r="S84" s="1"/>
  <c r="T84" s="1"/>
  <c r="E84" i="16" s="1"/>
  <c r="N95" i="15"/>
  <c r="S95" s="1"/>
  <c r="T95" s="1"/>
  <c r="E95" i="16" s="1"/>
  <c r="N88" i="15"/>
  <c r="S88" s="1"/>
  <c r="T88" s="1"/>
  <c r="E88" i="16" s="1"/>
  <c r="N61" i="15"/>
  <c r="S61" s="1"/>
  <c r="T61" s="1"/>
  <c r="E61" i="16" s="1"/>
  <c r="N22" i="15"/>
  <c r="S22" s="1"/>
  <c r="T22" s="1"/>
  <c r="E22" i="16" s="1"/>
  <c r="N62" i="15"/>
  <c r="S62" s="1"/>
  <c r="T62" s="1"/>
  <c r="E62" i="16" s="1"/>
  <c r="N81" i="15"/>
  <c r="S81" s="1"/>
  <c r="T81" s="1"/>
  <c r="E81" i="16" s="1"/>
  <c r="N69" i="15"/>
  <c r="S69" s="1"/>
  <c r="T69" s="1"/>
  <c r="E69" i="16" s="1"/>
  <c r="N28" i="15"/>
  <c r="S28" s="1"/>
  <c r="T28" s="1"/>
  <c r="E28" i="16" s="1"/>
  <c r="N24" i="15"/>
  <c r="S24" s="1"/>
  <c r="T24" s="1"/>
  <c r="E24" i="16" s="1"/>
  <c r="N37" i="15"/>
  <c r="S37" s="1"/>
  <c r="T37" s="1"/>
  <c r="E37" i="16" s="1"/>
  <c r="N64" i="15"/>
  <c r="S64" s="1"/>
  <c r="T64" s="1"/>
  <c r="E64" i="16" s="1"/>
  <c r="N51" i="15"/>
  <c r="S51" s="1"/>
  <c r="T51" s="1"/>
  <c r="E51" i="16" s="1"/>
  <c r="N70" i="15"/>
  <c r="S70" s="1"/>
  <c r="T70" s="1"/>
  <c r="E70" i="16" s="1"/>
  <c r="N80" i="15"/>
  <c r="S80" s="1"/>
  <c r="T80" s="1"/>
  <c r="E80" i="16" s="1"/>
  <c r="N38" i="15"/>
  <c r="S38" s="1"/>
  <c r="T38" s="1"/>
  <c r="E38" i="16" s="1"/>
  <c r="N83" i="15"/>
  <c r="S83" s="1"/>
  <c r="T83" s="1"/>
  <c r="E83" i="16" s="1"/>
  <c r="N33" i="15"/>
  <c r="S33" s="1"/>
  <c r="T33" s="1"/>
  <c r="E33" i="16" s="1"/>
  <c r="N57" i="15"/>
  <c r="S57" s="1"/>
  <c r="T57" s="1"/>
  <c r="E57" i="16" s="1"/>
  <c r="N19" i="15"/>
  <c r="S19" s="1"/>
  <c r="T19" s="1"/>
  <c r="E19" i="16" s="1"/>
  <c r="N76" i="15"/>
  <c r="S76" s="1"/>
  <c r="T76" s="1"/>
  <c r="E76" i="16" s="1"/>
  <c r="N65" i="15"/>
  <c r="S65" s="1"/>
  <c r="T65" s="1"/>
  <c r="E65" i="16" s="1"/>
  <c r="N55" i="15"/>
  <c r="S55" s="1"/>
  <c r="T55" s="1"/>
  <c r="E55" i="16" s="1"/>
  <c r="N75" i="15"/>
  <c r="S75" s="1"/>
  <c r="T75" s="1"/>
  <c r="E75" i="16" s="1"/>
  <c r="N52" i="15"/>
  <c r="S52" s="1"/>
  <c r="T52" s="1"/>
  <c r="E52" i="16" s="1"/>
  <c r="N77" i="15"/>
  <c r="S77" s="1"/>
  <c r="T77" s="1"/>
  <c r="E77" i="16" s="1"/>
  <c r="N12" i="15"/>
  <c r="S12" s="1"/>
  <c r="T12" s="1"/>
  <c r="E12" i="16" s="1"/>
  <c r="N44" i="15"/>
  <c r="S44" s="1"/>
  <c r="T44" s="1"/>
  <c r="E44" i="16" s="1"/>
  <c r="N46" i="15"/>
  <c r="S46" s="1"/>
  <c r="T46" s="1"/>
  <c r="E46" i="16" s="1"/>
  <c r="N85" i="15"/>
  <c r="S85" s="1"/>
  <c r="T85" s="1"/>
  <c r="E85" i="16" s="1"/>
  <c r="N92" i="15"/>
  <c r="S92" s="1"/>
  <c r="T92" s="1"/>
  <c r="E92" i="16" s="1"/>
  <c r="N60" i="15"/>
  <c r="S60" s="1"/>
  <c r="T60" s="1"/>
  <c r="E60" i="16" s="1"/>
  <c r="N73" i="15"/>
  <c r="S73" s="1"/>
  <c r="T73" s="1"/>
  <c r="E73" i="16" s="1"/>
  <c r="N9" i="15"/>
  <c r="S9" s="1"/>
  <c r="T9" s="1"/>
  <c r="E9" i="16" s="1"/>
  <c r="N43" i="15"/>
  <c r="S43" s="1"/>
  <c r="T43" s="1"/>
  <c r="E43" i="16" s="1"/>
  <c r="N42" i="15"/>
  <c r="S42" s="1"/>
  <c r="T42" s="1"/>
  <c r="E42" i="16" s="1"/>
  <c r="N10" i="15"/>
  <c r="S10" s="1"/>
  <c r="T10" s="1"/>
  <c r="E10" i="16" s="1"/>
  <c r="N94" i="15"/>
  <c r="S94" s="1"/>
  <c r="T94" s="1"/>
  <c r="E94" i="16" s="1"/>
  <c r="N68" i="15"/>
  <c r="S68" s="1"/>
  <c r="T68" s="1"/>
  <c r="E68" i="16" s="1"/>
  <c r="N27" i="15"/>
  <c r="S27" s="1"/>
  <c r="T27" s="1"/>
  <c r="E27" i="16" s="1"/>
  <c r="N25" i="15"/>
  <c r="S25" s="1"/>
  <c r="T25" s="1"/>
  <c r="E25" i="16" s="1"/>
  <c r="N49" i="15"/>
  <c r="S49" s="1"/>
  <c r="T49" s="1"/>
  <c r="E49" i="16" s="1"/>
  <c r="N6" i="15"/>
  <c r="S6" s="1"/>
  <c r="T6" s="1"/>
  <c r="E6" i="16" s="1"/>
  <c r="N26" i="15"/>
  <c r="S26" s="1"/>
  <c r="T26" s="1"/>
  <c r="E26" i="16" s="1"/>
  <c r="N59" i="15"/>
  <c r="S59" s="1"/>
  <c r="T59" s="1"/>
  <c r="E59" i="16" s="1"/>
  <c r="N67" i="15"/>
  <c r="S67" s="1"/>
  <c r="T67" s="1"/>
  <c r="E67" i="16" s="1"/>
  <c r="N15" i="15"/>
  <c r="S15" s="1"/>
  <c r="T15" s="1"/>
  <c r="E15" i="16" s="1"/>
  <c r="N8" i="15"/>
  <c r="S8" s="1"/>
  <c r="T8" s="1"/>
  <c r="E8" i="16" s="1"/>
  <c r="N86" i="15"/>
  <c r="S86" s="1"/>
  <c r="T86" s="1"/>
  <c r="E86" i="16" s="1"/>
  <c r="N21" i="15"/>
  <c r="S21" s="1"/>
  <c r="T21" s="1"/>
  <c r="E21" i="16" s="1"/>
  <c r="N48" i="15"/>
  <c r="S48" s="1"/>
  <c r="T48" s="1"/>
  <c r="E48" i="16" s="1"/>
  <c r="N47" i="15"/>
  <c r="S47" s="1"/>
  <c r="T47" s="1"/>
  <c r="E47" i="16" s="1"/>
  <c r="N20" i="15"/>
  <c r="S20" s="1"/>
  <c r="T20" s="1"/>
  <c r="E20" i="16" s="1"/>
  <c r="N18" i="15"/>
  <c r="S18" s="1"/>
  <c r="T18" s="1"/>
  <c r="E18" i="16" s="1"/>
  <c r="N36" i="15"/>
  <c r="S36" s="1"/>
  <c r="T36" s="1"/>
  <c r="E36" i="16" s="1"/>
  <c r="N74" i="15"/>
  <c r="S74" s="1"/>
  <c r="T74" s="1"/>
  <c r="E74" i="16" s="1"/>
  <c r="N32" i="15"/>
  <c r="S32" s="1"/>
  <c r="T32" s="1"/>
  <c r="E32" i="16" s="1"/>
  <c r="N91" i="15"/>
  <c r="S91" s="1"/>
  <c r="T91" s="1"/>
  <c r="E91" i="16" s="1"/>
  <c r="N50" i="15"/>
  <c r="S50" s="1"/>
  <c r="T50" s="1"/>
  <c r="E50" i="16" s="1"/>
  <c r="N45" i="15"/>
  <c r="S45" s="1"/>
  <c r="T45" s="1"/>
  <c r="E45" i="16" s="1"/>
  <c r="N72" i="15"/>
  <c r="S72" s="1"/>
  <c r="T72" s="1"/>
  <c r="E72" i="16" s="1"/>
  <c r="N11" i="15"/>
  <c r="S11" s="1"/>
  <c r="T11" s="1"/>
  <c r="E11" i="16" s="1"/>
  <c r="N40" i="15"/>
  <c r="S40" s="1"/>
  <c r="T40" s="1"/>
  <c r="E40" i="16" s="1"/>
  <c r="N13" i="15"/>
  <c r="S13" s="1"/>
  <c r="T13" s="1"/>
  <c r="E13" i="16" s="1"/>
  <c r="N17" i="15"/>
  <c r="S17" s="1"/>
  <c r="T17" s="1"/>
  <c r="E17" i="16" s="1"/>
  <c r="N53" i="15"/>
  <c r="S53" s="1"/>
  <c r="T53" s="1"/>
  <c r="E53" i="16" s="1"/>
  <c r="N56" i="15"/>
  <c r="S56" s="1"/>
  <c r="T56" s="1"/>
  <c r="E56" i="16" s="1"/>
  <c r="N93" i="15"/>
  <c r="S93" s="1"/>
  <c r="T93" s="1"/>
  <c r="E93" i="16" s="1"/>
  <c r="N63" i="15"/>
  <c r="S63" s="1"/>
  <c r="T63" s="1"/>
  <c r="E63" i="16" s="1"/>
  <c r="N31" i="15"/>
  <c r="S31" s="1"/>
  <c r="T31" s="1"/>
  <c r="E31" i="16" s="1"/>
  <c r="N54" i="15"/>
  <c r="S54" s="1"/>
  <c r="T54" s="1"/>
  <c r="E54" i="16" s="1"/>
  <c r="N16" i="15"/>
  <c r="S16" s="1"/>
  <c r="T16" s="1"/>
  <c r="E16" i="16" s="1"/>
  <c r="N39" i="15"/>
  <c r="S39" s="1"/>
  <c r="T39" s="1"/>
  <c r="E39" i="16" s="1"/>
  <c r="N5" i="15"/>
  <c r="S5" s="1"/>
  <c r="T5" s="1"/>
  <c r="E5" i="16" s="1"/>
  <c r="N41" i="15"/>
  <c r="S41" s="1"/>
  <c r="T41" s="1"/>
  <c r="E41" i="16" s="1"/>
  <c r="N29" i="15"/>
  <c r="S29" s="1"/>
  <c r="T29" s="1"/>
  <c r="E29" i="16" s="1"/>
  <c r="N30" i="15"/>
  <c r="S30" s="1"/>
  <c r="T30" s="1"/>
  <c r="E30" i="16" s="1"/>
  <c r="N35" i="15"/>
  <c r="S35" s="1"/>
  <c r="T35" s="1"/>
  <c r="E35" i="16" s="1"/>
  <c r="N23" i="15"/>
  <c r="S23" s="1"/>
  <c r="T23" s="1"/>
  <c r="E23" i="16" s="1"/>
  <c r="N79" i="15"/>
  <c r="S79" s="1"/>
  <c r="T79" s="1"/>
  <c r="E79" i="16" s="1"/>
  <c r="N78" i="15"/>
  <c r="S78" s="1"/>
  <c r="T78" s="1"/>
  <c r="E78" i="16" s="1"/>
  <c r="N34" i="15"/>
  <c r="S34" s="1"/>
  <c r="T34" s="1"/>
  <c r="E34" i="16" s="1"/>
  <c r="N82" i="15"/>
  <c r="S82" s="1"/>
  <c r="T82" s="1"/>
  <c r="E82" i="16" s="1"/>
  <c r="N4" i="15"/>
  <c r="S4" s="1"/>
  <c r="T4" s="1"/>
  <c r="E4" i="16" s="1"/>
  <c r="N66" i="15"/>
  <c r="S66" s="1"/>
  <c r="T66" s="1"/>
  <c r="E66" i="16" s="1"/>
  <c r="N71" i="15"/>
  <c r="S71" s="1"/>
  <c r="T71" s="1"/>
  <c r="E71" i="16" s="1"/>
  <c r="N90" i="15"/>
  <c r="S90" s="1"/>
  <c r="T90" s="1"/>
  <c r="E90" i="16" s="1"/>
  <c r="N87" i="15"/>
  <c r="S87" s="1"/>
  <c r="T87" s="1"/>
  <c r="E87" i="16" s="1"/>
  <c r="N58" i="15"/>
  <c r="S58" s="1"/>
  <c r="T58" s="1"/>
  <c r="E58" i="16" s="1"/>
  <c r="N7" i="15"/>
  <c r="S7" s="1"/>
  <c r="T7" s="1"/>
  <c r="E7" i="16" s="1"/>
  <c r="N43" i="14"/>
  <c r="S43" s="1"/>
  <c r="T43" s="1"/>
  <c r="D43" i="16" s="1"/>
  <c r="N42" i="14"/>
  <c r="S42" s="1"/>
  <c r="T42" s="1"/>
  <c r="D42" i="16" s="1"/>
  <c r="N10" i="14"/>
  <c r="S10" s="1"/>
  <c r="T10" s="1"/>
  <c r="D10" i="16" s="1"/>
  <c r="N94" i="14"/>
  <c r="S94" s="1"/>
  <c r="T94" s="1"/>
  <c r="D94" i="16" s="1"/>
  <c r="N25" i="14"/>
  <c r="S25" s="1"/>
  <c r="T25" s="1"/>
  <c r="D25" i="16" s="1"/>
  <c r="N49" i="14"/>
  <c r="S49" s="1"/>
  <c r="T49" s="1"/>
  <c r="D49" i="16" s="1"/>
  <c r="N6" i="14"/>
  <c r="S6" s="1"/>
  <c r="T6" s="1"/>
  <c r="D6" i="16" s="1"/>
  <c r="N26" i="14"/>
  <c r="S26" s="1"/>
  <c r="T26" s="1"/>
  <c r="D26" i="16" s="1"/>
  <c r="N67" i="14"/>
  <c r="S67" s="1"/>
  <c r="T67" s="1"/>
  <c r="D67" i="16" s="1"/>
  <c r="N8" i="14"/>
  <c r="S8" s="1"/>
  <c r="T8" s="1"/>
  <c r="D8" i="16" s="1"/>
  <c r="N86" i="14"/>
  <c r="S86" s="1"/>
  <c r="T86" s="1"/>
  <c r="D86" i="16" s="1"/>
  <c r="N21" i="14"/>
  <c r="S21" s="1"/>
  <c r="T21" s="1"/>
  <c r="D21" i="16" s="1"/>
  <c r="N20" i="14"/>
  <c r="S20" s="1"/>
  <c r="T20" s="1"/>
  <c r="D20" i="16" s="1"/>
  <c r="N18" i="14"/>
  <c r="S18" s="1"/>
  <c r="T18" s="1"/>
  <c r="D18" i="16" s="1"/>
  <c r="N36" i="14"/>
  <c r="S36" s="1"/>
  <c r="T36" s="1"/>
  <c r="D36" i="16" s="1"/>
  <c r="N74" i="14"/>
  <c r="S74" s="1"/>
  <c r="T74" s="1"/>
  <c r="D74" i="16" s="1"/>
  <c r="N32" i="14"/>
  <c r="S32" s="1"/>
  <c r="T32" s="1"/>
  <c r="D32" i="16" s="1"/>
  <c r="N50" i="14"/>
  <c r="S50" s="1"/>
  <c r="T50" s="1"/>
  <c r="D50" i="16" s="1"/>
  <c r="N45" i="14"/>
  <c r="S45" s="1"/>
  <c r="T45" s="1"/>
  <c r="D45" i="16" s="1"/>
  <c r="N30" i="14"/>
  <c r="S30" s="1"/>
  <c r="T30" s="1"/>
  <c r="D30" i="16" s="1"/>
  <c r="N72" i="14"/>
  <c r="S72" s="1"/>
  <c r="T72" s="1"/>
  <c r="D72" i="16" s="1"/>
  <c r="N11" i="14"/>
  <c r="S11" s="1"/>
  <c r="T11" s="1"/>
  <c r="D11" i="16" s="1"/>
  <c r="N40" i="14"/>
  <c r="S40" s="1"/>
  <c r="T40" s="1"/>
  <c r="D40" i="16" s="1"/>
  <c r="N13" i="14"/>
  <c r="S13" s="1"/>
  <c r="T13" s="1"/>
  <c r="D13" i="16" s="1"/>
  <c r="N17" i="14"/>
  <c r="S17" s="1"/>
  <c r="T17" s="1"/>
  <c r="D17" i="16" s="1"/>
  <c r="N53" i="14"/>
  <c r="S53" s="1"/>
  <c r="T53" s="1"/>
  <c r="D53" i="16" s="1"/>
  <c r="N56" i="14"/>
  <c r="S56" s="1"/>
  <c r="T56" s="1"/>
  <c r="D56" i="16" s="1"/>
  <c r="N93" i="14"/>
  <c r="S93" s="1"/>
  <c r="T93" s="1"/>
  <c r="D93" i="16" s="1"/>
  <c r="N63" i="14"/>
  <c r="S63" s="1"/>
  <c r="T63" s="1"/>
  <c r="D63" i="16" s="1"/>
  <c r="N35" i="14"/>
  <c r="S35" s="1"/>
  <c r="T35" s="1"/>
  <c r="D35" i="16" s="1"/>
  <c r="N73" i="14"/>
  <c r="S73" s="1"/>
  <c r="T73" s="1"/>
  <c r="D73" i="16" s="1"/>
  <c r="N31" i="14"/>
  <c r="S31" s="1"/>
  <c r="T31" s="1"/>
  <c r="D31" i="16" s="1"/>
  <c r="N16" i="14"/>
  <c r="S16" s="1"/>
  <c r="T16" s="1"/>
  <c r="D16" i="16" s="1"/>
  <c r="N39" i="14"/>
  <c r="S39" s="1"/>
  <c r="T39" s="1"/>
  <c r="D39" i="16" s="1"/>
  <c r="N9" i="14"/>
  <c r="S9" s="1"/>
  <c r="T9" s="1"/>
  <c r="D9" i="16" s="1"/>
  <c r="N78" i="14"/>
  <c r="S78" s="1"/>
  <c r="T78" s="1"/>
  <c r="D78" i="16" s="1"/>
  <c r="N58" i="14"/>
  <c r="S58" s="1"/>
  <c r="T58" s="1"/>
  <c r="D58" i="16" s="1"/>
  <c r="N68" i="14"/>
  <c r="S68" s="1"/>
  <c r="T68" s="1"/>
  <c r="D68" i="16" s="1"/>
  <c r="N59" i="14"/>
  <c r="S59" s="1"/>
  <c r="T59" s="1"/>
  <c r="D59" i="16" s="1"/>
  <c r="N65" i="14"/>
  <c r="S65" s="1"/>
  <c r="T65" s="1"/>
  <c r="D65" i="16" s="1"/>
  <c r="N41" i="14"/>
  <c r="S41" s="1"/>
  <c r="T41" s="1"/>
  <c r="D41" i="16" s="1"/>
  <c r="N29" i="14"/>
  <c r="S29" s="1"/>
  <c r="T29" s="1"/>
  <c r="D29" i="16" s="1"/>
  <c r="N60" i="14"/>
  <c r="S60" s="1"/>
  <c r="T60" s="1"/>
  <c r="D60" i="16" s="1"/>
  <c r="N66" i="14"/>
  <c r="S66" s="1"/>
  <c r="T66" s="1"/>
  <c r="D66" i="16" s="1"/>
  <c r="N14" i="14"/>
  <c r="S14" s="1"/>
  <c r="T14" s="1"/>
  <c r="D14" i="16" s="1"/>
  <c r="N84" i="14"/>
  <c r="S84" s="1"/>
  <c r="T84" s="1"/>
  <c r="D84" i="16" s="1"/>
  <c r="N95" i="14"/>
  <c r="S95" s="1"/>
  <c r="T95" s="1"/>
  <c r="D95" i="16" s="1"/>
  <c r="N88" i="14"/>
  <c r="S88" s="1"/>
  <c r="T88" s="1"/>
  <c r="D88" i="16" s="1"/>
  <c r="N61" i="14"/>
  <c r="S61" s="1"/>
  <c r="T61" s="1"/>
  <c r="D61" i="16" s="1"/>
  <c r="N22" i="14"/>
  <c r="S22" s="1"/>
  <c r="T22" s="1"/>
  <c r="D22" i="16" s="1"/>
  <c r="N62" i="14"/>
  <c r="S62" s="1"/>
  <c r="T62" s="1"/>
  <c r="D62" i="16" s="1"/>
  <c r="N81" i="14"/>
  <c r="S81" s="1"/>
  <c r="T81" s="1"/>
  <c r="D81" i="16" s="1"/>
  <c r="N69" i="14"/>
  <c r="S69" s="1"/>
  <c r="T69" s="1"/>
  <c r="D69" i="16" s="1"/>
  <c r="N24" i="14"/>
  <c r="S24" s="1"/>
  <c r="T24" s="1"/>
  <c r="D24" i="16" s="1"/>
  <c r="N37" i="14"/>
  <c r="S37" s="1"/>
  <c r="T37" s="1"/>
  <c r="D37" i="16" s="1"/>
  <c r="N64" i="14"/>
  <c r="S64" s="1"/>
  <c r="T64" s="1"/>
  <c r="D64" i="16" s="1"/>
  <c r="N51" i="14"/>
  <c r="S51" s="1"/>
  <c r="T51" s="1"/>
  <c r="D51" i="16" s="1"/>
  <c r="N70" i="14"/>
  <c r="S70" s="1"/>
  <c r="T70" s="1"/>
  <c r="D70" i="16" s="1"/>
  <c r="N80" i="14"/>
  <c r="S80" s="1"/>
  <c r="T80" s="1"/>
  <c r="D80" i="16" s="1"/>
  <c r="N71" i="14"/>
  <c r="S71" s="1"/>
  <c r="T71" s="1"/>
  <c r="D71" i="16" s="1"/>
  <c r="N33" i="14"/>
  <c r="S33" s="1"/>
  <c r="T33" s="1"/>
  <c r="D33" i="16" s="1"/>
  <c r="N90" i="14"/>
  <c r="S90" s="1"/>
  <c r="T90" s="1"/>
  <c r="D90" i="16" s="1"/>
  <c r="N23" i="14"/>
  <c r="S23" s="1"/>
  <c r="T23" s="1"/>
  <c r="D23" i="16" s="1"/>
  <c r="N57" i="14"/>
  <c r="S57" s="1"/>
  <c r="T57" s="1"/>
  <c r="D57" i="16" s="1"/>
  <c r="N19" i="14"/>
  <c r="S19" s="1"/>
  <c r="T19" s="1"/>
  <c r="D19" i="16" s="1"/>
  <c r="N87" i="14"/>
  <c r="S87" s="1"/>
  <c r="T87" s="1"/>
  <c r="D87" i="16" s="1"/>
  <c r="N76" i="14"/>
  <c r="S76" s="1"/>
  <c r="T76" s="1"/>
  <c r="D76" i="16" s="1"/>
  <c r="N79" i="14"/>
  <c r="S79" s="1"/>
  <c r="T79" s="1"/>
  <c r="D79" i="16" s="1"/>
  <c r="N55" i="14"/>
  <c r="S55" s="1"/>
  <c r="T55" s="1"/>
  <c r="D55" i="16" s="1"/>
  <c r="N75" i="14"/>
  <c r="S75" s="1"/>
  <c r="T75" s="1"/>
  <c r="D75" i="16" s="1"/>
  <c r="N52" i="14"/>
  <c r="S52" s="1"/>
  <c r="T52" s="1"/>
  <c r="D52" i="16" s="1"/>
  <c r="N34" i="14"/>
  <c r="S34" s="1"/>
  <c r="T34" s="1"/>
  <c r="D34" i="16" s="1"/>
  <c r="N77" i="14"/>
  <c r="S77" s="1"/>
  <c r="T77" s="1"/>
  <c r="D77" i="16" s="1"/>
  <c r="N12" i="14"/>
  <c r="S12" s="1"/>
  <c r="T12" s="1"/>
  <c r="D12" i="16" s="1"/>
  <c r="N44" i="14"/>
  <c r="S44" s="1"/>
  <c r="T44" s="1"/>
  <c r="D44" i="16" s="1"/>
  <c r="N46" i="14"/>
  <c r="S46" s="1"/>
  <c r="T46" s="1"/>
  <c r="D46" i="16" s="1"/>
  <c r="N82" i="14"/>
  <c r="S82" s="1"/>
  <c r="T82" s="1"/>
  <c r="D82" i="16" s="1"/>
  <c r="N85" i="14"/>
  <c r="S85" s="1"/>
  <c r="T85" s="1"/>
  <c r="D85" i="16" s="1"/>
  <c r="N92" i="14"/>
  <c r="S92" s="1"/>
  <c r="T92" s="1"/>
  <c r="D92" i="16" s="1"/>
  <c r="N7" i="14"/>
  <c r="S7" s="1"/>
  <c r="T7" s="1"/>
  <c r="D7" i="16" s="1"/>
  <c r="N4" i="14"/>
  <c r="S4" s="1"/>
  <c r="T4" s="1"/>
  <c r="D4" i="16" s="1"/>
  <c r="N27" i="14"/>
  <c r="S27" s="1"/>
  <c r="T27" s="1"/>
  <c r="D27" i="16" s="1"/>
  <c r="N47" i="14"/>
  <c r="S47" s="1"/>
  <c r="T47" s="1"/>
  <c r="D47" i="16" s="1"/>
  <c r="N91" i="14"/>
  <c r="S91" s="1"/>
  <c r="T91" s="1"/>
  <c r="D91" i="16" s="1"/>
  <c r="N5" i="14"/>
  <c r="S5" s="1"/>
  <c r="T5" s="1"/>
  <c r="D5" i="16" s="1"/>
  <c r="N89" i="14"/>
  <c r="S89" s="1"/>
  <c r="T89" s="1"/>
  <c r="D89" i="16" s="1"/>
  <c r="N38" i="14"/>
  <c r="S38" s="1"/>
  <c r="T38" s="1"/>
  <c r="D38" i="16" s="1"/>
  <c r="N83" i="14"/>
  <c r="S83" s="1"/>
  <c r="T83" s="1"/>
  <c r="D83" i="16" s="1"/>
  <c r="N15" i="14"/>
  <c r="S15" s="1"/>
  <c r="T15" s="1"/>
  <c r="D15" i="16" s="1"/>
  <c r="N48" i="14"/>
  <c r="S48" s="1"/>
  <c r="T48" s="1"/>
  <c r="D48" i="16" s="1"/>
  <c r="N54" i="14"/>
  <c r="S54" s="1"/>
  <c r="T54" s="1"/>
  <c r="D54" i="16" s="1"/>
  <c r="N28" i="14"/>
  <c r="S28" s="1"/>
  <c r="T28" s="1"/>
  <c r="D28" i="16" s="1"/>
  <c r="N68" i="17"/>
  <c r="D68" i="19" s="1"/>
  <c r="N27" i="17"/>
  <c r="D27" i="19" s="1"/>
  <c r="N59" i="17"/>
  <c r="D59" i="19" s="1"/>
  <c r="N15" i="17"/>
  <c r="D15" i="19" s="1"/>
  <c r="N48" i="17"/>
  <c r="D48" i="19" s="1"/>
  <c r="N47" i="17"/>
  <c r="D47" i="19" s="1"/>
  <c r="N91" i="17"/>
  <c r="D91" i="19" s="1"/>
  <c r="N29" i="17"/>
  <c r="D29" i="19" s="1"/>
  <c r="N60" i="17"/>
  <c r="D60" i="19" s="1"/>
  <c r="N66" i="17"/>
  <c r="D66" i="19" s="1"/>
  <c r="N54" i="17"/>
  <c r="D54" i="19" s="1"/>
  <c r="N5" i="17"/>
  <c r="D5" i="19" s="1"/>
  <c r="N71" i="17"/>
  <c r="D71" i="19" s="1"/>
  <c r="N90" i="17"/>
  <c r="D90" i="19" s="1"/>
  <c r="N23" i="17"/>
  <c r="D23" i="19" s="1"/>
  <c r="N87" i="17"/>
  <c r="D87" i="19" s="1"/>
  <c r="N79" i="17"/>
  <c r="D79" i="19" s="1"/>
  <c r="N41" i="17"/>
  <c r="D41" i="19" s="1"/>
  <c r="N34" i="17"/>
  <c r="D34" i="19" s="1"/>
  <c r="N82" i="17"/>
  <c r="D82" i="19" s="1"/>
  <c r="N7" i="17"/>
  <c r="D7" i="19" s="1"/>
  <c r="N4" i="17"/>
  <c r="D4" i="19" s="1"/>
  <c r="N43" i="17"/>
  <c r="D43" i="19" s="1"/>
  <c r="N10" i="17"/>
  <c r="D10" i="19" s="1"/>
  <c r="N6" i="17"/>
  <c r="D6" i="19" s="1"/>
  <c r="N86" i="17"/>
  <c r="D86" i="19" s="1"/>
  <c r="N20" i="17"/>
  <c r="D20" i="19" s="1"/>
  <c r="N32" i="17"/>
  <c r="D32" i="19" s="1"/>
  <c r="N40" i="17"/>
  <c r="D40" i="19" s="1"/>
  <c r="N56" i="17"/>
  <c r="D56" i="19" s="1"/>
  <c r="N39" i="17"/>
  <c r="D39" i="19" s="1"/>
  <c r="N84" i="17"/>
  <c r="D84" i="19" s="1"/>
  <c r="N81" i="17"/>
  <c r="D81" i="19" s="1"/>
  <c r="N37" i="17"/>
  <c r="D37" i="19" s="1"/>
  <c r="N80" i="17"/>
  <c r="D80" i="19" s="1"/>
  <c r="N57" i="17"/>
  <c r="D57" i="19" s="1"/>
  <c r="N12" i="17"/>
  <c r="D12" i="19" s="1"/>
  <c r="N85" i="17"/>
  <c r="D85" i="19" s="1"/>
  <c r="N30" i="17"/>
  <c r="D30" i="19" s="1"/>
  <c r="N35" i="17"/>
  <c r="D35" i="19" s="1"/>
  <c r="N73" i="17"/>
  <c r="D73" i="19" s="1"/>
  <c r="N89" i="17"/>
  <c r="D89" i="19" s="1"/>
  <c r="N28" i="17"/>
  <c r="D28" i="19" s="1"/>
  <c r="N38" i="17"/>
  <c r="D38" i="19" s="1"/>
  <c r="N83" i="17"/>
  <c r="D83" i="19" s="1"/>
  <c r="N9" i="17"/>
  <c r="D9" i="19" s="1"/>
  <c r="N65" i="17"/>
  <c r="D65" i="19" s="1"/>
  <c r="N78" i="17"/>
  <c r="D78" i="19" s="1"/>
  <c r="N58" i="17"/>
  <c r="D58" i="19" s="1"/>
  <c r="N42" i="17"/>
  <c r="D42" i="19" s="1"/>
  <c r="N94" i="17"/>
  <c r="D94" i="19" s="1"/>
  <c r="N49" i="17"/>
  <c r="D49" i="19" s="1"/>
  <c r="N26" i="17"/>
  <c r="D26" i="19" s="1"/>
  <c r="N67" i="17"/>
  <c r="D67" i="19" s="1"/>
  <c r="N8" i="17"/>
  <c r="D8" i="19" s="1"/>
  <c r="N21" i="17"/>
  <c r="D21" i="19" s="1"/>
  <c r="N18" i="17"/>
  <c r="D18" i="19" s="1"/>
  <c r="N74" i="17"/>
  <c r="D74" i="19" s="1"/>
  <c r="N72" i="17"/>
  <c r="D72" i="19" s="1"/>
  <c r="N11" i="17"/>
  <c r="D11" i="19" s="1"/>
  <c r="N13" i="17"/>
  <c r="D13" i="19" s="1"/>
  <c r="N53" i="17"/>
  <c r="D53" i="19" s="1"/>
  <c r="N93" i="17"/>
  <c r="D93" i="19" s="1"/>
  <c r="N31" i="17"/>
  <c r="D31" i="19" s="1"/>
  <c r="N16" i="17"/>
  <c r="D16" i="19" s="1"/>
  <c r="N95" i="17"/>
  <c r="D95" i="19" s="1"/>
  <c r="N61" i="17"/>
  <c r="D61" i="19" s="1"/>
  <c r="N62" i="17"/>
  <c r="D62" i="19" s="1"/>
  <c r="N69" i="17"/>
  <c r="D69" i="19" s="1"/>
  <c r="N24" i="17"/>
  <c r="D24" i="19" s="1"/>
  <c r="N64" i="17"/>
  <c r="D64" i="19" s="1"/>
  <c r="N70" i="17"/>
  <c r="D70" i="19" s="1"/>
  <c r="N33" i="17"/>
  <c r="D33" i="19" s="1"/>
  <c r="N19" i="17"/>
  <c r="D19" i="19" s="1"/>
  <c r="N76" i="17"/>
  <c r="D76" i="19" s="1"/>
  <c r="N75" i="17"/>
  <c r="D75" i="19" s="1"/>
  <c r="N77" i="17"/>
  <c r="D77" i="19" s="1"/>
  <c r="N44" i="17"/>
  <c r="D44" i="19" s="1"/>
  <c r="N92" i="17"/>
  <c r="D92" i="19" s="1"/>
  <c r="N25" i="17"/>
  <c r="D25" i="19" s="1"/>
  <c r="N36" i="17"/>
  <c r="D36" i="19" s="1"/>
  <c r="N50" i="17"/>
  <c r="D50" i="19" s="1"/>
  <c r="N45" i="17"/>
  <c r="D45" i="19" s="1"/>
  <c r="N17" i="17"/>
  <c r="D17" i="19" s="1"/>
  <c r="N17" s="1"/>
  <c r="D17" i="20" s="1"/>
  <c r="N63" i="17"/>
  <c r="D63" i="19" s="1"/>
  <c r="N14" i="17"/>
  <c r="D14" i="19" s="1"/>
  <c r="N14" s="1"/>
  <c r="D14" i="20" s="1"/>
  <c r="N88" i="17"/>
  <c r="D88" i="19" s="1"/>
  <c r="N22" i="17"/>
  <c r="D22" i="19" s="1"/>
  <c r="N22" s="1"/>
  <c r="D22" i="20" s="1"/>
  <c r="N51" i="17"/>
  <c r="D51" i="19" s="1"/>
  <c r="N55" i="17"/>
  <c r="D55" i="19" s="1"/>
  <c r="N55" s="1"/>
  <c r="D55" i="20" s="1"/>
  <c r="N52" i="17"/>
  <c r="D52" i="19" s="1"/>
  <c r="N46" i="17"/>
  <c r="D46" i="19" s="1"/>
  <c r="N46" s="1"/>
  <c r="D46" i="20" s="1"/>
  <c r="N4" i="18"/>
  <c r="I4" i="19" s="1"/>
  <c r="N50" l="1"/>
  <c r="D50" i="20" s="1"/>
  <c r="E55"/>
  <c r="E22"/>
  <c r="E17"/>
  <c r="E46"/>
  <c r="E14"/>
  <c r="E50"/>
  <c r="N25" i="19"/>
  <c r="D25" i="20" s="1"/>
  <c r="N44" i="19"/>
  <c r="D44" i="20" s="1"/>
  <c r="N75" i="19"/>
  <c r="D75" i="20" s="1"/>
  <c r="N19" i="19"/>
  <c r="D19" i="20" s="1"/>
  <c r="N70" i="19"/>
  <c r="D70" i="20" s="1"/>
  <c r="N24" i="19"/>
  <c r="D24" i="20" s="1"/>
  <c r="N62" i="19"/>
  <c r="D62" i="20" s="1"/>
  <c r="N95" i="19"/>
  <c r="D95" i="20" s="1"/>
  <c r="N31" i="19"/>
  <c r="D31" i="20" s="1"/>
  <c r="N53" i="19"/>
  <c r="D53" i="20" s="1"/>
  <c r="N11" i="19"/>
  <c r="D11" i="20" s="1"/>
  <c r="N74" i="19"/>
  <c r="D74" i="20" s="1"/>
  <c r="N21" i="19"/>
  <c r="D21" i="20" s="1"/>
  <c r="N52" i="19"/>
  <c r="D52" i="20" s="1"/>
  <c r="N51" i="19"/>
  <c r="D51" i="20" s="1"/>
  <c r="N88" i="19"/>
  <c r="D88" i="20" s="1"/>
  <c r="N63" i="19"/>
  <c r="D63" i="20" s="1"/>
  <c r="N45" i="19"/>
  <c r="D45" i="20" s="1"/>
  <c r="N36" i="19"/>
  <c r="D36" i="20" s="1"/>
  <c r="N92" i="19"/>
  <c r="D92" i="20" s="1"/>
  <c r="N77" i="19"/>
  <c r="D77" i="20" s="1"/>
  <c r="N76" i="19"/>
  <c r="D76" i="20" s="1"/>
  <c r="N33" i="19"/>
  <c r="D33" i="20" s="1"/>
  <c r="N64" i="19"/>
  <c r="D64" i="20" s="1"/>
  <c r="N69" i="19"/>
  <c r="D69" i="20" s="1"/>
  <c r="N61" i="19"/>
  <c r="D61" i="20" s="1"/>
  <c r="N16" i="19"/>
  <c r="D16" i="20" s="1"/>
  <c r="N93" i="19"/>
  <c r="D93" i="20" s="1"/>
  <c r="N13" i="19"/>
  <c r="D13" i="20" s="1"/>
  <c r="N72" i="19"/>
  <c r="D72" i="20" s="1"/>
  <c r="N18" i="19"/>
  <c r="D18" i="20" s="1"/>
  <c r="N8" i="19"/>
  <c r="D8" i="20" s="1"/>
  <c r="N26" i="19"/>
  <c r="D26" i="20" s="1"/>
  <c r="N94" i="19"/>
  <c r="D94" i="20" s="1"/>
  <c r="N58" i="19"/>
  <c r="D58" i="20" s="1"/>
  <c r="N65" i="19"/>
  <c r="D65" i="20" s="1"/>
  <c r="N83" i="19"/>
  <c r="D83" i="20" s="1"/>
  <c r="N28" i="19"/>
  <c r="D28" i="20" s="1"/>
  <c r="N73" i="19"/>
  <c r="D73" i="20" s="1"/>
  <c r="N30" i="19"/>
  <c r="D30" i="20" s="1"/>
  <c r="N12" i="19"/>
  <c r="D12" i="20" s="1"/>
  <c r="N80" i="19"/>
  <c r="D80" i="20" s="1"/>
  <c r="N81" i="19"/>
  <c r="D81" i="20" s="1"/>
  <c r="N39" i="19"/>
  <c r="D39" i="20" s="1"/>
  <c r="N40" i="19"/>
  <c r="D40" i="20" s="1"/>
  <c r="N20" i="19"/>
  <c r="D20" i="20" s="1"/>
  <c r="N6" i="19"/>
  <c r="D6" i="20" s="1"/>
  <c r="N43" i="19"/>
  <c r="D43" i="20" s="1"/>
  <c r="N7" i="19"/>
  <c r="D7" i="20" s="1"/>
  <c r="N34" i="19"/>
  <c r="D34" i="20" s="1"/>
  <c r="N79" i="19"/>
  <c r="D79" i="20" s="1"/>
  <c r="N23" i="19"/>
  <c r="D23" i="20" s="1"/>
  <c r="N71" i="19"/>
  <c r="D71" i="20" s="1"/>
  <c r="N54" i="19"/>
  <c r="D54" i="20" s="1"/>
  <c r="N60" i="19"/>
  <c r="D60" i="20" s="1"/>
  <c r="N91" i="19"/>
  <c r="D91" i="20" s="1"/>
  <c r="N48" i="19"/>
  <c r="D48" i="20" s="1"/>
  <c r="N59" i="19"/>
  <c r="D59" i="20" s="1"/>
  <c r="N68" i="19"/>
  <c r="D68" i="20" s="1"/>
  <c r="F58" i="16"/>
  <c r="F90"/>
  <c r="F66"/>
  <c r="F82"/>
  <c r="F78"/>
  <c r="F23"/>
  <c r="F30"/>
  <c r="F41"/>
  <c r="F39"/>
  <c r="F54"/>
  <c r="F63"/>
  <c r="F56"/>
  <c r="F17"/>
  <c r="F40"/>
  <c r="F72"/>
  <c r="F50"/>
  <c r="F32"/>
  <c r="F36"/>
  <c r="F20"/>
  <c r="F48"/>
  <c r="F86"/>
  <c r="F15"/>
  <c r="F59"/>
  <c r="F6"/>
  <c r="F25"/>
  <c r="F68"/>
  <c r="F10"/>
  <c r="F43"/>
  <c r="F73"/>
  <c r="F92"/>
  <c r="F46"/>
  <c r="F12"/>
  <c r="F52"/>
  <c r="F55"/>
  <c r="F76"/>
  <c r="F57"/>
  <c r="F83"/>
  <c r="F80"/>
  <c r="F51"/>
  <c r="F37"/>
  <c r="F28"/>
  <c r="F81"/>
  <c r="F22"/>
  <c r="F88"/>
  <c r="F84"/>
  <c r="F14"/>
  <c r="N67" i="19"/>
  <c r="D67" i="20" s="1"/>
  <c r="N49" i="19"/>
  <c r="D49" i="20" s="1"/>
  <c r="N42" i="19"/>
  <c r="D42" i="20" s="1"/>
  <c r="N78" i="19"/>
  <c r="D78" i="20" s="1"/>
  <c r="N9" i="19"/>
  <c r="D9" i="20" s="1"/>
  <c r="N38" i="19"/>
  <c r="D38" i="20" s="1"/>
  <c r="N89" i="19"/>
  <c r="D89" i="20" s="1"/>
  <c r="N35" i="19"/>
  <c r="D35" i="20" s="1"/>
  <c r="N85" i="19"/>
  <c r="D85" i="20" s="1"/>
  <c r="N57" i="19"/>
  <c r="D57" i="20" s="1"/>
  <c r="N37" i="19"/>
  <c r="D37" i="20" s="1"/>
  <c r="N84" i="19"/>
  <c r="D84" i="20" s="1"/>
  <c r="N56" i="19"/>
  <c r="D56" i="20" s="1"/>
  <c r="N32" i="19"/>
  <c r="D32" i="20" s="1"/>
  <c r="N86" i="19"/>
  <c r="D86" i="20" s="1"/>
  <c r="N10" i="19"/>
  <c r="D10" i="20" s="1"/>
  <c r="N4" i="19"/>
  <c r="D4" i="20" s="1"/>
  <c r="N82" i="19"/>
  <c r="D82" i="20" s="1"/>
  <c r="N41" i="19"/>
  <c r="D41" i="20" s="1"/>
  <c r="N87" i="19"/>
  <c r="D87" i="20" s="1"/>
  <c r="N90" i="19"/>
  <c r="D90" i="20" s="1"/>
  <c r="N5" i="19"/>
  <c r="D5" i="20" s="1"/>
  <c r="N66" i="19"/>
  <c r="D66" i="20" s="1"/>
  <c r="N29" i="19"/>
  <c r="D29" i="20" s="1"/>
  <c r="N47" i="19"/>
  <c r="D47" i="20" s="1"/>
  <c r="N15" i="19"/>
  <c r="D15" i="20" s="1"/>
  <c r="N27" i="19"/>
  <c r="D27" i="20" s="1"/>
  <c r="F7" i="16"/>
  <c r="F87"/>
  <c r="F71"/>
  <c r="F4"/>
  <c r="F34"/>
  <c r="F79"/>
  <c r="F35"/>
  <c r="F29"/>
  <c r="F5"/>
  <c r="F16"/>
  <c r="F31"/>
  <c r="F93"/>
  <c r="F53"/>
  <c r="F13"/>
  <c r="F11"/>
  <c r="F45"/>
  <c r="F91"/>
  <c r="F74"/>
  <c r="F18"/>
  <c r="F47"/>
  <c r="F21"/>
  <c r="F8"/>
  <c r="F67"/>
  <c r="F26"/>
  <c r="F49"/>
  <c r="F27"/>
  <c r="F94"/>
  <c r="F42"/>
  <c r="F9"/>
  <c r="F60"/>
  <c r="F85"/>
  <c r="F44"/>
  <c r="F77"/>
  <c r="F75"/>
  <c r="F65"/>
  <c r="F19"/>
  <c r="F33"/>
  <c r="F38"/>
  <c r="F70"/>
  <c r="F64"/>
  <c r="F24"/>
  <c r="F69"/>
  <c r="F62"/>
  <c r="F61"/>
  <c r="F95"/>
  <c r="F89"/>
  <c r="G62" l="1"/>
  <c r="G70"/>
  <c r="G65"/>
  <c r="G77"/>
  <c r="G85"/>
  <c r="G9"/>
  <c r="G94"/>
  <c r="G49"/>
  <c r="G67"/>
  <c r="G21"/>
  <c r="G18"/>
  <c r="G91"/>
  <c r="G11"/>
  <c r="G53"/>
  <c r="G31"/>
  <c r="G5"/>
  <c r="G35"/>
  <c r="G34"/>
  <c r="G71"/>
  <c r="G7"/>
  <c r="E15" i="20"/>
  <c r="E29"/>
  <c r="E5"/>
  <c r="E87"/>
  <c r="E82"/>
  <c r="E10"/>
  <c r="E32"/>
  <c r="E84"/>
  <c r="E57"/>
  <c r="E35"/>
  <c r="E38"/>
  <c r="E78"/>
  <c r="E49"/>
  <c r="G14" i="16"/>
  <c r="G88"/>
  <c r="G81"/>
  <c r="G37"/>
  <c r="G80"/>
  <c r="G57"/>
  <c r="G55"/>
  <c r="G12"/>
  <c r="G92"/>
  <c r="G43"/>
  <c r="G68"/>
  <c r="G6"/>
  <c r="G15"/>
  <c r="G48"/>
  <c r="G36"/>
  <c r="G50"/>
  <c r="G40"/>
  <c r="G56"/>
  <c r="G54"/>
  <c r="G41"/>
  <c r="G23"/>
  <c r="G82"/>
  <c r="G90"/>
  <c r="E68" i="20"/>
  <c r="E48"/>
  <c r="E60"/>
  <c r="E71"/>
  <c r="E79"/>
  <c r="E7"/>
  <c r="E6"/>
  <c r="E40"/>
  <c r="E81"/>
  <c r="E12"/>
  <c r="E73"/>
  <c r="E83"/>
  <c r="E58"/>
  <c r="E26"/>
  <c r="E18"/>
  <c r="E13"/>
  <c r="E16"/>
  <c r="E69"/>
  <c r="E33"/>
  <c r="E77"/>
  <c r="E36"/>
  <c r="E63"/>
  <c r="E51"/>
  <c r="E21"/>
  <c r="E11"/>
  <c r="E31"/>
  <c r="E62"/>
  <c r="E70"/>
  <c r="E75"/>
  <c r="E25"/>
  <c r="G95" i="16"/>
  <c r="G24"/>
  <c r="G33"/>
  <c r="G89"/>
  <c r="G61"/>
  <c r="G69"/>
  <c r="G64"/>
  <c r="G38"/>
  <c r="G19"/>
  <c r="G75"/>
  <c r="G44"/>
  <c r="G60"/>
  <c r="G42"/>
  <c r="G27"/>
  <c r="G26"/>
  <c r="G8"/>
  <c r="G47"/>
  <c r="G74"/>
  <c r="G45"/>
  <c r="G13"/>
  <c r="G93"/>
  <c r="G16"/>
  <c r="G29"/>
  <c r="G79"/>
  <c r="G4"/>
  <c r="G87"/>
  <c r="E27" i="20"/>
  <c r="E47"/>
  <c r="E66"/>
  <c r="E90"/>
  <c r="E41"/>
  <c r="E4"/>
  <c r="E86"/>
  <c r="E56"/>
  <c r="E37"/>
  <c r="E85"/>
  <c r="E89"/>
  <c r="E9"/>
  <c r="E42"/>
  <c r="E67"/>
  <c r="G84" i="16"/>
  <c r="G22"/>
  <c r="G28"/>
  <c r="G51"/>
  <c r="G83"/>
  <c r="G76"/>
  <c r="G52"/>
  <c r="G46"/>
  <c r="G73"/>
  <c r="G10"/>
  <c r="G25"/>
  <c r="G59"/>
  <c r="G86"/>
  <c r="G20"/>
  <c r="G32"/>
  <c r="G72"/>
  <c r="G17"/>
  <c r="G63"/>
  <c r="G39"/>
  <c r="G30"/>
  <c r="G78"/>
  <c r="G66"/>
  <c r="G58"/>
  <c r="E59" i="20"/>
  <c r="E91"/>
  <c r="E54"/>
  <c r="E23"/>
  <c r="E34"/>
  <c r="E43"/>
  <c r="E20"/>
  <c r="E39"/>
  <c r="E80"/>
  <c r="E30"/>
  <c r="E28"/>
  <c r="E65"/>
  <c r="E94"/>
  <c r="E8"/>
  <c r="E72"/>
  <c r="E93"/>
  <c r="E61"/>
  <c r="E64"/>
  <c r="E76"/>
  <c r="E92"/>
  <c r="E45"/>
  <c r="E88"/>
  <c r="E52"/>
  <c r="E74"/>
  <c r="E53"/>
  <c r="E95"/>
  <c r="E24"/>
  <c r="E19"/>
  <c r="E44"/>
  <c r="I4" i="16"/>
  <c r="G4" i="20"/>
</calcChain>
</file>

<file path=xl/sharedStrings.xml><?xml version="1.0" encoding="utf-8"?>
<sst xmlns="http://schemas.openxmlformats.org/spreadsheetml/2006/main" count="1858" uniqueCount="225">
  <si>
    <t>C1 = Rata-Rata Nilai Rapot</t>
  </si>
  <si>
    <t>C2 = Rata-RataNilai PlacementTest</t>
  </si>
  <si>
    <t>C3 = Rata-Rata Nilai US</t>
  </si>
  <si>
    <t>C4 = Minat</t>
  </si>
  <si>
    <t>C5 = Rata-Rata Nilai UN</t>
  </si>
  <si>
    <t>C1</t>
  </si>
  <si>
    <t>C2</t>
  </si>
  <si>
    <t>C3</t>
  </si>
  <si>
    <t>C4</t>
  </si>
  <si>
    <t>C5</t>
  </si>
  <si>
    <t>Salvi</t>
  </si>
  <si>
    <t>Jumlah</t>
  </si>
  <si>
    <t xml:space="preserve">semester </t>
  </si>
  <si>
    <t>ipk</t>
  </si>
  <si>
    <t>KK</t>
  </si>
  <si>
    <t>daya listrik</t>
  </si>
  <si>
    <t>tag listrik</t>
  </si>
  <si>
    <t>O1j</t>
  </si>
  <si>
    <t>rapot</t>
  </si>
  <si>
    <t>placement</t>
  </si>
  <si>
    <t>US</t>
  </si>
  <si>
    <t>minat</t>
  </si>
  <si>
    <t>UN</t>
  </si>
  <si>
    <t>Matrik Perbandingan Berpasangan</t>
  </si>
  <si>
    <t>Matrik Ternormalisasi</t>
  </si>
  <si>
    <t>Ternormalisasi</t>
  </si>
  <si>
    <t>Bobot</t>
  </si>
  <si>
    <t>Bobot (W)</t>
  </si>
  <si>
    <t>Uji Konsistensi Matrik</t>
  </si>
  <si>
    <t>(A) (WT) =</t>
  </si>
  <si>
    <t>X</t>
  </si>
  <si>
    <t>W</t>
  </si>
  <si>
    <t>=</t>
  </si>
  <si>
    <t>Hasil Kali</t>
  </si>
  <si>
    <t>Uji Konsistensi</t>
  </si>
  <si>
    <t>(Lamda)</t>
  </si>
  <si>
    <t>Hasilkali/Bobot</t>
  </si>
  <si>
    <t>Lamda</t>
  </si>
  <si>
    <t>Lamda Max atau t</t>
  </si>
  <si>
    <t>Hasilkali/bobot</t>
  </si>
  <si>
    <t>n</t>
  </si>
  <si>
    <t>t/lamda max</t>
  </si>
  <si>
    <t>λmax</t>
  </si>
  <si>
    <t>Mencari 􀀒̅max</t>
  </si>
  <si>
    <t>􀀒̅max = 2,7699n − 4,3513</t>
  </si>
  <si>
    <t>(t-n)/(n-1)</t>
  </si>
  <si>
    <t>Mencari CI</t>
  </si>
  <si>
    <t>Mencari RI</t>
  </si>
  <si>
    <t>Lamda max/t2</t>
  </si>
  <si>
    <t>(t2-n)/(n-1)</t>
  </si>
  <si>
    <t>Mencari CR</t>
  </si>
  <si>
    <t>CI/RI</t>
  </si>
  <si>
    <t>Hasil</t>
  </si>
  <si>
    <t>No</t>
  </si>
  <si>
    <t>NAMA</t>
  </si>
  <si>
    <t>Rata2</t>
  </si>
  <si>
    <t>Minat</t>
  </si>
  <si>
    <t>Pendaftrn</t>
  </si>
  <si>
    <t>Rapor</t>
  </si>
  <si>
    <t>Placement</t>
  </si>
  <si>
    <t>MUHAMMAD ABIDIN SOBO HARSONO</t>
  </si>
  <si>
    <t>IPA</t>
  </si>
  <si>
    <t>GALANG PRADITIYA ZEIN</t>
  </si>
  <si>
    <t>IPS</t>
  </si>
  <si>
    <t>ZAKIYAH EL-MUNA</t>
  </si>
  <si>
    <t>RAJNAPARAMITHA KUSUMASTUTI</t>
  </si>
  <si>
    <t>HAMIDAH NUR HUSNA</t>
  </si>
  <si>
    <t>ARIFA MAULIDA SALSABILA</t>
  </si>
  <si>
    <t>FITRI NUR HIDAYAH</t>
  </si>
  <si>
    <t>AULIA RAHMA NISA</t>
  </si>
  <si>
    <t>NOVIA AZIZAH</t>
  </si>
  <si>
    <t>AISYAH SHAFIYA PURWANINGTYAS</t>
  </si>
  <si>
    <t>ZIDNI RAHMA AMALY</t>
  </si>
  <si>
    <t>NISA NAFISA SHOLIKHAH</t>
  </si>
  <si>
    <t>NIZAR DAFFA MAULANA</t>
  </si>
  <si>
    <t>IMAMUL HAKIM ROSYIDI</t>
  </si>
  <si>
    <t>YAHYA AL HADID</t>
  </si>
  <si>
    <t>ANNISA EKA RAHMAWATI</t>
  </si>
  <si>
    <t>SAUHA LULUMANIN</t>
  </si>
  <si>
    <t>AHMAD ZAMAHSYAR WIRA KUSUMA</t>
  </si>
  <si>
    <t>NADIRA FARAH HUDAYA</t>
  </si>
  <si>
    <t>SHERLISNA NOOR FADILLA</t>
  </si>
  <si>
    <t>AZYAN HASNA FATIN</t>
  </si>
  <si>
    <t>MARSELLA RACHMAWATI</t>
  </si>
  <si>
    <t>RIZKA AWALINA AFIDA</t>
  </si>
  <si>
    <t>MAZAYA RAFFRABIHA DIPRAJA</t>
  </si>
  <si>
    <t>NUR HAYAH THOYYIBAH</t>
  </si>
  <si>
    <t>YUSTIKA WARDAH HAYYA</t>
  </si>
  <si>
    <t>ANA ARIFATUNNISA</t>
  </si>
  <si>
    <t>ITSNA SABILA IHDA JANNAH</t>
  </si>
  <si>
    <t>MUHAMMAD TAUFIQ HIDAYAT</t>
  </si>
  <si>
    <t>DIMAS FATUR RACHMAN</t>
  </si>
  <si>
    <t>YUYUN PUSPITO SARI</t>
  </si>
  <si>
    <t>QORI LARASATI</t>
  </si>
  <si>
    <t>SELA WIDYA WATI</t>
  </si>
  <si>
    <t>NUR HIDAYATI</t>
  </si>
  <si>
    <t>STEFI AULIA PUTRI</t>
  </si>
  <si>
    <t>TSABITA MILLATINA</t>
  </si>
  <si>
    <t>CAHYA SUKMA BAITI ARNIWA</t>
  </si>
  <si>
    <t>GIVEN TIARA SUKMA</t>
  </si>
  <si>
    <t>NAZULA ISTI'DAD MUZAYAMA</t>
  </si>
  <si>
    <t>WAHID AKMAL RIZQI FARHANI</t>
  </si>
  <si>
    <t>MUHAMMAD AFIF RAHMAN</t>
  </si>
  <si>
    <t>AZALEA MELITA YESIKAWATI</t>
  </si>
  <si>
    <t>MOHAMMAD BAGUS SANTOSA</t>
  </si>
  <si>
    <t>FITRI QOTRUNNADA AL - ZAHRA</t>
  </si>
  <si>
    <t>SYAFI' RAKHA MUWAFFAQ</t>
  </si>
  <si>
    <t>EKA DAYANA PUTRI</t>
  </si>
  <si>
    <t>MAISURI WIDYA SARI</t>
  </si>
  <si>
    <t>RIZKY NAFISAH RAHMAWATI</t>
  </si>
  <si>
    <t>CLARISSA AURORA AKMALIA</t>
  </si>
  <si>
    <t>AZZAHRA ISDIHAR AMATULLAH</t>
  </si>
  <si>
    <t>LAILA AZIZAH</t>
  </si>
  <si>
    <t>ALMIRA PUSPITA MAHARANI</t>
  </si>
  <si>
    <t xml:space="preserve">ZANUAR NOORFITRI SAPUTRO </t>
  </si>
  <si>
    <t>CAHYORINI LAKSITOWATI</t>
  </si>
  <si>
    <t>CAHYORINI WULANDARI</t>
  </si>
  <si>
    <t>AULIA FAQIH AZ-ZAHRA</t>
  </si>
  <si>
    <t>NIDA HANIFAH</t>
  </si>
  <si>
    <t>AFFAH NUR AZIZAH</t>
  </si>
  <si>
    <t>ALMIRA PERMATA</t>
  </si>
  <si>
    <t>AMIRA SEPTASANJAYA</t>
  </si>
  <si>
    <t>MUHAMMAD RIDWAM MUR FARIZI</t>
  </si>
  <si>
    <t>HANDY DARMAWAN</t>
  </si>
  <si>
    <t>IHDA IZZATUL HIKMAH</t>
  </si>
  <si>
    <t>NADIASTI NABILA HUDA</t>
  </si>
  <si>
    <t>ERIKA NUR AISYAH</t>
  </si>
  <si>
    <t>ARDI NUR RAHMAN</t>
  </si>
  <si>
    <t>NUR IMAMAH AL KARIMAH</t>
  </si>
  <si>
    <t>MOHAMMAD NISMAN FAQIH</t>
  </si>
  <si>
    <t>ADINDA TSALIS DYAH</t>
  </si>
  <si>
    <t>MUHAMMAD IQBAL FIRMASNYAH</t>
  </si>
  <si>
    <t>MUHAMMAD RIDWAN</t>
  </si>
  <si>
    <t>QUDUSSULLA MALIK ALIM</t>
  </si>
  <si>
    <t>NIDA SALSABILA</t>
  </si>
  <si>
    <t>MUSTOFA ABDUL JABAR</t>
  </si>
  <si>
    <t>HUSNA HIDAYATU ROFIAH</t>
  </si>
  <si>
    <t>BAGAS WAHYU MAHENDRA</t>
  </si>
  <si>
    <t>MUHAMMAD NABIL</t>
  </si>
  <si>
    <t>DANUR AJI RAHMANTO</t>
  </si>
  <si>
    <t>ANGGITA ALMA AMALIANINSA</t>
  </si>
  <si>
    <t>AWWAB YUSRONI</t>
  </si>
  <si>
    <t>ARROZAN AFNAN ALHIRZY</t>
  </si>
  <si>
    <t>ALFIANI NUR IZZAH</t>
  </si>
  <si>
    <t>YUSUF APRILIAN</t>
  </si>
  <si>
    <t>JOHAN JOHANIS</t>
  </si>
  <si>
    <t>MUHAMMAD PRAYOGA ADNA PRAKOSA</t>
  </si>
  <si>
    <t>M. ANAS RIDHO</t>
  </si>
  <si>
    <t>INDAH NOVITA SARI</t>
  </si>
  <si>
    <t xml:space="preserve">ALFIORI ARISQI HANIRA PUTRA </t>
  </si>
  <si>
    <t>NAUFAN NADHIEF AL BASYARI</t>
  </si>
  <si>
    <t>NAUFAL AL FARIS WARDHANA</t>
  </si>
  <si>
    <t>SUCI HAMIDAH RAHMAN HAKIM</t>
  </si>
  <si>
    <t>OZORA WIDANTADO HAQ</t>
  </si>
  <si>
    <t>IPA=1,IPS=0</t>
  </si>
  <si>
    <t>A</t>
  </si>
  <si>
    <t>Penjurusan AHP</t>
  </si>
  <si>
    <t>Jumlah IPA</t>
  </si>
  <si>
    <t>Jumlah IPS</t>
  </si>
  <si>
    <t>Batas Nilai Rapot (C1)</t>
  </si>
  <si>
    <t>Variabel</t>
  </si>
  <si>
    <t>Bilangan Fuzzy</t>
  </si>
  <si>
    <t>No.</t>
  </si>
  <si>
    <t>Kriteria</t>
  </si>
  <si>
    <t>0-60</t>
  </si>
  <si>
    <t>Sangat Kurang (SK)</t>
  </si>
  <si>
    <t>Nilai Rapot</t>
  </si>
  <si>
    <t>61-79</t>
  </si>
  <si>
    <t>Kurang  (K)</t>
  </si>
  <si>
    <t>Nilai Placement Test</t>
  </si>
  <si>
    <t>80-84</t>
  </si>
  <si>
    <t>Cukup (C)</t>
  </si>
  <si>
    <t>Nilai US</t>
  </si>
  <si>
    <t>85-95</t>
  </si>
  <si>
    <t>Baik  (B)</t>
  </si>
  <si>
    <t>Angket Minat</t>
  </si>
  <si>
    <t>96-100</t>
  </si>
  <si>
    <t>Sangat Baik (SB)</t>
  </si>
  <si>
    <t>Nilai UN</t>
  </si>
  <si>
    <t>Batas  Nilai Placement Test (C2)</t>
  </si>
  <si>
    <t>0-50</t>
  </si>
  <si>
    <t>51-70</t>
  </si>
  <si>
    <t>71-100</t>
  </si>
  <si>
    <t>Baik (B)</t>
  </si>
  <si>
    <t>Batas Nilai US (C3)</t>
  </si>
  <si>
    <t>0-54</t>
  </si>
  <si>
    <t>55-60</t>
  </si>
  <si>
    <t>61-70</t>
  </si>
  <si>
    <t>71-85</t>
  </si>
  <si>
    <t>86-100</t>
  </si>
  <si>
    <t>Batas Minat (C4)</t>
  </si>
  <si>
    <t>Batas Nilai UN (C5)</t>
  </si>
  <si>
    <t>No Daftar</t>
  </si>
  <si>
    <t>M</t>
  </si>
  <si>
    <t>H</t>
  </si>
  <si>
    <t>L</t>
  </si>
  <si>
    <t>Nilai C1</t>
  </si>
  <si>
    <t>Nilai C2</t>
  </si>
  <si>
    <t>Nilai C3</t>
  </si>
  <si>
    <t>Nilai C4</t>
  </si>
  <si>
    <t>Nilai C5</t>
  </si>
  <si>
    <t>Pembagi</t>
  </si>
  <si>
    <t>Terbobot</t>
  </si>
  <si>
    <t>A+</t>
  </si>
  <si>
    <t>A-</t>
  </si>
  <si>
    <t>C1^2</t>
  </si>
  <si>
    <t>C2^2</t>
  </si>
  <si>
    <t>C3^2</t>
  </si>
  <si>
    <t>C4^2</t>
  </si>
  <si>
    <t>C5^2</t>
  </si>
  <si>
    <t>Jumlah Kuadrat</t>
  </si>
  <si>
    <t>Sqrt</t>
  </si>
  <si>
    <t>Jarak A+</t>
  </si>
  <si>
    <t>(C1-A+)^2</t>
  </si>
  <si>
    <t>(C2-A+)^2</t>
  </si>
  <si>
    <t>(C3-A+)^2</t>
  </si>
  <si>
    <t>(C4-A+)^2</t>
  </si>
  <si>
    <t>(C5-A+)^2</t>
  </si>
  <si>
    <t>Akar</t>
  </si>
  <si>
    <t>Jarak A-</t>
  </si>
  <si>
    <t>D+</t>
  </si>
  <si>
    <t>D-</t>
  </si>
  <si>
    <t>Nilai Preferensi</t>
  </si>
  <si>
    <t>T</t>
  </si>
  <si>
    <t>P</t>
  </si>
</sst>
</file>

<file path=xl/styles.xml><?xml version="1.0" encoding="utf-8"?>
<styleSheet xmlns="http://schemas.openxmlformats.org/spreadsheetml/2006/main">
  <numFmts count="1">
    <numFmt numFmtId="164" formatCode="0.000000"/>
  </numFmts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2" fontId="3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2" fillId="0" borderId="3" xfId="0" applyFont="1" applyBorder="1" applyAlignment="1">
      <alignment horizontal="center" vertical="top" wrapText="1"/>
    </xf>
    <xf numFmtId="0" fontId="0" fillId="0" borderId="4" xfId="0" applyBorder="1"/>
    <xf numFmtId="0" fontId="0" fillId="0" borderId="2" xfId="0" applyBorder="1"/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wrapText="1"/>
    </xf>
    <xf numFmtId="0" fontId="0" fillId="0" borderId="7" xfId="0" applyBorder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17532</xdr:colOff>
      <xdr:row>0</xdr:row>
      <xdr:rowOff>133351</xdr:rowOff>
    </xdr:from>
    <xdr:to>
      <xdr:col>13</xdr:col>
      <xdr:colOff>371475</xdr:colOff>
      <xdr:row>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4332" y="133351"/>
          <a:ext cx="3401943" cy="17049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54"/>
  <sheetViews>
    <sheetView tabSelected="1" topLeftCell="N1" workbookViewId="0">
      <selection activeCell="Q6" sqref="Q6"/>
    </sheetView>
  </sheetViews>
  <sheetFormatPr defaultRowHeight="15.75"/>
  <cols>
    <col min="1" max="1" width="16.28515625" style="2" customWidth="1"/>
    <col min="2" max="2" width="17.5703125" style="2" customWidth="1"/>
    <col min="3" max="14" width="9.140625" style="2"/>
    <col min="15" max="15" width="14.5703125" style="2" customWidth="1"/>
    <col min="16" max="16384" width="9.140625" style="2"/>
  </cols>
  <sheetData>
    <row r="2" spans="1:22">
      <c r="A2" s="1" t="s">
        <v>0</v>
      </c>
      <c r="O2" s="2" t="s">
        <v>10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</row>
    <row r="3" spans="1:22">
      <c r="A3" s="1" t="s">
        <v>1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</row>
    <row r="4" spans="1:22">
      <c r="A4" s="1" t="s">
        <v>2</v>
      </c>
      <c r="O4" s="2" t="s">
        <v>5</v>
      </c>
      <c r="P4" s="31">
        <v>1</v>
      </c>
      <c r="Q4" s="2">
        <f>1/P5</f>
        <v>0.2</v>
      </c>
      <c r="R4" s="2">
        <f>1/P6</f>
        <v>1</v>
      </c>
      <c r="S4" s="2">
        <f>1/P7</f>
        <v>0.5</v>
      </c>
      <c r="T4" s="2">
        <f>1/P8</f>
        <v>0.5</v>
      </c>
    </row>
    <row r="5" spans="1:22">
      <c r="A5" s="1" t="s">
        <v>3</v>
      </c>
      <c r="O5" s="2" t="s">
        <v>6</v>
      </c>
      <c r="P5" s="31">
        <v>5</v>
      </c>
      <c r="Q5" s="31">
        <v>1</v>
      </c>
      <c r="R5" s="2">
        <v>4</v>
      </c>
      <c r="S5" s="2">
        <v>2</v>
      </c>
      <c r="T5" s="2">
        <v>2</v>
      </c>
    </row>
    <row r="6" spans="1:22">
      <c r="A6" s="1" t="s">
        <v>4</v>
      </c>
      <c r="O6" s="2" t="s">
        <v>7</v>
      </c>
      <c r="P6" s="31">
        <v>1</v>
      </c>
      <c r="Q6" s="31">
        <f>1/R5</f>
        <v>0.25</v>
      </c>
      <c r="R6" s="31">
        <v>1</v>
      </c>
      <c r="S6" s="2">
        <f>1/R7</f>
        <v>0.5</v>
      </c>
      <c r="T6" s="2">
        <f>1/R8</f>
        <v>0.5</v>
      </c>
    </row>
    <row r="7" spans="1:22">
      <c r="O7" s="2" t="s">
        <v>8</v>
      </c>
      <c r="P7" s="31">
        <v>2</v>
      </c>
      <c r="Q7" s="31">
        <f>1/S5</f>
        <v>0.5</v>
      </c>
      <c r="R7" s="31">
        <v>2</v>
      </c>
      <c r="S7" s="31">
        <v>1</v>
      </c>
      <c r="T7" s="32">
        <f>1/S8</f>
        <v>1</v>
      </c>
    </row>
    <row r="8" spans="1:22">
      <c r="A8" s="3" t="s">
        <v>23</v>
      </c>
      <c r="O8" s="2" t="s">
        <v>9</v>
      </c>
      <c r="P8" s="31">
        <v>2</v>
      </c>
      <c r="Q8" s="31">
        <f>1/T5</f>
        <v>0.5</v>
      </c>
      <c r="R8" s="31">
        <v>2</v>
      </c>
      <c r="S8" s="31">
        <v>1</v>
      </c>
      <c r="T8" s="31">
        <v>1</v>
      </c>
    </row>
    <row r="9" spans="1:22"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O9" s="2" t="s">
        <v>11</v>
      </c>
      <c r="P9" s="2">
        <f>SUM(P4:P8)</f>
        <v>11</v>
      </c>
      <c r="Q9" s="2">
        <f t="shared" ref="Q9:T9" si="0">SUM(Q4:Q8)</f>
        <v>2.4500000000000002</v>
      </c>
      <c r="R9" s="2">
        <f t="shared" si="0"/>
        <v>10</v>
      </c>
      <c r="S9" s="2">
        <f t="shared" si="0"/>
        <v>5</v>
      </c>
      <c r="T9" s="2">
        <f t="shared" si="0"/>
        <v>5</v>
      </c>
    </row>
    <row r="10" spans="1:22"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</row>
    <row r="11" spans="1:22">
      <c r="A11" s="2" t="s">
        <v>18</v>
      </c>
      <c r="B11" s="2" t="s">
        <v>5</v>
      </c>
      <c r="C11" s="2">
        <v>1</v>
      </c>
      <c r="D11" s="2">
        <f>1/C12</f>
        <v>0.2</v>
      </c>
      <c r="E11" s="2">
        <f>1/C13</f>
        <v>1</v>
      </c>
      <c r="F11" s="2">
        <f>1/C14</f>
        <v>0.33333333333333331</v>
      </c>
      <c r="G11" s="2">
        <f>1/C15</f>
        <v>0.2</v>
      </c>
      <c r="H11" s="2" t="s">
        <v>17</v>
      </c>
      <c r="O11" s="2" t="s">
        <v>25</v>
      </c>
    </row>
    <row r="12" spans="1:22">
      <c r="A12" s="2" t="s">
        <v>19</v>
      </c>
      <c r="B12" s="2" t="s">
        <v>6</v>
      </c>
      <c r="C12" s="2">
        <v>5</v>
      </c>
      <c r="D12" s="2">
        <v>1</v>
      </c>
      <c r="E12" s="2">
        <v>5</v>
      </c>
      <c r="F12" s="2">
        <v>2</v>
      </c>
      <c r="G12" s="2">
        <v>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</row>
    <row r="13" spans="1:22">
      <c r="A13" s="2" t="s">
        <v>20</v>
      </c>
      <c r="B13" s="2" t="s">
        <v>7</v>
      </c>
      <c r="C13" s="2">
        <v>1</v>
      </c>
      <c r="D13" s="2">
        <f>1/E12</f>
        <v>0.2</v>
      </c>
      <c r="E13" s="2">
        <v>1</v>
      </c>
      <c r="F13" s="2">
        <f>1/E14</f>
        <v>0.5</v>
      </c>
      <c r="G13" s="2">
        <f>1/E15</f>
        <v>0.33333333333333331</v>
      </c>
      <c r="P13" s="2" t="s">
        <v>5</v>
      </c>
      <c r="Q13" s="2" t="s">
        <v>6</v>
      </c>
      <c r="R13" s="2" t="s">
        <v>7</v>
      </c>
      <c r="S13" s="2" t="s">
        <v>8</v>
      </c>
      <c r="T13" s="2" t="s">
        <v>9</v>
      </c>
      <c r="U13" s="2" t="s">
        <v>11</v>
      </c>
      <c r="V13" s="2" t="s">
        <v>26</v>
      </c>
    </row>
    <row r="14" spans="1:22">
      <c r="A14" s="2" t="s">
        <v>21</v>
      </c>
      <c r="B14" s="2" t="s">
        <v>8</v>
      </c>
      <c r="C14" s="2">
        <v>3</v>
      </c>
      <c r="D14" s="2">
        <f>1/F12</f>
        <v>0.5</v>
      </c>
      <c r="E14" s="2">
        <v>2</v>
      </c>
      <c r="F14" s="2">
        <v>1</v>
      </c>
      <c r="G14" s="2">
        <f>1/F15</f>
        <v>0.5</v>
      </c>
      <c r="O14" s="2" t="s">
        <v>5</v>
      </c>
      <c r="P14" s="2">
        <f>P4/P$9</f>
        <v>9.0909090909090912E-2</v>
      </c>
      <c r="Q14" s="2">
        <f>Q4/Q$9</f>
        <v>8.1632653061224483E-2</v>
      </c>
      <c r="R14" s="2">
        <f>R4/R$9</f>
        <v>0.1</v>
      </c>
      <c r="S14" s="2">
        <f>S4/S$9</f>
        <v>0.1</v>
      </c>
      <c r="T14" s="2">
        <f>T4/T$9</f>
        <v>0.1</v>
      </c>
      <c r="U14" s="2">
        <f>SUM(P14:T14)</f>
        <v>0.47254174397031534</v>
      </c>
      <c r="V14" s="2">
        <f>U14/5</f>
        <v>9.4508348794063071E-2</v>
      </c>
    </row>
    <row r="15" spans="1:22">
      <c r="A15" s="2" t="s">
        <v>22</v>
      </c>
      <c r="B15" s="2" t="s">
        <v>9</v>
      </c>
      <c r="C15" s="2">
        <v>5</v>
      </c>
      <c r="D15" s="2">
        <f>1/G12</f>
        <v>1</v>
      </c>
      <c r="E15" s="2">
        <v>3</v>
      </c>
      <c r="F15" s="2">
        <v>2</v>
      </c>
      <c r="G15" s="2">
        <v>1</v>
      </c>
      <c r="O15" s="2" t="s">
        <v>6</v>
      </c>
      <c r="P15" s="2">
        <f t="shared" ref="P15:T18" si="1">P5/P$9</f>
        <v>0.45454545454545453</v>
      </c>
      <c r="Q15" s="2">
        <f t="shared" si="1"/>
        <v>0.4081632653061224</v>
      </c>
      <c r="R15" s="2">
        <f t="shared" si="1"/>
        <v>0.4</v>
      </c>
      <c r="S15" s="2">
        <f t="shared" si="1"/>
        <v>0.4</v>
      </c>
      <c r="T15" s="2">
        <f t="shared" si="1"/>
        <v>0.4</v>
      </c>
      <c r="U15" s="2">
        <f t="shared" ref="U15:U18" si="2">SUM(P15:T15)</f>
        <v>2.0627087198515768</v>
      </c>
      <c r="V15" s="2">
        <f t="shared" ref="V15:V18" si="3">U15/5</f>
        <v>0.41254174397031534</v>
      </c>
    </row>
    <row r="16" spans="1:22">
      <c r="B16" s="2" t="s">
        <v>11</v>
      </c>
      <c r="C16" s="2">
        <f>SUM(C11:C15)</f>
        <v>15</v>
      </c>
      <c r="D16" s="2">
        <f t="shared" ref="D16:G16" si="4">SUM(D11:D15)</f>
        <v>2.9</v>
      </c>
      <c r="E16" s="2">
        <f t="shared" si="4"/>
        <v>12</v>
      </c>
      <c r="F16" s="2">
        <f t="shared" si="4"/>
        <v>5.8333333333333339</v>
      </c>
      <c r="G16" s="2">
        <f t="shared" si="4"/>
        <v>3.0333333333333332</v>
      </c>
      <c r="O16" s="2" t="s">
        <v>7</v>
      </c>
      <c r="P16" s="2">
        <f t="shared" si="1"/>
        <v>9.0909090909090912E-2</v>
      </c>
      <c r="Q16" s="2">
        <f t="shared" si="1"/>
        <v>0.1020408163265306</v>
      </c>
      <c r="R16" s="2">
        <f t="shared" si="1"/>
        <v>0.1</v>
      </c>
      <c r="S16" s="2">
        <f t="shared" si="1"/>
        <v>0.1</v>
      </c>
      <c r="T16" s="2">
        <f t="shared" si="1"/>
        <v>0.1</v>
      </c>
      <c r="U16" s="2">
        <f t="shared" si="2"/>
        <v>0.49294990723562149</v>
      </c>
      <c r="V16" s="2">
        <f t="shared" si="3"/>
        <v>9.8589981447124303E-2</v>
      </c>
    </row>
    <row r="17" spans="1:25">
      <c r="O17" s="2" t="s">
        <v>8</v>
      </c>
      <c r="P17" s="2">
        <f t="shared" si="1"/>
        <v>0.18181818181818182</v>
      </c>
      <c r="Q17" s="2">
        <f t="shared" si="1"/>
        <v>0.2040816326530612</v>
      </c>
      <c r="R17" s="2">
        <f t="shared" si="1"/>
        <v>0.2</v>
      </c>
      <c r="S17" s="2">
        <f t="shared" si="1"/>
        <v>0.2</v>
      </c>
      <c r="T17" s="2">
        <f t="shared" si="1"/>
        <v>0.2</v>
      </c>
      <c r="U17" s="2">
        <f t="shared" si="2"/>
        <v>0.98589981447124297</v>
      </c>
      <c r="V17" s="2">
        <f t="shared" si="3"/>
        <v>0.19717996289424861</v>
      </c>
    </row>
    <row r="18" spans="1:25">
      <c r="O18" s="2" t="s">
        <v>9</v>
      </c>
      <c r="P18" s="2">
        <f t="shared" si="1"/>
        <v>0.18181818181818182</v>
      </c>
      <c r="Q18" s="2">
        <f t="shared" si="1"/>
        <v>0.2040816326530612</v>
      </c>
      <c r="R18" s="2">
        <f t="shared" si="1"/>
        <v>0.2</v>
      </c>
      <c r="S18" s="2">
        <f t="shared" si="1"/>
        <v>0.2</v>
      </c>
      <c r="T18" s="2">
        <f t="shared" si="1"/>
        <v>0.2</v>
      </c>
      <c r="U18" s="2">
        <f t="shared" si="2"/>
        <v>0.98589981447124297</v>
      </c>
      <c r="V18" s="2">
        <f t="shared" si="3"/>
        <v>0.19717996289424861</v>
      </c>
    </row>
    <row r="19" spans="1:25">
      <c r="A19" s="3" t="s">
        <v>24</v>
      </c>
      <c r="O19" s="2" t="s">
        <v>11</v>
      </c>
      <c r="P19" s="2">
        <f>SUM(P14:P18)</f>
        <v>1</v>
      </c>
      <c r="Q19" s="2">
        <f t="shared" ref="Q19:V19" si="5">SUM(Q14:Q18)</f>
        <v>0.99999999999999989</v>
      </c>
      <c r="R19" s="2">
        <f t="shared" si="5"/>
        <v>1</v>
      </c>
      <c r="S19" s="2">
        <f t="shared" si="5"/>
        <v>1</v>
      </c>
      <c r="T19" s="2">
        <f t="shared" si="5"/>
        <v>1</v>
      </c>
      <c r="U19" s="2">
        <f t="shared" si="5"/>
        <v>5</v>
      </c>
      <c r="V19" s="2">
        <f t="shared" si="5"/>
        <v>0.99999999999999978</v>
      </c>
    </row>
    <row r="20" spans="1:25"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11</v>
      </c>
      <c r="I20" s="2" t="s">
        <v>26</v>
      </c>
    </row>
    <row r="21" spans="1:25">
      <c r="B21" s="2" t="s">
        <v>5</v>
      </c>
      <c r="C21" s="2">
        <f>C11/C$16</f>
        <v>6.6666666666666666E-2</v>
      </c>
      <c r="D21" s="2">
        <f>D11/D$16</f>
        <v>6.8965517241379309E-2</v>
      </c>
      <c r="E21" s="2">
        <f>E11/E$16</f>
        <v>8.3333333333333329E-2</v>
      </c>
      <c r="F21" s="2">
        <f>F11/F$16</f>
        <v>5.7142857142857134E-2</v>
      </c>
      <c r="G21" s="2">
        <f>G11/G$16</f>
        <v>6.5934065934065936E-2</v>
      </c>
      <c r="H21" s="2">
        <f>SUM(C21:G21)</f>
        <v>0.34204244031830233</v>
      </c>
      <c r="I21" s="2">
        <f>H21/5</f>
        <v>6.8408488063660469E-2</v>
      </c>
      <c r="O21" s="2" t="s">
        <v>34</v>
      </c>
      <c r="X21" s="2" t="s">
        <v>33</v>
      </c>
      <c r="Y21" s="2" t="s">
        <v>36</v>
      </c>
    </row>
    <row r="22" spans="1:25">
      <c r="B22" s="2" t="s">
        <v>6</v>
      </c>
      <c r="C22" s="2">
        <f t="shared" ref="C22:G25" si="6">C12/C$16</f>
        <v>0.33333333333333331</v>
      </c>
      <c r="D22" s="2">
        <f t="shared" si="6"/>
        <v>0.34482758620689657</v>
      </c>
      <c r="E22" s="2">
        <f t="shared" si="6"/>
        <v>0.41666666666666669</v>
      </c>
      <c r="F22" s="2">
        <f t="shared" si="6"/>
        <v>0.3428571428571428</v>
      </c>
      <c r="G22" s="2">
        <f t="shared" si="6"/>
        <v>0.32967032967032966</v>
      </c>
      <c r="H22" s="2">
        <f t="shared" ref="H22:H25" si="7">SUM(C22:G22)</f>
        <v>1.7673550587343689</v>
      </c>
      <c r="I22" s="2">
        <f>H22/5</f>
        <v>0.35347101174687379</v>
      </c>
      <c r="P22" s="2" t="s">
        <v>5</v>
      </c>
      <c r="Q22" s="2" t="s">
        <v>6</v>
      </c>
      <c r="R22" s="2" t="s">
        <v>7</v>
      </c>
      <c r="S22" s="2" t="s">
        <v>8</v>
      </c>
      <c r="T22" s="2" t="s">
        <v>9</v>
      </c>
      <c r="V22" s="2" t="s">
        <v>26</v>
      </c>
      <c r="X22" s="2" t="s">
        <v>37</v>
      </c>
    </row>
    <row r="23" spans="1:25">
      <c r="B23" s="2" t="s">
        <v>7</v>
      </c>
      <c r="C23" s="2">
        <f t="shared" si="6"/>
        <v>6.6666666666666666E-2</v>
      </c>
      <c r="D23" s="2">
        <f t="shared" si="6"/>
        <v>6.8965517241379309E-2</v>
      </c>
      <c r="E23" s="2">
        <f t="shared" si="6"/>
        <v>8.3333333333333329E-2</v>
      </c>
      <c r="F23" s="2">
        <f t="shared" si="6"/>
        <v>8.5714285714285701E-2</v>
      </c>
      <c r="G23" s="2">
        <f t="shared" si="6"/>
        <v>0.10989010989010989</v>
      </c>
      <c r="H23" s="2">
        <f t="shared" si="7"/>
        <v>0.41456991284577488</v>
      </c>
      <c r="I23" s="2">
        <f>H23/5</f>
        <v>8.291398256915497E-2</v>
      </c>
      <c r="O23" s="2" t="s">
        <v>5</v>
      </c>
      <c r="P23" s="2">
        <v>1</v>
      </c>
      <c r="Q23" s="2">
        <f>1/P24</f>
        <v>0.2</v>
      </c>
      <c r="R23" s="2">
        <f>1/P25</f>
        <v>1</v>
      </c>
      <c r="S23" s="2">
        <f>1/P26</f>
        <v>0.5</v>
      </c>
      <c r="T23" s="2">
        <f>1/P27</f>
        <v>0.5</v>
      </c>
      <c r="V23" s="2">
        <v>9.4508348794063071E-2</v>
      </c>
      <c r="X23" s="2">
        <f>(P23*V$23)+(Q23*V$24)+(R23*V$25)+(S23*V$26)+(T23*V$27)</f>
        <v>0.47278664192949904</v>
      </c>
      <c r="Y23" s="2">
        <f>X23/V23</f>
        <v>5.002591283863369</v>
      </c>
    </row>
    <row r="24" spans="1:25">
      <c r="B24" s="2" t="s">
        <v>8</v>
      </c>
      <c r="C24" s="2">
        <f t="shared" si="6"/>
        <v>0.2</v>
      </c>
      <c r="D24" s="2">
        <f t="shared" si="6"/>
        <v>0.17241379310344829</v>
      </c>
      <c r="E24" s="2">
        <f t="shared" si="6"/>
        <v>0.16666666666666666</v>
      </c>
      <c r="F24" s="2">
        <f t="shared" si="6"/>
        <v>0.1714285714285714</v>
      </c>
      <c r="G24" s="2">
        <f t="shared" si="6"/>
        <v>0.16483516483516483</v>
      </c>
      <c r="H24" s="2">
        <f t="shared" si="7"/>
        <v>0.87534419603385116</v>
      </c>
      <c r="I24" s="2">
        <f>H24/5</f>
        <v>0.17506883920677024</v>
      </c>
      <c r="O24" s="2" t="s">
        <v>6</v>
      </c>
      <c r="P24" s="2">
        <v>5</v>
      </c>
      <c r="Q24" s="2">
        <v>1</v>
      </c>
      <c r="R24" s="2">
        <v>4</v>
      </c>
      <c r="S24" s="2">
        <v>2</v>
      </c>
      <c r="T24" s="2">
        <v>2</v>
      </c>
      <c r="V24" s="2">
        <v>0.41254174397031534</v>
      </c>
      <c r="X24" s="2">
        <f t="shared" ref="X24:X27" si="8">(P24*V$23)+(Q24*V$24)+(R24*V$25)+(S24*V$26)+(T24*V$27)</f>
        <v>2.0681632653061222</v>
      </c>
      <c r="Y24" s="2">
        <f t="shared" ref="Y24:Y27" si="9">X24/V24</f>
        <v>5.0132218024824606</v>
      </c>
    </row>
    <row r="25" spans="1:25">
      <c r="B25" s="2" t="s">
        <v>9</v>
      </c>
      <c r="C25" s="2">
        <f t="shared" si="6"/>
        <v>0.33333333333333331</v>
      </c>
      <c r="D25" s="2">
        <f t="shared" si="6"/>
        <v>0.34482758620689657</v>
      </c>
      <c r="E25" s="2">
        <f t="shared" si="6"/>
        <v>0.25</v>
      </c>
      <c r="F25" s="2">
        <f t="shared" si="6"/>
        <v>0.3428571428571428</v>
      </c>
      <c r="G25" s="2">
        <f t="shared" si="6"/>
        <v>0.32967032967032966</v>
      </c>
      <c r="H25" s="2">
        <f t="shared" si="7"/>
        <v>1.6006883920677022</v>
      </c>
      <c r="I25" s="2">
        <f>H25/5</f>
        <v>0.32013767841354046</v>
      </c>
      <c r="O25" s="2" t="s">
        <v>7</v>
      </c>
      <c r="P25" s="2">
        <v>1</v>
      </c>
      <c r="Q25" s="2">
        <f>1/R24</f>
        <v>0.25</v>
      </c>
      <c r="R25" s="2">
        <v>1</v>
      </c>
      <c r="S25" s="2">
        <f>1/R26</f>
        <v>0.5</v>
      </c>
      <c r="T25" s="2">
        <f>1/R27</f>
        <v>0.5</v>
      </c>
      <c r="U25" s="3" t="s">
        <v>30</v>
      </c>
      <c r="V25" s="2">
        <v>9.8589981447124303E-2</v>
      </c>
      <c r="W25" s="3" t="s">
        <v>32</v>
      </c>
      <c r="X25" s="2">
        <f t="shared" si="8"/>
        <v>0.49341372912801473</v>
      </c>
      <c r="Y25" s="2">
        <f t="shared" si="9"/>
        <v>5.0047045540082786</v>
      </c>
    </row>
    <row r="26" spans="1:25">
      <c r="B26" s="2" t="s">
        <v>11</v>
      </c>
      <c r="C26" s="2">
        <f>SUM(C21:C25)</f>
        <v>1</v>
      </c>
      <c r="D26" s="2">
        <f t="shared" ref="D26:I26" si="10">SUM(D21:D25)</f>
        <v>1</v>
      </c>
      <c r="E26" s="2">
        <f t="shared" si="10"/>
        <v>1</v>
      </c>
      <c r="F26" s="2">
        <f t="shared" si="10"/>
        <v>0.99999999999999978</v>
      </c>
      <c r="G26" s="2">
        <f t="shared" si="10"/>
        <v>1</v>
      </c>
      <c r="H26" s="2">
        <f t="shared" si="10"/>
        <v>4.9999999999999991</v>
      </c>
      <c r="I26" s="2">
        <f t="shared" si="10"/>
        <v>0.99999999999999989</v>
      </c>
      <c r="O26" s="2" t="s">
        <v>8</v>
      </c>
      <c r="P26" s="2">
        <v>2</v>
      </c>
      <c r="Q26" s="2">
        <f>1/S24</f>
        <v>0.5</v>
      </c>
      <c r="R26" s="2">
        <v>2</v>
      </c>
      <c r="S26" s="2">
        <v>1</v>
      </c>
      <c r="T26" s="2">
        <f>1/S27</f>
        <v>1</v>
      </c>
      <c r="V26" s="2">
        <v>0.19717996289424861</v>
      </c>
      <c r="X26" s="2">
        <f t="shared" si="8"/>
        <v>0.98682745825602947</v>
      </c>
      <c r="Y26" s="2">
        <f t="shared" si="9"/>
        <v>5.0047045540082786</v>
      </c>
    </row>
    <row r="27" spans="1:25">
      <c r="O27" s="2" t="s">
        <v>9</v>
      </c>
      <c r="P27" s="2">
        <v>2</v>
      </c>
      <c r="Q27" s="2">
        <f>1/T24</f>
        <v>0.5</v>
      </c>
      <c r="R27" s="2">
        <v>2</v>
      </c>
      <c r="S27" s="2">
        <v>1</v>
      </c>
      <c r="T27" s="2">
        <v>1</v>
      </c>
      <c r="V27" s="2">
        <v>0.19717996289424861</v>
      </c>
      <c r="X27" s="2">
        <f t="shared" si="8"/>
        <v>0.98682745825602947</v>
      </c>
      <c r="Y27" s="2">
        <f t="shared" si="9"/>
        <v>5.0047045540082786</v>
      </c>
    </row>
    <row r="28" spans="1:25">
      <c r="A28" s="3" t="s">
        <v>27</v>
      </c>
      <c r="C28" s="2" t="s">
        <v>5</v>
      </c>
      <c r="D28" s="2" t="s">
        <v>6</v>
      </c>
      <c r="E28" s="2" t="s">
        <v>7</v>
      </c>
      <c r="F28" s="2" t="s">
        <v>8</v>
      </c>
      <c r="G28" s="2" t="s">
        <v>9</v>
      </c>
      <c r="X28" s="2" t="s">
        <v>11</v>
      </c>
      <c r="Y28" s="2">
        <f>SUM(Y23:Y27)</f>
        <v>25.029926748370663</v>
      </c>
    </row>
    <row r="29" spans="1:25">
      <c r="C29" s="2">
        <f>I21</f>
        <v>6.8408488063660469E-2</v>
      </c>
      <c r="D29" s="2">
        <f>I22</f>
        <v>0.35347101174687379</v>
      </c>
      <c r="E29" s="2">
        <f>I23</f>
        <v>8.291398256915497E-2</v>
      </c>
      <c r="F29" s="2">
        <f>I24</f>
        <v>0.17506883920677024</v>
      </c>
      <c r="G29" s="2">
        <f>I25</f>
        <v>0.32013767841354046</v>
      </c>
    </row>
    <row r="30" spans="1:25">
      <c r="O30" s="3" t="s">
        <v>38</v>
      </c>
    </row>
    <row r="31" spans="1:25">
      <c r="A31" s="3" t="s">
        <v>28</v>
      </c>
      <c r="K31" s="2" t="s">
        <v>33</v>
      </c>
      <c r="P31" s="2" t="s">
        <v>39</v>
      </c>
      <c r="Q31" s="2" t="s">
        <v>40</v>
      </c>
      <c r="R31" s="2" t="s">
        <v>41</v>
      </c>
    </row>
    <row r="32" spans="1:25">
      <c r="C32" s="2" t="s">
        <v>5</v>
      </c>
      <c r="D32" s="2" t="s">
        <v>6</v>
      </c>
      <c r="E32" s="2" t="s">
        <v>7</v>
      </c>
      <c r="F32" s="2" t="s">
        <v>8</v>
      </c>
      <c r="G32" s="2" t="s">
        <v>9</v>
      </c>
      <c r="I32" s="2" t="s">
        <v>31</v>
      </c>
      <c r="K32" s="2" t="s">
        <v>35</v>
      </c>
      <c r="L32" s="2" t="s">
        <v>36</v>
      </c>
      <c r="P32" s="2">
        <f>Y28</f>
        <v>25.029926748370663</v>
      </c>
      <c r="Q32" s="2">
        <v>5</v>
      </c>
      <c r="R32" s="2">
        <f>P32/5</f>
        <v>5.0059853496741322</v>
      </c>
    </row>
    <row r="33" spans="1:16">
      <c r="B33" s="2" t="s">
        <v>5</v>
      </c>
      <c r="C33" s="2">
        <v>1</v>
      </c>
      <c r="D33" s="2">
        <f>1/C34</f>
        <v>0.2</v>
      </c>
      <c r="E33" s="2">
        <f>1/C35</f>
        <v>1</v>
      </c>
      <c r="F33" s="2">
        <f>1/C36</f>
        <v>0.33333333333333331</v>
      </c>
      <c r="G33" s="2">
        <f>1/C37</f>
        <v>0.2</v>
      </c>
      <c r="I33" s="2">
        <f>I21</f>
        <v>6.8408488063660469E-2</v>
      </c>
      <c r="K33" s="2">
        <f>(C33*I$33)+(D33*I$34)+(E33*I$35)+(F33*I$36)+(G33*I$37)</f>
        <v>0.34440048840048837</v>
      </c>
      <c r="L33" s="2">
        <f>K33/I33</f>
        <v>5.0344701096155147</v>
      </c>
    </row>
    <row r="34" spans="1:16">
      <c r="B34" s="2" t="s">
        <v>6</v>
      </c>
      <c r="C34" s="2">
        <v>5</v>
      </c>
      <c r="D34" s="2">
        <v>1</v>
      </c>
      <c r="E34" s="2">
        <v>5</v>
      </c>
      <c r="F34" s="2">
        <v>2</v>
      </c>
      <c r="G34" s="2">
        <v>1</v>
      </c>
      <c r="I34" s="2">
        <f t="shared" ref="I34:I37" si="11">I22</f>
        <v>0.35347101174687379</v>
      </c>
      <c r="K34" s="2">
        <f t="shared" ref="K34:K37" si="12">(C34*I$33)+(D34*I$34)+(E34*I$35)+(F34*I$36)+(G34*I$37)</f>
        <v>1.7803587217380317</v>
      </c>
      <c r="L34" s="2">
        <f t="shared" ref="L34:L37" si="13">K34/I34</f>
        <v>5.0367884849719298</v>
      </c>
      <c r="O34" s="2" t="s">
        <v>44</v>
      </c>
    </row>
    <row r="35" spans="1:16">
      <c r="A35" s="1" t="s">
        <v>29</v>
      </c>
      <c r="B35" s="2" t="s">
        <v>7</v>
      </c>
      <c r="C35" s="2">
        <v>1</v>
      </c>
      <c r="D35" s="2">
        <f>1/E34</f>
        <v>0.2</v>
      </c>
      <c r="E35" s="2">
        <v>1</v>
      </c>
      <c r="F35" s="2">
        <f>1/E36</f>
        <v>0.5</v>
      </c>
      <c r="G35" s="2">
        <f>1/E37</f>
        <v>0.33333333333333331</v>
      </c>
      <c r="H35" s="3" t="s">
        <v>30</v>
      </c>
      <c r="I35" s="2">
        <f t="shared" si="11"/>
        <v>8.291398256915497E-2</v>
      </c>
      <c r="J35" s="2" t="s">
        <v>32</v>
      </c>
      <c r="K35" s="2">
        <f t="shared" si="12"/>
        <v>0.41626365205675547</v>
      </c>
      <c r="L35" s="2">
        <f t="shared" si="13"/>
        <v>5.0204276668240846</v>
      </c>
      <c r="O35" s="2" t="s">
        <v>48</v>
      </c>
      <c r="P35" s="2">
        <f>(2.7699*5)-4.3513</f>
        <v>9.4981999999999989</v>
      </c>
    </row>
    <row r="36" spans="1:16">
      <c r="B36" s="2" t="s">
        <v>8</v>
      </c>
      <c r="C36" s="2">
        <v>3</v>
      </c>
      <c r="D36" s="2">
        <f>1/F34</f>
        <v>0.5</v>
      </c>
      <c r="E36" s="2">
        <v>2</v>
      </c>
      <c r="F36" s="2">
        <v>1</v>
      </c>
      <c r="G36" s="2">
        <f>1/F37</f>
        <v>0.5</v>
      </c>
      <c r="I36" s="2">
        <f t="shared" si="11"/>
        <v>0.17506883920677024</v>
      </c>
      <c r="K36" s="2">
        <f t="shared" si="12"/>
        <v>0.88292661361626879</v>
      </c>
      <c r="L36" s="2">
        <f t="shared" si="13"/>
        <v>5.0433110633324194</v>
      </c>
    </row>
    <row r="37" spans="1:16">
      <c r="B37" s="2" t="s">
        <v>9</v>
      </c>
      <c r="C37" s="2">
        <v>5</v>
      </c>
      <c r="D37" s="2">
        <f>1/G34</f>
        <v>1</v>
      </c>
      <c r="E37" s="2">
        <v>3</v>
      </c>
      <c r="F37" s="2">
        <v>2</v>
      </c>
      <c r="G37" s="2">
        <v>1</v>
      </c>
      <c r="I37" s="2">
        <f t="shared" si="11"/>
        <v>0.32013767841354046</v>
      </c>
      <c r="K37" s="2">
        <f t="shared" si="12"/>
        <v>1.6145307565997218</v>
      </c>
      <c r="L37" s="2">
        <f t="shared" si="13"/>
        <v>5.0432387858892964</v>
      </c>
      <c r="O37" s="3" t="s">
        <v>46</v>
      </c>
    </row>
    <row r="38" spans="1:16">
      <c r="K38" s="2" t="s">
        <v>11</v>
      </c>
      <c r="L38" s="2">
        <f>SUM(L33:L37)</f>
        <v>25.178236110633247</v>
      </c>
      <c r="O38" s="1" t="s">
        <v>45</v>
      </c>
      <c r="P38" s="2">
        <f>(R32-5)/(5-1)</f>
        <v>1.4963374185330558E-3</v>
      </c>
    </row>
    <row r="39" spans="1:16">
      <c r="A39" s="3" t="s">
        <v>38</v>
      </c>
    </row>
    <row r="40" spans="1:16">
      <c r="B40" s="2" t="s">
        <v>39</v>
      </c>
      <c r="C40" s="2" t="s">
        <v>40</v>
      </c>
      <c r="D40" s="2" t="s">
        <v>41</v>
      </c>
      <c r="O40" s="3" t="s">
        <v>47</v>
      </c>
    </row>
    <row r="41" spans="1:16">
      <c r="A41" s="2" t="s">
        <v>42</v>
      </c>
      <c r="B41" s="2">
        <f>L38</f>
        <v>25.178236110633247</v>
      </c>
      <c r="C41" s="2">
        <v>5</v>
      </c>
      <c r="D41" s="2">
        <f>B41/C41</f>
        <v>5.0356472221266495</v>
      </c>
      <c r="O41" s="1" t="s">
        <v>49</v>
      </c>
      <c r="P41" s="2">
        <f>(P35-5)/(5-1)</f>
        <v>1.1245499999999997</v>
      </c>
    </row>
    <row r="43" spans="1:16">
      <c r="A43" s="3" t="s">
        <v>43</v>
      </c>
      <c r="O43" s="3" t="s">
        <v>50</v>
      </c>
    </row>
    <row r="44" spans="1:16">
      <c r="A44" s="2" t="s">
        <v>44</v>
      </c>
      <c r="O44" s="2" t="s">
        <v>51</v>
      </c>
      <c r="P44" s="2">
        <f>P38/P41</f>
        <v>1.3306099493424536E-3</v>
      </c>
    </row>
    <row r="45" spans="1:16">
      <c r="A45" s="2" t="s">
        <v>48</v>
      </c>
      <c r="B45" s="2">
        <f>(2.7699*5)-4.3513</f>
        <v>9.4981999999999989</v>
      </c>
    </row>
    <row r="47" spans="1:16">
      <c r="A47" s="3" t="s">
        <v>46</v>
      </c>
    </row>
    <row r="48" spans="1:16">
      <c r="A48" s="1" t="s">
        <v>45</v>
      </c>
      <c r="B48" s="2">
        <f>(D41-5)/(5-1)</f>
        <v>8.9118055316623757E-3</v>
      </c>
    </row>
    <row r="50" spans="1:4">
      <c r="A50" s="3" t="s">
        <v>47</v>
      </c>
    </row>
    <row r="51" spans="1:4">
      <c r="A51" s="1" t="s">
        <v>49</v>
      </c>
      <c r="B51" s="2">
        <f>(B45-5)/(5-1)</f>
        <v>1.1245499999999997</v>
      </c>
    </row>
    <row r="53" spans="1:4">
      <c r="A53" s="3" t="s">
        <v>50</v>
      </c>
      <c r="D53" s="3" t="s">
        <v>52</v>
      </c>
    </row>
    <row r="54" spans="1:4">
      <c r="A54" s="2" t="s">
        <v>51</v>
      </c>
      <c r="B54" s="2">
        <f>B48/B51</f>
        <v>7.9247748269640102E-3</v>
      </c>
      <c r="D54" s="2" t="str">
        <f>IF(B54&lt;=0.1,"KONSISTEN","TIDAK KONSISTEN")</f>
        <v>KONSISTEN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5"/>
  <sheetViews>
    <sheetView topLeftCell="D1" workbookViewId="0">
      <selection activeCell="I4" sqref="I4"/>
    </sheetView>
  </sheetViews>
  <sheetFormatPr defaultRowHeight="15"/>
  <cols>
    <col min="1" max="1" width="3.85546875" bestFit="1" customWidth="1"/>
    <col min="3" max="3" width="45.42578125" bestFit="1" customWidth="1"/>
    <col min="14" max="14" width="9.140625" customWidth="1"/>
  </cols>
  <sheetData>
    <row r="2" spans="1:20">
      <c r="I2" s="20" t="s">
        <v>203</v>
      </c>
      <c r="N2" s="20" t="s">
        <v>212</v>
      </c>
    </row>
    <row r="3" spans="1:20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  <c r="S3" t="s">
        <v>11</v>
      </c>
      <c r="T3" s="20" t="s">
        <v>218</v>
      </c>
    </row>
    <row r="4" spans="1:20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'A+A-'!K4</f>
        <v>1.3215047979010807E-2</v>
      </c>
      <c r="J4">
        <f>'A+A-'!L4</f>
        <v>5.994300407903469E-2</v>
      </c>
      <c r="K4">
        <f>'A+A-'!M4</f>
        <v>9.5010204104949997E-3</v>
      </c>
      <c r="L4">
        <f>'A+A-'!N4</f>
        <v>1.8255436950696896E-2</v>
      </c>
      <c r="M4">
        <f>'A+A-'!O4</f>
        <v>0.3201</v>
      </c>
      <c r="N4" s="22">
        <f>(D4-I$4)^2</f>
        <v>1.9404165898617519E-5</v>
      </c>
      <c r="O4" s="22">
        <f t="shared" ref="O4:R4" si="0">(E4-J$4)^2</f>
        <v>3.9924041533546327E-4</v>
      </c>
      <c r="P4" s="22">
        <f t="shared" si="0"/>
        <v>0</v>
      </c>
      <c r="Q4" s="22">
        <f t="shared" si="0"/>
        <v>0</v>
      </c>
      <c r="R4" s="22">
        <f t="shared" si="0"/>
        <v>0</v>
      </c>
      <c r="S4" s="22">
        <f>SUM(N4:R4)</f>
        <v>4.186445812340808E-4</v>
      </c>
      <c r="T4" s="20">
        <f>SQRT(S4)</f>
        <v>2.0460805977137869E-2</v>
      </c>
    </row>
    <row r="5" spans="1:20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2">
        <f t="shared" ref="N5:N68" si="1">(D5-I$4)^2</f>
        <v>7.7616663594470074E-5</v>
      </c>
      <c r="O5" s="22">
        <f t="shared" ref="O5:O68" si="2">(E5-J$4)^2</f>
        <v>1.5969616613418531E-3</v>
      </c>
      <c r="P5" s="22">
        <f t="shared" ref="P5:P68" si="3">(F5-K$4)^2</f>
        <v>2.9841120277898316E-6</v>
      </c>
      <c r="Q5" s="22">
        <f t="shared" ref="Q5:Q68" si="4">(G5-L$4)^2</f>
        <v>0</v>
      </c>
      <c r="R5" s="22">
        <f t="shared" ref="R5:R68" si="5">(H5-M$4)^2</f>
        <v>5.4195839999999988E-2</v>
      </c>
      <c r="S5">
        <f t="shared" ref="S5:S68" si="6">SUM(N5:R5)</f>
        <v>5.5873402436964099E-2</v>
      </c>
      <c r="T5" s="20">
        <f t="shared" ref="T5:T68" si="7">SQRT(S5)</f>
        <v>0.23637555380572692</v>
      </c>
    </row>
    <row r="6" spans="1:20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2">
        <f t="shared" si="1"/>
        <v>1.9404165898617519E-5</v>
      </c>
      <c r="O6" s="22">
        <f t="shared" si="2"/>
        <v>1.5969616613418531E-3</v>
      </c>
      <c r="P6" s="22">
        <f t="shared" si="3"/>
        <v>2.9841120277898316E-6</v>
      </c>
      <c r="Q6" s="22">
        <f t="shared" si="4"/>
        <v>0</v>
      </c>
      <c r="R6" s="22">
        <f t="shared" si="5"/>
        <v>2.1170249999999988E-2</v>
      </c>
      <c r="S6">
        <f t="shared" si="6"/>
        <v>2.2789599939268247E-2</v>
      </c>
      <c r="T6" s="20">
        <f t="shared" si="7"/>
        <v>0.15096224673496433</v>
      </c>
    </row>
    <row r="7" spans="1:20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2">
        <f t="shared" si="1"/>
        <v>1.9404165898617519E-5</v>
      </c>
      <c r="O7" s="22">
        <f t="shared" si="2"/>
        <v>3.9924041533546327E-4</v>
      </c>
      <c r="P7" s="22">
        <f t="shared" si="3"/>
        <v>0</v>
      </c>
      <c r="Q7" s="22">
        <f t="shared" si="4"/>
        <v>0</v>
      </c>
      <c r="R7" s="22">
        <f t="shared" si="5"/>
        <v>3.3872399999999971E-3</v>
      </c>
      <c r="S7">
        <f t="shared" si="6"/>
        <v>3.8058845812340781E-3</v>
      </c>
      <c r="T7" s="20">
        <f t="shared" si="7"/>
        <v>6.1691851822052467E-2</v>
      </c>
    </row>
    <row r="8" spans="1:20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2">
        <f t="shared" si="1"/>
        <v>7.7616663594470074E-5</v>
      </c>
      <c r="O8" s="22">
        <f t="shared" si="2"/>
        <v>1.5969616613418531E-3</v>
      </c>
      <c r="P8" s="22">
        <f t="shared" si="3"/>
        <v>2.9841120277898316E-6</v>
      </c>
      <c r="Q8" s="22">
        <f t="shared" si="4"/>
        <v>0</v>
      </c>
      <c r="R8" s="22">
        <f t="shared" si="5"/>
        <v>8.4680999999999992E-2</v>
      </c>
      <c r="S8">
        <f t="shared" si="6"/>
        <v>8.6358562436964104E-2</v>
      </c>
      <c r="T8" s="20">
        <f t="shared" si="7"/>
        <v>0.29386827395444393</v>
      </c>
    </row>
    <row r="9" spans="1:20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2">
        <f t="shared" si="1"/>
        <v>7.7616663594470074E-5</v>
      </c>
      <c r="O9" s="22">
        <f t="shared" si="2"/>
        <v>3.9924041533546327E-4</v>
      </c>
      <c r="P9" s="22">
        <f t="shared" si="3"/>
        <v>2.9841120277898316E-6</v>
      </c>
      <c r="Q9" s="22">
        <f t="shared" si="4"/>
        <v>0</v>
      </c>
      <c r="R9" s="22">
        <f t="shared" si="5"/>
        <v>5.4195839999999988E-2</v>
      </c>
      <c r="S9">
        <f t="shared" si="6"/>
        <v>5.4675681190957712E-2</v>
      </c>
      <c r="T9" s="20">
        <f t="shared" si="7"/>
        <v>0.2338283156312719</v>
      </c>
    </row>
    <row r="10" spans="1:20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2">
        <f t="shared" si="1"/>
        <v>1.9404165898617519E-5</v>
      </c>
      <c r="O10" s="22">
        <f t="shared" si="2"/>
        <v>3.9924041533546327E-4</v>
      </c>
      <c r="P10" s="22">
        <f t="shared" si="3"/>
        <v>0</v>
      </c>
      <c r="Q10" s="22">
        <f t="shared" si="4"/>
        <v>0</v>
      </c>
      <c r="R10" s="22">
        <f t="shared" si="5"/>
        <v>2.1170249999999988E-2</v>
      </c>
      <c r="S10">
        <f t="shared" si="6"/>
        <v>2.1588894581234069E-2</v>
      </c>
      <c r="T10" s="20">
        <f t="shared" si="7"/>
        <v>0.14693159830762773</v>
      </c>
    </row>
    <row r="11" spans="1:20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2">
        <f t="shared" si="1"/>
        <v>7.7616663594470074E-5</v>
      </c>
      <c r="O11" s="22">
        <f t="shared" si="2"/>
        <v>1.5969616613418531E-3</v>
      </c>
      <c r="P11" s="22">
        <f t="shared" si="3"/>
        <v>0</v>
      </c>
      <c r="Q11" s="22">
        <f t="shared" si="4"/>
        <v>0</v>
      </c>
      <c r="R11" s="22">
        <f t="shared" si="5"/>
        <v>5.4195839999999988E-2</v>
      </c>
      <c r="S11">
        <f t="shared" si="6"/>
        <v>5.5870418324936312E-2</v>
      </c>
      <c r="T11" s="20">
        <f t="shared" si="7"/>
        <v>0.23636924149503105</v>
      </c>
    </row>
    <row r="12" spans="1:20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2">
        <f t="shared" si="1"/>
        <v>1.9404165898617519E-5</v>
      </c>
      <c r="O12" s="22">
        <f t="shared" si="2"/>
        <v>3.9924041533546327E-4</v>
      </c>
      <c r="P12" s="22">
        <f t="shared" si="3"/>
        <v>0</v>
      </c>
      <c r="Q12" s="22">
        <f t="shared" si="4"/>
        <v>0</v>
      </c>
      <c r="R12" s="22">
        <f t="shared" si="5"/>
        <v>2.1170249999999988E-2</v>
      </c>
      <c r="S12">
        <f t="shared" si="6"/>
        <v>2.1588894581234069E-2</v>
      </c>
      <c r="T12" s="20">
        <f t="shared" si="7"/>
        <v>0.14693159830762773</v>
      </c>
    </row>
    <row r="13" spans="1:20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2">
        <f t="shared" si="1"/>
        <v>7.7616663594470074E-5</v>
      </c>
      <c r="O13" s="22">
        <f t="shared" si="2"/>
        <v>3.9924041533546327E-4</v>
      </c>
      <c r="P13" s="22">
        <f t="shared" si="3"/>
        <v>2.9841120277898316E-6</v>
      </c>
      <c r="Q13" s="22">
        <f t="shared" si="4"/>
        <v>0</v>
      </c>
      <c r="R13" s="22">
        <f t="shared" si="5"/>
        <v>2.1170249999999988E-2</v>
      </c>
      <c r="S13">
        <f t="shared" si="6"/>
        <v>2.1650091190957711E-2</v>
      </c>
      <c r="T13" s="20">
        <f t="shared" si="7"/>
        <v>0.14713969957478407</v>
      </c>
    </row>
    <row r="14" spans="1:20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2">
        <f t="shared" si="1"/>
        <v>7.7616663594470074E-5</v>
      </c>
      <c r="O14" s="22">
        <f t="shared" si="2"/>
        <v>3.9924041533546327E-4</v>
      </c>
      <c r="P14" s="22">
        <f t="shared" si="3"/>
        <v>2.9841120277898316E-6</v>
      </c>
      <c r="Q14" s="22">
        <f t="shared" si="4"/>
        <v>0</v>
      </c>
      <c r="R14" s="22">
        <f t="shared" si="5"/>
        <v>5.4195839999999988E-2</v>
      </c>
      <c r="S14">
        <f t="shared" si="6"/>
        <v>5.4675681190957712E-2</v>
      </c>
      <c r="T14" s="20">
        <f t="shared" si="7"/>
        <v>0.2338283156312719</v>
      </c>
    </row>
    <row r="15" spans="1:20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2">
        <f t="shared" si="1"/>
        <v>7.7616663594470074E-5</v>
      </c>
      <c r="O15" s="22">
        <f t="shared" si="2"/>
        <v>1.5969616613418531E-3</v>
      </c>
      <c r="P15" s="22">
        <f t="shared" si="3"/>
        <v>0</v>
      </c>
      <c r="Q15" s="22">
        <f t="shared" si="4"/>
        <v>0</v>
      </c>
      <c r="R15" s="22">
        <f t="shared" si="5"/>
        <v>5.4195839999999988E-2</v>
      </c>
      <c r="S15">
        <f t="shared" si="6"/>
        <v>5.5870418324936312E-2</v>
      </c>
      <c r="T15" s="20">
        <f t="shared" si="7"/>
        <v>0.23636924149503105</v>
      </c>
    </row>
    <row r="16" spans="1:20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2">
        <f t="shared" si="1"/>
        <v>7.7616663594470074E-5</v>
      </c>
      <c r="O16" s="22">
        <f t="shared" si="2"/>
        <v>3.9924041533546327E-4</v>
      </c>
      <c r="P16" s="22">
        <f t="shared" si="3"/>
        <v>0</v>
      </c>
      <c r="Q16" s="22">
        <f t="shared" si="4"/>
        <v>0</v>
      </c>
      <c r="R16" s="22">
        <f t="shared" si="5"/>
        <v>2.1170249999999988E-2</v>
      </c>
      <c r="S16">
        <f t="shared" si="6"/>
        <v>2.164710707892992E-2</v>
      </c>
      <c r="T16" s="20">
        <f t="shared" si="7"/>
        <v>0.14712955882123049</v>
      </c>
    </row>
    <row r="17" spans="1:20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2">
        <f t="shared" si="1"/>
        <v>7.7616663594470074E-5</v>
      </c>
      <c r="O17" s="22">
        <f t="shared" si="2"/>
        <v>1.5969616613418531E-3</v>
      </c>
      <c r="P17" s="22">
        <f t="shared" si="3"/>
        <v>2.9841120277898316E-6</v>
      </c>
      <c r="Q17" s="22">
        <f t="shared" si="4"/>
        <v>0</v>
      </c>
      <c r="R17" s="22">
        <f t="shared" si="5"/>
        <v>2.1170249999999988E-2</v>
      </c>
      <c r="S17">
        <f t="shared" si="6"/>
        <v>2.2847812436964099E-2</v>
      </c>
      <c r="T17" s="20">
        <f t="shared" si="7"/>
        <v>0.15115492858972246</v>
      </c>
    </row>
    <row r="18" spans="1:20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2">
        <f t="shared" si="1"/>
        <v>7.7616663594470074E-5</v>
      </c>
      <c r="O18" s="22">
        <f t="shared" si="2"/>
        <v>3.9924041533546327E-4</v>
      </c>
      <c r="P18" s="22">
        <f t="shared" si="3"/>
        <v>2.9841120277898316E-6</v>
      </c>
      <c r="Q18" s="22">
        <f t="shared" si="4"/>
        <v>0</v>
      </c>
      <c r="R18" s="22">
        <f t="shared" si="5"/>
        <v>3.3872399999999971E-3</v>
      </c>
      <c r="S18">
        <f t="shared" si="6"/>
        <v>3.8670811909577202E-3</v>
      </c>
      <c r="T18" s="20">
        <f t="shared" si="7"/>
        <v>6.2185860056428587E-2</v>
      </c>
    </row>
    <row r="19" spans="1:20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2">
        <f t="shared" si="1"/>
        <v>7.7616663594470074E-5</v>
      </c>
      <c r="O19" s="22">
        <f t="shared" si="2"/>
        <v>1.5969616613418531E-3</v>
      </c>
      <c r="P19" s="22">
        <f t="shared" si="3"/>
        <v>2.9841120277898316E-6</v>
      </c>
      <c r="Q19" s="22">
        <f t="shared" si="4"/>
        <v>0</v>
      </c>
      <c r="R19" s="22">
        <f t="shared" si="5"/>
        <v>8.4680999999999992E-2</v>
      </c>
      <c r="S19">
        <f t="shared" si="6"/>
        <v>8.6358562436964104E-2</v>
      </c>
      <c r="T19" s="20">
        <f t="shared" si="7"/>
        <v>0.29386827395444393</v>
      </c>
    </row>
    <row r="20" spans="1:20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2">
        <f t="shared" si="1"/>
        <v>7.7616663594470074E-5</v>
      </c>
      <c r="O20" s="22">
        <f t="shared" si="2"/>
        <v>3.9924041533546327E-4</v>
      </c>
      <c r="P20" s="22">
        <f t="shared" si="3"/>
        <v>0</v>
      </c>
      <c r="Q20" s="22">
        <f t="shared" si="4"/>
        <v>0</v>
      </c>
      <c r="R20" s="22">
        <f t="shared" si="5"/>
        <v>2.1170249999999988E-2</v>
      </c>
      <c r="S20">
        <f t="shared" si="6"/>
        <v>2.164710707892992E-2</v>
      </c>
      <c r="T20" s="20">
        <f t="shared" si="7"/>
        <v>0.14712955882123049</v>
      </c>
    </row>
    <row r="21" spans="1:20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2">
        <f t="shared" si="1"/>
        <v>1.9404165898617519E-5</v>
      </c>
      <c r="O21" s="22">
        <f t="shared" si="2"/>
        <v>0</v>
      </c>
      <c r="P21" s="22">
        <f t="shared" si="3"/>
        <v>0</v>
      </c>
      <c r="Q21" s="22">
        <f t="shared" si="4"/>
        <v>0</v>
      </c>
      <c r="R21" s="22">
        <f t="shared" si="5"/>
        <v>3.3872399999999971E-3</v>
      </c>
      <c r="S21">
        <f t="shared" si="6"/>
        <v>3.4066441658986146E-3</v>
      </c>
      <c r="T21" s="20">
        <f t="shared" si="7"/>
        <v>5.8366464394364465E-2</v>
      </c>
    </row>
    <row r="22" spans="1:20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2">
        <f t="shared" si="1"/>
        <v>7.7616663594470074E-5</v>
      </c>
      <c r="O22" s="22">
        <f t="shared" si="2"/>
        <v>1.5969616613418531E-3</v>
      </c>
      <c r="P22" s="22">
        <f t="shared" si="3"/>
        <v>0</v>
      </c>
      <c r="Q22" s="22">
        <f t="shared" si="4"/>
        <v>0</v>
      </c>
      <c r="R22" s="22">
        <f t="shared" si="5"/>
        <v>5.4195839999999988E-2</v>
      </c>
      <c r="S22">
        <f t="shared" si="6"/>
        <v>5.5870418324936312E-2</v>
      </c>
      <c r="T22" s="20">
        <f t="shared" si="7"/>
        <v>0.23636924149503105</v>
      </c>
    </row>
    <row r="23" spans="1:20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2">
        <f t="shared" si="1"/>
        <v>7.7616663594470074E-5</v>
      </c>
      <c r="O23" s="22">
        <f t="shared" si="2"/>
        <v>3.9924041533546327E-4</v>
      </c>
      <c r="P23" s="22">
        <f t="shared" si="3"/>
        <v>2.9841120277898316E-6</v>
      </c>
      <c r="Q23" s="22">
        <f t="shared" si="4"/>
        <v>0</v>
      </c>
      <c r="R23" s="22">
        <f t="shared" si="5"/>
        <v>5.4195839999999988E-2</v>
      </c>
      <c r="S23">
        <f t="shared" si="6"/>
        <v>5.4675681190957712E-2</v>
      </c>
      <c r="T23" s="20">
        <f t="shared" si="7"/>
        <v>0.2338283156312719</v>
      </c>
    </row>
    <row r="24" spans="1:20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2">
        <f t="shared" si="1"/>
        <v>7.7616663594470074E-5</v>
      </c>
      <c r="O24" s="22">
        <f t="shared" si="2"/>
        <v>1.5969616613418531E-3</v>
      </c>
      <c r="P24" s="22">
        <f t="shared" si="3"/>
        <v>2.9841120277898316E-6</v>
      </c>
      <c r="Q24" s="22">
        <f t="shared" si="4"/>
        <v>0</v>
      </c>
      <c r="R24" s="22">
        <f t="shared" si="5"/>
        <v>8.4680999999999992E-2</v>
      </c>
      <c r="S24">
        <f t="shared" si="6"/>
        <v>8.6358562436964104E-2</v>
      </c>
      <c r="T24" s="20">
        <f t="shared" si="7"/>
        <v>0.29386827395444393</v>
      </c>
    </row>
    <row r="25" spans="1:20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2">
        <f t="shared" si="1"/>
        <v>7.7616663594470074E-5</v>
      </c>
      <c r="O25" s="22">
        <f t="shared" si="2"/>
        <v>3.9924041533546327E-4</v>
      </c>
      <c r="P25" s="22">
        <f t="shared" si="3"/>
        <v>0</v>
      </c>
      <c r="Q25" s="22">
        <f t="shared" si="4"/>
        <v>0</v>
      </c>
      <c r="R25" s="22">
        <f t="shared" si="5"/>
        <v>3.3872399999999971E-3</v>
      </c>
      <c r="S25">
        <f t="shared" si="6"/>
        <v>3.8640970789299307E-3</v>
      </c>
      <c r="T25" s="20">
        <f t="shared" si="7"/>
        <v>6.2161861932618544E-2</v>
      </c>
    </row>
    <row r="26" spans="1:20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2">
        <f t="shared" si="1"/>
        <v>0</v>
      </c>
      <c r="O26" s="22">
        <f t="shared" si="2"/>
        <v>0</v>
      </c>
      <c r="P26" s="22">
        <f t="shared" si="3"/>
        <v>0</v>
      </c>
      <c r="Q26" s="22">
        <f t="shared" si="4"/>
        <v>0</v>
      </c>
      <c r="R26" s="22">
        <f t="shared" si="5"/>
        <v>0</v>
      </c>
      <c r="S26">
        <f t="shared" si="6"/>
        <v>0</v>
      </c>
      <c r="T26" s="20">
        <f t="shared" si="7"/>
        <v>0</v>
      </c>
    </row>
    <row r="27" spans="1:20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2">
        <f t="shared" si="1"/>
        <v>7.7616663594470074E-5</v>
      </c>
      <c r="O27" s="22">
        <f t="shared" si="2"/>
        <v>0</v>
      </c>
      <c r="P27" s="22">
        <f t="shared" si="3"/>
        <v>0</v>
      </c>
      <c r="Q27" s="22">
        <f t="shared" si="4"/>
        <v>0</v>
      </c>
      <c r="R27" s="22">
        <f t="shared" si="5"/>
        <v>3.3872399999999971E-3</v>
      </c>
      <c r="S27">
        <f t="shared" si="6"/>
        <v>3.4648566635944672E-3</v>
      </c>
      <c r="T27" s="20">
        <f t="shared" si="7"/>
        <v>5.8863033081845748E-2</v>
      </c>
    </row>
    <row r="28" spans="1:20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2">
        <f t="shared" si="1"/>
        <v>0</v>
      </c>
      <c r="O28" s="22">
        <f t="shared" si="2"/>
        <v>0</v>
      </c>
      <c r="P28" s="22">
        <f t="shared" si="3"/>
        <v>0</v>
      </c>
      <c r="Q28" s="22">
        <f t="shared" si="4"/>
        <v>0</v>
      </c>
      <c r="R28" s="22">
        <f t="shared" si="5"/>
        <v>0</v>
      </c>
      <c r="S28">
        <f t="shared" si="6"/>
        <v>0</v>
      </c>
      <c r="T28" s="20">
        <f t="shared" si="7"/>
        <v>0</v>
      </c>
    </row>
    <row r="29" spans="1:20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2">
        <f t="shared" si="1"/>
        <v>7.7616663594470074E-5</v>
      </c>
      <c r="O29" s="22">
        <f t="shared" si="2"/>
        <v>1.5969616613418531E-3</v>
      </c>
      <c r="P29" s="22">
        <f t="shared" si="3"/>
        <v>2.9841120277898316E-6</v>
      </c>
      <c r="Q29" s="22">
        <f t="shared" si="4"/>
        <v>0</v>
      </c>
      <c r="R29" s="22">
        <f t="shared" si="5"/>
        <v>5.4195839999999988E-2</v>
      </c>
      <c r="S29">
        <f t="shared" si="6"/>
        <v>5.5873402436964099E-2</v>
      </c>
      <c r="T29" s="20">
        <f t="shared" si="7"/>
        <v>0.23637555380572692</v>
      </c>
    </row>
    <row r="30" spans="1:20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2">
        <f t="shared" si="1"/>
        <v>7.7616663594470074E-5</v>
      </c>
      <c r="O30" s="22">
        <f t="shared" si="2"/>
        <v>1.5969616613418531E-3</v>
      </c>
      <c r="P30" s="22">
        <f t="shared" si="3"/>
        <v>0</v>
      </c>
      <c r="Q30" s="22">
        <f t="shared" si="4"/>
        <v>0</v>
      </c>
      <c r="R30" s="22">
        <f t="shared" si="5"/>
        <v>2.1170249999999988E-2</v>
      </c>
      <c r="S30">
        <f t="shared" si="6"/>
        <v>2.2844828324936312E-2</v>
      </c>
      <c r="T30" s="20">
        <f t="shared" si="7"/>
        <v>0.1511450572295909</v>
      </c>
    </row>
    <row r="31" spans="1:20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2">
        <f t="shared" si="1"/>
        <v>7.7616663594470074E-5</v>
      </c>
      <c r="O31" s="22">
        <f t="shared" si="2"/>
        <v>1.5969616613418531E-3</v>
      </c>
      <c r="P31" s="22">
        <f t="shared" si="3"/>
        <v>0</v>
      </c>
      <c r="Q31" s="22">
        <f t="shared" si="4"/>
        <v>0</v>
      </c>
      <c r="R31" s="22">
        <f t="shared" si="5"/>
        <v>8.4680999999999992E-2</v>
      </c>
      <c r="S31">
        <f t="shared" si="6"/>
        <v>8.6355578324936316E-2</v>
      </c>
      <c r="T31" s="20">
        <f t="shared" si="7"/>
        <v>0.29386319661525551</v>
      </c>
    </row>
    <row r="32" spans="1:20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2">
        <f t="shared" si="1"/>
        <v>0</v>
      </c>
      <c r="O32" s="22">
        <f t="shared" si="2"/>
        <v>0</v>
      </c>
      <c r="P32" s="22">
        <f t="shared" si="3"/>
        <v>0</v>
      </c>
      <c r="Q32" s="22">
        <f t="shared" si="4"/>
        <v>0</v>
      </c>
      <c r="R32" s="22">
        <f t="shared" si="5"/>
        <v>0</v>
      </c>
      <c r="S32">
        <f t="shared" si="6"/>
        <v>0</v>
      </c>
      <c r="T32" s="20">
        <f t="shared" si="7"/>
        <v>0</v>
      </c>
    </row>
    <row r="33" spans="1:20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2">
        <f t="shared" si="1"/>
        <v>7.7616663594470074E-5</v>
      </c>
      <c r="O33" s="22">
        <f t="shared" si="2"/>
        <v>1.5969616613418531E-3</v>
      </c>
      <c r="P33" s="22">
        <f t="shared" si="3"/>
        <v>0</v>
      </c>
      <c r="Q33" s="22">
        <f t="shared" si="4"/>
        <v>0</v>
      </c>
      <c r="R33" s="22">
        <f t="shared" si="5"/>
        <v>8.4680999999999992E-2</v>
      </c>
      <c r="S33">
        <f t="shared" si="6"/>
        <v>8.6355578324936316E-2</v>
      </c>
      <c r="T33" s="20">
        <f t="shared" si="7"/>
        <v>0.29386319661525551</v>
      </c>
    </row>
    <row r="34" spans="1:20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2">
        <f t="shared" si="1"/>
        <v>1.9404165898617519E-5</v>
      </c>
      <c r="O34" s="22">
        <f t="shared" si="2"/>
        <v>3.9924041533546327E-4</v>
      </c>
      <c r="P34" s="22">
        <f t="shared" si="3"/>
        <v>2.9841120277898316E-6</v>
      </c>
      <c r="Q34" s="22">
        <f t="shared" si="4"/>
        <v>0</v>
      </c>
      <c r="R34" s="22">
        <f t="shared" si="5"/>
        <v>2.1170249999999988E-2</v>
      </c>
      <c r="S34">
        <f t="shared" si="6"/>
        <v>2.1591878693261859E-2</v>
      </c>
      <c r="T34" s="20">
        <f t="shared" si="7"/>
        <v>0.14694175272284546</v>
      </c>
    </row>
    <row r="35" spans="1:20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2">
        <f t="shared" si="1"/>
        <v>1.9404165898617519E-5</v>
      </c>
      <c r="O35" s="22">
        <f t="shared" si="2"/>
        <v>1.5969616613418531E-3</v>
      </c>
      <c r="P35" s="22">
        <f t="shared" si="3"/>
        <v>0</v>
      </c>
      <c r="Q35" s="22">
        <f t="shared" si="4"/>
        <v>0</v>
      </c>
      <c r="R35" s="22">
        <f t="shared" si="5"/>
        <v>2.1170249999999988E-2</v>
      </c>
      <c r="S35">
        <f t="shared" si="6"/>
        <v>2.278661582724046E-2</v>
      </c>
      <c r="T35" s="20">
        <f t="shared" si="7"/>
        <v>0.15095236277461993</v>
      </c>
    </row>
    <row r="36" spans="1:20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2">
        <f t="shared" si="1"/>
        <v>7.7616663594470074E-5</v>
      </c>
      <c r="O36" s="22">
        <f t="shared" si="2"/>
        <v>3.9924041533546327E-4</v>
      </c>
      <c r="P36" s="22">
        <f t="shared" si="3"/>
        <v>2.9841120277898316E-6</v>
      </c>
      <c r="Q36" s="22">
        <f t="shared" si="4"/>
        <v>0</v>
      </c>
      <c r="R36" s="22">
        <f t="shared" si="5"/>
        <v>5.4195839999999988E-2</v>
      </c>
      <c r="S36">
        <f t="shared" si="6"/>
        <v>5.4675681190957712E-2</v>
      </c>
      <c r="T36" s="20">
        <f t="shared" si="7"/>
        <v>0.2338283156312719</v>
      </c>
    </row>
    <row r="37" spans="1:20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2">
        <f t="shared" si="1"/>
        <v>7.7616663594470074E-5</v>
      </c>
      <c r="O37" s="22">
        <f t="shared" si="2"/>
        <v>3.9924041533546327E-4</v>
      </c>
      <c r="P37" s="22">
        <f t="shared" si="3"/>
        <v>2.9841120277898316E-6</v>
      </c>
      <c r="Q37" s="22">
        <f t="shared" si="4"/>
        <v>0</v>
      </c>
      <c r="R37" s="22">
        <f t="shared" si="5"/>
        <v>3.3872399999999971E-3</v>
      </c>
      <c r="S37">
        <f t="shared" si="6"/>
        <v>3.8670811909577202E-3</v>
      </c>
      <c r="T37" s="20">
        <f t="shared" si="7"/>
        <v>6.2185860056428587E-2</v>
      </c>
    </row>
    <row r="38" spans="1:20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2">
        <f t="shared" si="1"/>
        <v>1.9404165898617519E-5</v>
      </c>
      <c r="O38" s="22">
        <f t="shared" si="2"/>
        <v>3.9924041533546327E-4</v>
      </c>
      <c r="P38" s="22">
        <f t="shared" si="3"/>
        <v>2.9841120277898316E-6</v>
      </c>
      <c r="Q38" s="22">
        <f t="shared" si="4"/>
        <v>0</v>
      </c>
      <c r="R38" s="22">
        <f t="shared" si="5"/>
        <v>3.3872399999999971E-3</v>
      </c>
      <c r="S38">
        <f t="shared" si="6"/>
        <v>3.8088686932618676E-3</v>
      </c>
      <c r="T38" s="20">
        <f t="shared" si="7"/>
        <v>6.1716032708380303E-2</v>
      </c>
    </row>
    <row r="39" spans="1:20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2">
        <f t="shared" si="1"/>
        <v>7.7616663594470074E-5</v>
      </c>
      <c r="O39" s="22">
        <f t="shared" si="2"/>
        <v>3.9924041533546327E-4</v>
      </c>
      <c r="P39" s="22">
        <f t="shared" si="3"/>
        <v>2.9841120277898316E-6</v>
      </c>
      <c r="Q39" s="22">
        <f t="shared" si="4"/>
        <v>0</v>
      </c>
      <c r="R39" s="22">
        <f t="shared" si="5"/>
        <v>2.1170249999999988E-2</v>
      </c>
      <c r="S39">
        <f t="shared" si="6"/>
        <v>2.1650091190957711E-2</v>
      </c>
      <c r="T39" s="20">
        <f t="shared" si="7"/>
        <v>0.14713969957478407</v>
      </c>
    </row>
    <row r="40" spans="1:20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2">
        <f t="shared" si="1"/>
        <v>1.9404165898617519E-5</v>
      </c>
      <c r="O40" s="22">
        <f t="shared" si="2"/>
        <v>0</v>
      </c>
      <c r="P40" s="22">
        <f t="shared" si="3"/>
        <v>0</v>
      </c>
      <c r="Q40" s="22">
        <f t="shared" si="4"/>
        <v>0</v>
      </c>
      <c r="R40" s="22">
        <f t="shared" si="5"/>
        <v>3.3872399999999971E-3</v>
      </c>
      <c r="S40">
        <f t="shared" si="6"/>
        <v>3.4066441658986146E-3</v>
      </c>
      <c r="T40" s="20">
        <f t="shared" si="7"/>
        <v>5.8366464394364465E-2</v>
      </c>
    </row>
    <row r="41" spans="1:20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2">
        <f t="shared" si="1"/>
        <v>1.9404165898617519E-5</v>
      </c>
      <c r="O41" s="22">
        <f t="shared" si="2"/>
        <v>1.5969616613418531E-3</v>
      </c>
      <c r="P41" s="22">
        <f t="shared" si="3"/>
        <v>7.4602800694745927E-5</v>
      </c>
      <c r="Q41" s="22">
        <f t="shared" si="4"/>
        <v>0</v>
      </c>
      <c r="R41" s="22">
        <f t="shared" si="5"/>
        <v>5.4195839999999988E-2</v>
      </c>
      <c r="S41">
        <f t="shared" si="6"/>
        <v>5.5886808627935207E-2</v>
      </c>
      <c r="T41" s="20">
        <f t="shared" si="7"/>
        <v>0.23640390992522778</v>
      </c>
    </row>
    <row r="42" spans="1:20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2">
        <f t="shared" si="1"/>
        <v>1.9404165898617519E-5</v>
      </c>
      <c r="O42" s="22">
        <f t="shared" si="2"/>
        <v>0</v>
      </c>
      <c r="P42" s="22">
        <f t="shared" si="3"/>
        <v>0</v>
      </c>
      <c r="Q42" s="22">
        <f t="shared" si="4"/>
        <v>0</v>
      </c>
      <c r="R42" s="22">
        <f t="shared" si="5"/>
        <v>3.3872399999999971E-3</v>
      </c>
      <c r="S42">
        <f t="shared" si="6"/>
        <v>3.4066441658986146E-3</v>
      </c>
      <c r="T42" s="20">
        <f t="shared" si="7"/>
        <v>5.8366464394364465E-2</v>
      </c>
    </row>
    <row r="43" spans="1:20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2">
        <f t="shared" si="1"/>
        <v>7.7616663594470074E-5</v>
      </c>
      <c r="O43" s="22">
        <f t="shared" si="2"/>
        <v>1.5969616613418531E-3</v>
      </c>
      <c r="P43" s="22">
        <f t="shared" si="3"/>
        <v>2.9841120277898316E-6</v>
      </c>
      <c r="Q43" s="22">
        <f t="shared" si="4"/>
        <v>0</v>
      </c>
      <c r="R43" s="22">
        <f t="shared" si="5"/>
        <v>8.4680999999999992E-2</v>
      </c>
      <c r="S43">
        <f t="shared" si="6"/>
        <v>8.6358562436964104E-2</v>
      </c>
      <c r="T43" s="20">
        <f t="shared" si="7"/>
        <v>0.29386827395444393</v>
      </c>
    </row>
    <row r="44" spans="1:20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2">
        <f t="shared" si="1"/>
        <v>1.9404165898617519E-5</v>
      </c>
      <c r="O44" s="22">
        <f t="shared" si="2"/>
        <v>0</v>
      </c>
      <c r="P44" s="22">
        <f t="shared" si="3"/>
        <v>0</v>
      </c>
      <c r="Q44" s="22">
        <f t="shared" si="4"/>
        <v>0</v>
      </c>
      <c r="R44" s="22">
        <f t="shared" si="5"/>
        <v>3.3872399999999971E-3</v>
      </c>
      <c r="S44">
        <f t="shared" si="6"/>
        <v>3.4066441658986146E-3</v>
      </c>
      <c r="T44" s="20">
        <f t="shared" si="7"/>
        <v>5.8366464394364465E-2</v>
      </c>
    </row>
    <row r="45" spans="1:20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2">
        <f t="shared" si="1"/>
        <v>1.9404165898617519E-5</v>
      </c>
      <c r="O45" s="22">
        <f t="shared" si="2"/>
        <v>3.9924041533546327E-4</v>
      </c>
      <c r="P45" s="22">
        <f t="shared" si="3"/>
        <v>2.9841120277898316E-6</v>
      </c>
      <c r="Q45" s="22">
        <f t="shared" si="4"/>
        <v>0</v>
      </c>
      <c r="R45" s="22">
        <f t="shared" si="5"/>
        <v>5.4195839999999988E-2</v>
      </c>
      <c r="S45">
        <f t="shared" si="6"/>
        <v>5.461746869326186E-2</v>
      </c>
      <c r="T45" s="20">
        <f t="shared" si="7"/>
        <v>0.23370380547449771</v>
      </c>
    </row>
    <row r="46" spans="1:20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2">
        <f t="shared" si="1"/>
        <v>7.7616663594470074E-5</v>
      </c>
      <c r="O46" s="22">
        <f t="shared" si="2"/>
        <v>3.9924041533546327E-4</v>
      </c>
      <c r="P46" s="22">
        <f t="shared" si="3"/>
        <v>2.9841120277898316E-6</v>
      </c>
      <c r="Q46" s="22">
        <f t="shared" si="4"/>
        <v>0</v>
      </c>
      <c r="R46" s="22">
        <f t="shared" si="5"/>
        <v>2.1170249999999988E-2</v>
      </c>
      <c r="S46">
        <f t="shared" si="6"/>
        <v>2.1650091190957711E-2</v>
      </c>
      <c r="T46" s="20">
        <f t="shared" si="7"/>
        <v>0.14713969957478407</v>
      </c>
    </row>
    <row r="47" spans="1:20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2">
        <f t="shared" si="1"/>
        <v>1.9404165898617519E-5</v>
      </c>
      <c r="O47" s="22">
        <f t="shared" si="2"/>
        <v>0</v>
      </c>
      <c r="P47" s="22">
        <f t="shared" si="3"/>
        <v>0</v>
      </c>
      <c r="Q47" s="22">
        <f t="shared" si="4"/>
        <v>0</v>
      </c>
      <c r="R47" s="22">
        <f t="shared" si="5"/>
        <v>3.3872399999999971E-3</v>
      </c>
      <c r="S47">
        <f t="shared" si="6"/>
        <v>3.4066441658986146E-3</v>
      </c>
      <c r="T47" s="20">
        <f t="shared" si="7"/>
        <v>5.8366464394364465E-2</v>
      </c>
    </row>
    <row r="48" spans="1:20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2">
        <f t="shared" si="1"/>
        <v>7.7616663594470074E-5</v>
      </c>
      <c r="O48" s="22">
        <f t="shared" si="2"/>
        <v>1.5969616613418531E-3</v>
      </c>
      <c r="P48" s="22">
        <f t="shared" si="3"/>
        <v>2.9841120277898316E-6</v>
      </c>
      <c r="Q48" s="22">
        <f t="shared" si="4"/>
        <v>0</v>
      </c>
      <c r="R48" s="22">
        <f t="shared" si="5"/>
        <v>8.4680999999999992E-2</v>
      </c>
      <c r="S48">
        <f t="shared" si="6"/>
        <v>8.6358562436964104E-2</v>
      </c>
      <c r="T48" s="20">
        <f t="shared" si="7"/>
        <v>0.29386827395444393</v>
      </c>
    </row>
    <row r="49" spans="1:20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2">
        <f t="shared" si="1"/>
        <v>0</v>
      </c>
      <c r="O49" s="22">
        <f t="shared" si="2"/>
        <v>0</v>
      </c>
      <c r="P49" s="22">
        <f t="shared" si="3"/>
        <v>0</v>
      </c>
      <c r="Q49" s="22">
        <f t="shared" si="4"/>
        <v>0</v>
      </c>
      <c r="R49" s="22">
        <f t="shared" si="5"/>
        <v>0</v>
      </c>
      <c r="S49">
        <f t="shared" si="6"/>
        <v>0</v>
      </c>
      <c r="T49" s="20">
        <f t="shared" si="7"/>
        <v>0</v>
      </c>
    </row>
    <row r="50" spans="1:20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2">
        <f t="shared" si="1"/>
        <v>7.7616663594470074E-5</v>
      </c>
      <c r="O50" s="22">
        <f t="shared" si="2"/>
        <v>3.9924041533546327E-4</v>
      </c>
      <c r="P50" s="22">
        <f t="shared" si="3"/>
        <v>2.9841120277898316E-6</v>
      </c>
      <c r="Q50" s="22">
        <f t="shared" si="4"/>
        <v>0</v>
      </c>
      <c r="R50" s="22">
        <f t="shared" si="5"/>
        <v>2.1170249999999988E-2</v>
      </c>
      <c r="S50">
        <f t="shared" si="6"/>
        <v>2.1650091190957711E-2</v>
      </c>
      <c r="T50" s="20">
        <f t="shared" si="7"/>
        <v>0.14713969957478407</v>
      </c>
    </row>
    <row r="51" spans="1:20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2">
        <f t="shared" si="1"/>
        <v>7.7616663594470074E-5</v>
      </c>
      <c r="O51" s="22">
        <f t="shared" si="2"/>
        <v>3.9924041533546327E-4</v>
      </c>
      <c r="P51" s="22">
        <f t="shared" si="3"/>
        <v>0</v>
      </c>
      <c r="Q51" s="22">
        <f t="shared" si="4"/>
        <v>0</v>
      </c>
      <c r="R51" s="22">
        <f t="shared" si="5"/>
        <v>5.4195839999999988E-2</v>
      </c>
      <c r="S51">
        <f t="shared" si="6"/>
        <v>5.4672697078929924E-2</v>
      </c>
      <c r="T51" s="20">
        <f t="shared" si="7"/>
        <v>0.23382193455475883</v>
      </c>
    </row>
    <row r="52" spans="1:20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2">
        <f t="shared" si="1"/>
        <v>7.7616663594470074E-5</v>
      </c>
      <c r="O52" s="22">
        <f t="shared" si="2"/>
        <v>1.5969616613418531E-3</v>
      </c>
      <c r="P52" s="22">
        <f t="shared" si="3"/>
        <v>2.9841120277898316E-6</v>
      </c>
      <c r="Q52" s="22">
        <f t="shared" si="4"/>
        <v>0</v>
      </c>
      <c r="R52" s="22">
        <f t="shared" si="5"/>
        <v>8.4680999999999992E-2</v>
      </c>
      <c r="S52">
        <f t="shared" si="6"/>
        <v>8.6358562436964104E-2</v>
      </c>
      <c r="T52" s="20">
        <f t="shared" si="7"/>
        <v>0.29386827395444393</v>
      </c>
    </row>
    <row r="53" spans="1:20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2">
        <f t="shared" si="1"/>
        <v>1.9404165898617519E-5</v>
      </c>
      <c r="O53" s="22">
        <f t="shared" si="2"/>
        <v>3.9924041533546327E-4</v>
      </c>
      <c r="P53" s="22">
        <f t="shared" si="3"/>
        <v>0</v>
      </c>
      <c r="Q53" s="22">
        <f t="shared" si="4"/>
        <v>0</v>
      </c>
      <c r="R53" s="22">
        <f t="shared" si="5"/>
        <v>3.3872399999999971E-3</v>
      </c>
      <c r="S53">
        <f t="shared" si="6"/>
        <v>3.8058845812340781E-3</v>
      </c>
      <c r="T53" s="20">
        <f t="shared" si="7"/>
        <v>6.1691851822052467E-2</v>
      </c>
    </row>
    <row r="54" spans="1:20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2">
        <f t="shared" si="1"/>
        <v>7.7616663594470074E-5</v>
      </c>
      <c r="O54" s="22">
        <f t="shared" si="2"/>
        <v>1.5969616613418531E-3</v>
      </c>
      <c r="P54" s="22">
        <f t="shared" si="3"/>
        <v>0</v>
      </c>
      <c r="Q54" s="22">
        <f t="shared" si="4"/>
        <v>0</v>
      </c>
      <c r="R54" s="22">
        <f t="shared" si="5"/>
        <v>8.4680999999999992E-2</v>
      </c>
      <c r="S54">
        <f t="shared" si="6"/>
        <v>8.6355578324936316E-2</v>
      </c>
      <c r="T54" s="20">
        <f t="shared" si="7"/>
        <v>0.29386319661525551</v>
      </c>
    </row>
    <row r="55" spans="1:20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2">
        <f t="shared" si="1"/>
        <v>7.7616663594470074E-5</v>
      </c>
      <c r="O55" s="22">
        <f t="shared" si="2"/>
        <v>1.5969616613418531E-3</v>
      </c>
      <c r="P55" s="22">
        <f t="shared" si="3"/>
        <v>2.9841120277898316E-6</v>
      </c>
      <c r="Q55" s="22">
        <f t="shared" si="4"/>
        <v>0</v>
      </c>
      <c r="R55" s="22">
        <f t="shared" si="5"/>
        <v>5.4195839999999988E-2</v>
      </c>
      <c r="S55">
        <f t="shared" si="6"/>
        <v>5.5873402436964099E-2</v>
      </c>
      <c r="T55" s="20">
        <f t="shared" si="7"/>
        <v>0.23637555380572692</v>
      </c>
    </row>
    <row r="56" spans="1:20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2">
        <f t="shared" si="1"/>
        <v>7.7616663594470074E-5</v>
      </c>
      <c r="O56" s="22">
        <f t="shared" si="2"/>
        <v>1.5969616613418531E-3</v>
      </c>
      <c r="P56" s="22">
        <f t="shared" si="3"/>
        <v>2.9841120277898316E-6</v>
      </c>
      <c r="Q56" s="22">
        <f t="shared" si="4"/>
        <v>0</v>
      </c>
      <c r="R56" s="22">
        <f t="shared" si="5"/>
        <v>8.4680999999999992E-2</v>
      </c>
      <c r="S56">
        <f t="shared" si="6"/>
        <v>8.6358562436964104E-2</v>
      </c>
      <c r="T56" s="20">
        <f t="shared" si="7"/>
        <v>0.29386827395444393</v>
      </c>
    </row>
    <row r="57" spans="1:20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2">
        <f t="shared" si="1"/>
        <v>7.7616663594470074E-5</v>
      </c>
      <c r="O57" s="22">
        <f t="shared" si="2"/>
        <v>1.5969616613418531E-3</v>
      </c>
      <c r="P57" s="22">
        <f t="shared" si="3"/>
        <v>2.9841120277898316E-6</v>
      </c>
      <c r="Q57" s="22">
        <f t="shared" si="4"/>
        <v>0</v>
      </c>
      <c r="R57" s="22">
        <f t="shared" si="5"/>
        <v>8.4680999999999992E-2</v>
      </c>
      <c r="S57">
        <f t="shared" si="6"/>
        <v>8.6358562436964104E-2</v>
      </c>
      <c r="T57" s="20">
        <f t="shared" si="7"/>
        <v>0.29386827395444393</v>
      </c>
    </row>
    <row r="58" spans="1:20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2">
        <f t="shared" si="1"/>
        <v>7.7616663594470074E-5</v>
      </c>
      <c r="O58" s="22">
        <f t="shared" si="2"/>
        <v>1.5969616613418531E-3</v>
      </c>
      <c r="P58" s="22">
        <f t="shared" si="3"/>
        <v>2.9841120277898316E-6</v>
      </c>
      <c r="Q58" s="22">
        <f t="shared" si="4"/>
        <v>0</v>
      </c>
      <c r="R58" s="22">
        <f t="shared" si="5"/>
        <v>8.4680999999999992E-2</v>
      </c>
      <c r="S58">
        <f t="shared" si="6"/>
        <v>8.6358562436964104E-2</v>
      </c>
      <c r="T58" s="20">
        <f t="shared" si="7"/>
        <v>0.29386827395444393</v>
      </c>
    </row>
    <row r="59" spans="1:20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2">
        <f t="shared" si="1"/>
        <v>1.9404165898617519E-5</v>
      </c>
      <c r="O59" s="22">
        <f t="shared" si="2"/>
        <v>3.9924041533546327E-4</v>
      </c>
      <c r="P59" s="22">
        <f t="shared" si="3"/>
        <v>2.9841120277898316E-6</v>
      </c>
      <c r="Q59" s="22">
        <f t="shared" si="4"/>
        <v>0</v>
      </c>
      <c r="R59" s="22">
        <f t="shared" si="5"/>
        <v>5.4195839999999988E-2</v>
      </c>
      <c r="S59">
        <f t="shared" si="6"/>
        <v>5.461746869326186E-2</v>
      </c>
      <c r="T59" s="20">
        <f t="shared" si="7"/>
        <v>0.23370380547449771</v>
      </c>
    </row>
    <row r="60" spans="1:20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2">
        <f t="shared" si="1"/>
        <v>0</v>
      </c>
      <c r="O60" s="22">
        <f t="shared" si="2"/>
        <v>1.5969616613418531E-3</v>
      </c>
      <c r="P60" s="22">
        <f t="shared" si="3"/>
        <v>0</v>
      </c>
      <c r="Q60" s="22">
        <f t="shared" si="4"/>
        <v>0</v>
      </c>
      <c r="R60" s="22">
        <f t="shared" si="5"/>
        <v>8.4680999999999992E-2</v>
      </c>
      <c r="S60">
        <f t="shared" si="6"/>
        <v>8.6277961661341843E-2</v>
      </c>
      <c r="T60" s="20">
        <f t="shared" si="7"/>
        <v>0.29373110434773814</v>
      </c>
    </row>
    <row r="61" spans="1:20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2">
        <f t="shared" si="1"/>
        <v>1.9404165898617519E-5</v>
      </c>
      <c r="O61" s="22">
        <f t="shared" si="2"/>
        <v>3.9924041533546327E-4</v>
      </c>
      <c r="P61" s="22">
        <f t="shared" si="3"/>
        <v>0</v>
      </c>
      <c r="Q61" s="22">
        <f t="shared" si="4"/>
        <v>0</v>
      </c>
      <c r="R61" s="22">
        <f t="shared" si="5"/>
        <v>2.1170249999999988E-2</v>
      </c>
      <c r="S61">
        <f t="shared" si="6"/>
        <v>2.1588894581234069E-2</v>
      </c>
      <c r="T61" s="20">
        <f t="shared" si="7"/>
        <v>0.14693159830762773</v>
      </c>
    </row>
    <row r="62" spans="1:20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2">
        <f t="shared" si="1"/>
        <v>1.9404165898617519E-5</v>
      </c>
      <c r="O62" s="22">
        <f t="shared" si="2"/>
        <v>3.9924041533546327E-4</v>
      </c>
      <c r="P62" s="22">
        <f t="shared" si="3"/>
        <v>0</v>
      </c>
      <c r="Q62" s="22">
        <f t="shared" si="4"/>
        <v>0</v>
      </c>
      <c r="R62" s="22">
        <f t="shared" si="5"/>
        <v>3.3872399999999971E-3</v>
      </c>
      <c r="S62">
        <f t="shared" si="6"/>
        <v>3.8058845812340781E-3</v>
      </c>
      <c r="T62" s="20">
        <f t="shared" si="7"/>
        <v>6.1691851822052467E-2</v>
      </c>
    </row>
    <row r="63" spans="1:20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2">
        <f t="shared" si="1"/>
        <v>7.7616663594470074E-5</v>
      </c>
      <c r="O63" s="22">
        <f t="shared" si="2"/>
        <v>1.5969616613418531E-3</v>
      </c>
      <c r="P63" s="22">
        <f t="shared" si="3"/>
        <v>2.9841120277898316E-6</v>
      </c>
      <c r="Q63" s="22">
        <f t="shared" si="4"/>
        <v>0</v>
      </c>
      <c r="R63" s="22">
        <f t="shared" si="5"/>
        <v>8.4680999999999992E-2</v>
      </c>
      <c r="S63">
        <f t="shared" si="6"/>
        <v>8.6358562436964104E-2</v>
      </c>
      <c r="T63" s="20">
        <f t="shared" si="7"/>
        <v>0.29386827395444393</v>
      </c>
    </row>
    <row r="64" spans="1:20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2">
        <f t="shared" si="1"/>
        <v>7.7616663594470074E-5</v>
      </c>
      <c r="O64" s="22">
        <f t="shared" si="2"/>
        <v>3.9924041533546327E-4</v>
      </c>
      <c r="P64" s="22">
        <f t="shared" si="3"/>
        <v>0</v>
      </c>
      <c r="Q64" s="22">
        <f t="shared" si="4"/>
        <v>0</v>
      </c>
      <c r="R64" s="22">
        <f t="shared" si="5"/>
        <v>2.1170249999999988E-2</v>
      </c>
      <c r="S64">
        <f t="shared" si="6"/>
        <v>2.164710707892992E-2</v>
      </c>
      <c r="T64" s="20">
        <f t="shared" si="7"/>
        <v>0.14712955882123049</v>
      </c>
    </row>
    <row r="65" spans="1:20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2">
        <f t="shared" si="1"/>
        <v>7.7616663594470074E-5</v>
      </c>
      <c r="O65" s="22">
        <f t="shared" si="2"/>
        <v>3.9924041533546327E-4</v>
      </c>
      <c r="P65" s="22">
        <f t="shared" si="3"/>
        <v>7.4602800694745927E-5</v>
      </c>
      <c r="Q65" s="22">
        <f t="shared" si="4"/>
        <v>0</v>
      </c>
      <c r="R65" s="22">
        <f t="shared" si="5"/>
        <v>8.4680999999999992E-2</v>
      </c>
      <c r="S65">
        <f t="shared" si="6"/>
        <v>8.5232459879624675E-2</v>
      </c>
      <c r="T65" s="20">
        <f t="shared" si="7"/>
        <v>0.29194598794918331</v>
      </c>
    </row>
    <row r="66" spans="1:20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2">
        <f t="shared" si="1"/>
        <v>1.9404165898617519E-5</v>
      </c>
      <c r="O66" s="22">
        <f t="shared" si="2"/>
        <v>0</v>
      </c>
      <c r="P66" s="22">
        <f t="shared" si="3"/>
        <v>0</v>
      </c>
      <c r="Q66" s="22">
        <f t="shared" si="4"/>
        <v>0</v>
      </c>
      <c r="R66" s="22">
        <f t="shared" si="5"/>
        <v>3.3872399999999971E-3</v>
      </c>
      <c r="S66">
        <f t="shared" si="6"/>
        <v>3.4066441658986146E-3</v>
      </c>
      <c r="T66" s="20">
        <f t="shared" si="7"/>
        <v>5.8366464394364465E-2</v>
      </c>
    </row>
    <row r="67" spans="1:20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2">
        <f t="shared" si="1"/>
        <v>7.7616663594470074E-5</v>
      </c>
      <c r="O67" s="22">
        <f t="shared" si="2"/>
        <v>1.5969616613418531E-3</v>
      </c>
      <c r="P67" s="22">
        <f t="shared" si="3"/>
        <v>0</v>
      </c>
      <c r="Q67" s="22">
        <f t="shared" si="4"/>
        <v>0</v>
      </c>
      <c r="R67" s="22">
        <f t="shared" si="5"/>
        <v>8.4680999999999992E-2</v>
      </c>
      <c r="S67">
        <f t="shared" si="6"/>
        <v>8.6355578324936316E-2</v>
      </c>
      <c r="T67" s="20">
        <f t="shared" si="7"/>
        <v>0.29386319661525551</v>
      </c>
    </row>
    <row r="68" spans="1:20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2">
        <f t="shared" si="1"/>
        <v>1.9404165898617519E-5</v>
      </c>
      <c r="O68" s="22">
        <f t="shared" si="2"/>
        <v>1.5969616613418531E-3</v>
      </c>
      <c r="P68" s="22">
        <f t="shared" si="3"/>
        <v>2.9841120277898316E-6</v>
      </c>
      <c r="Q68" s="22">
        <f t="shared" si="4"/>
        <v>0</v>
      </c>
      <c r="R68" s="22">
        <f t="shared" si="5"/>
        <v>8.4680999999999992E-2</v>
      </c>
      <c r="S68">
        <f t="shared" si="6"/>
        <v>8.6300349939268259E-2</v>
      </c>
      <c r="T68" s="20">
        <f t="shared" si="7"/>
        <v>0.2937692120343251</v>
      </c>
    </row>
    <row r="69" spans="1:20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2">
        <f t="shared" ref="N69:N95" si="8">(D69-I$4)^2</f>
        <v>1.9404165898617519E-5</v>
      </c>
      <c r="O69" s="22">
        <f t="shared" ref="O69:O95" si="9">(E69-J$4)^2</f>
        <v>3.9924041533546327E-4</v>
      </c>
      <c r="P69" s="22">
        <f t="shared" ref="P69:P95" si="10">(F69-K$4)^2</f>
        <v>0</v>
      </c>
      <c r="Q69" s="22">
        <f t="shared" ref="Q69:Q95" si="11">(G69-L$4)^2</f>
        <v>0</v>
      </c>
      <c r="R69" s="22">
        <f t="shared" ref="R69:R95" si="12">(H69-M$4)^2</f>
        <v>2.1170249999999988E-2</v>
      </c>
      <c r="S69">
        <f t="shared" ref="S69:S95" si="13">SUM(N69:R69)</f>
        <v>2.1588894581234069E-2</v>
      </c>
      <c r="T69" s="20">
        <f t="shared" ref="T69:T95" si="14">SQRT(S69)</f>
        <v>0.14693159830762773</v>
      </c>
    </row>
    <row r="70" spans="1:20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2">
        <f t="shared" si="8"/>
        <v>1.9404165898617519E-5</v>
      </c>
      <c r="O70" s="22">
        <f t="shared" si="9"/>
        <v>3.9924041533546327E-4</v>
      </c>
      <c r="P70" s="22">
        <f t="shared" si="10"/>
        <v>2.9841120277898316E-6</v>
      </c>
      <c r="Q70" s="22">
        <f t="shared" si="11"/>
        <v>0</v>
      </c>
      <c r="R70" s="22">
        <f t="shared" si="12"/>
        <v>2.1170249999999988E-2</v>
      </c>
      <c r="S70">
        <f t="shared" si="13"/>
        <v>2.1591878693261859E-2</v>
      </c>
      <c r="T70" s="20">
        <f t="shared" si="14"/>
        <v>0.14694175272284546</v>
      </c>
    </row>
    <row r="71" spans="1:20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2">
        <f t="shared" si="8"/>
        <v>7.7616663594470074E-5</v>
      </c>
      <c r="O71" s="22">
        <f t="shared" si="9"/>
        <v>3.9924041533546327E-4</v>
      </c>
      <c r="P71" s="22">
        <f t="shared" si="10"/>
        <v>0</v>
      </c>
      <c r="Q71" s="22">
        <f t="shared" si="11"/>
        <v>0</v>
      </c>
      <c r="R71" s="22">
        <f t="shared" si="12"/>
        <v>5.4195839999999988E-2</v>
      </c>
      <c r="S71">
        <f t="shared" si="13"/>
        <v>5.4672697078929924E-2</v>
      </c>
      <c r="T71" s="20">
        <f t="shared" si="14"/>
        <v>0.23382193455475883</v>
      </c>
    </row>
    <row r="72" spans="1:20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2">
        <f t="shared" si="8"/>
        <v>1.379851797235023E-4</v>
      </c>
      <c r="O72" s="22">
        <f t="shared" si="9"/>
        <v>1.5969616613418531E-3</v>
      </c>
      <c r="P72" s="22">
        <f t="shared" si="10"/>
        <v>2.9841120277898316E-6</v>
      </c>
      <c r="Q72" s="22">
        <f t="shared" si="11"/>
        <v>0</v>
      </c>
      <c r="R72" s="22">
        <f t="shared" si="12"/>
        <v>8.4680999999999992E-2</v>
      </c>
      <c r="S72">
        <f t="shared" si="13"/>
        <v>8.6418930953093137E-2</v>
      </c>
      <c r="T72" s="20">
        <f t="shared" si="14"/>
        <v>0.29397096957538704</v>
      </c>
    </row>
    <row r="73" spans="1:20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2">
        <f t="shared" si="8"/>
        <v>7.7616663594470074E-5</v>
      </c>
      <c r="O73" s="22">
        <f t="shared" si="9"/>
        <v>3.9924041533546327E-4</v>
      </c>
      <c r="P73" s="22">
        <f t="shared" si="10"/>
        <v>2.9841120277898316E-6</v>
      </c>
      <c r="Q73" s="22">
        <f t="shared" si="11"/>
        <v>0</v>
      </c>
      <c r="R73" s="22">
        <f t="shared" si="12"/>
        <v>2.1170249999999988E-2</v>
      </c>
      <c r="S73">
        <f t="shared" si="13"/>
        <v>2.1650091190957711E-2</v>
      </c>
      <c r="T73" s="20">
        <f t="shared" si="14"/>
        <v>0.14713969957478407</v>
      </c>
    </row>
    <row r="74" spans="1:20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2">
        <f t="shared" si="8"/>
        <v>7.7616663594470074E-5</v>
      </c>
      <c r="O74" s="22">
        <f t="shared" si="9"/>
        <v>3.9924041533546327E-4</v>
      </c>
      <c r="P74" s="22">
        <f t="shared" si="10"/>
        <v>0</v>
      </c>
      <c r="Q74" s="22">
        <f t="shared" si="11"/>
        <v>0</v>
      </c>
      <c r="R74" s="22">
        <f t="shared" si="12"/>
        <v>3.3872399999999971E-3</v>
      </c>
      <c r="S74">
        <f t="shared" si="13"/>
        <v>3.8640970789299307E-3</v>
      </c>
      <c r="T74" s="20">
        <f t="shared" si="14"/>
        <v>6.2161861932618544E-2</v>
      </c>
    </row>
    <row r="75" spans="1:20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2">
        <f t="shared" si="8"/>
        <v>7.7616663594470074E-5</v>
      </c>
      <c r="O75" s="22">
        <f t="shared" si="9"/>
        <v>3.9924041533546327E-4</v>
      </c>
      <c r="P75" s="22">
        <f t="shared" si="10"/>
        <v>0</v>
      </c>
      <c r="Q75" s="22">
        <f t="shared" si="11"/>
        <v>0</v>
      </c>
      <c r="R75" s="22">
        <f t="shared" si="12"/>
        <v>3.3872399999999971E-3</v>
      </c>
      <c r="S75">
        <f t="shared" si="13"/>
        <v>3.8640970789299307E-3</v>
      </c>
      <c r="T75" s="20">
        <f t="shared" si="14"/>
        <v>6.2161861932618544E-2</v>
      </c>
    </row>
    <row r="76" spans="1:20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2">
        <f t="shared" si="8"/>
        <v>0</v>
      </c>
      <c r="O76" s="22">
        <f t="shared" si="9"/>
        <v>0</v>
      </c>
      <c r="P76" s="22">
        <f t="shared" si="10"/>
        <v>0</v>
      </c>
      <c r="Q76" s="22">
        <f t="shared" si="11"/>
        <v>0</v>
      </c>
      <c r="R76" s="22">
        <f t="shared" si="12"/>
        <v>0</v>
      </c>
      <c r="S76">
        <f t="shared" si="13"/>
        <v>0</v>
      </c>
      <c r="T76" s="20">
        <f t="shared" si="14"/>
        <v>0</v>
      </c>
    </row>
    <row r="77" spans="1:20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2">
        <f t="shared" si="8"/>
        <v>7.7616663594470074E-5</v>
      </c>
      <c r="O77" s="22">
        <f t="shared" si="9"/>
        <v>1.5969616613418531E-3</v>
      </c>
      <c r="P77" s="22">
        <f t="shared" si="10"/>
        <v>0</v>
      </c>
      <c r="Q77" s="22">
        <f t="shared" si="11"/>
        <v>0</v>
      </c>
      <c r="R77" s="22">
        <f t="shared" si="12"/>
        <v>2.1170249999999988E-2</v>
      </c>
      <c r="S77">
        <f t="shared" si="13"/>
        <v>2.2844828324936312E-2</v>
      </c>
      <c r="T77" s="20">
        <f t="shared" si="14"/>
        <v>0.1511450572295909</v>
      </c>
    </row>
    <row r="78" spans="1:20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2">
        <f t="shared" si="8"/>
        <v>0</v>
      </c>
      <c r="O78" s="22">
        <f t="shared" si="9"/>
        <v>3.9924041533546327E-4</v>
      </c>
      <c r="P78" s="22">
        <f t="shared" si="10"/>
        <v>0</v>
      </c>
      <c r="Q78" s="22">
        <f t="shared" si="11"/>
        <v>0</v>
      </c>
      <c r="R78" s="22">
        <f t="shared" si="12"/>
        <v>0</v>
      </c>
      <c r="S78">
        <f t="shared" si="13"/>
        <v>3.9924041533546327E-4</v>
      </c>
      <c r="T78" s="20">
        <f t="shared" si="14"/>
        <v>1.998100135967823E-2</v>
      </c>
    </row>
    <row r="79" spans="1:20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2">
        <f t="shared" si="8"/>
        <v>7.7616663594470074E-5</v>
      </c>
      <c r="O79" s="22">
        <f t="shared" si="9"/>
        <v>1.5969616613418531E-3</v>
      </c>
      <c r="P79" s="22">
        <f t="shared" si="10"/>
        <v>0</v>
      </c>
      <c r="Q79" s="22">
        <f t="shared" si="11"/>
        <v>0</v>
      </c>
      <c r="R79" s="22">
        <f t="shared" si="12"/>
        <v>8.4680999999999992E-2</v>
      </c>
      <c r="S79">
        <f t="shared" si="13"/>
        <v>8.6355578324936316E-2</v>
      </c>
      <c r="T79" s="20">
        <f t="shared" si="14"/>
        <v>0.29386319661525551</v>
      </c>
    </row>
    <row r="80" spans="1:20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2">
        <f t="shared" si="8"/>
        <v>7.7616663594470074E-5</v>
      </c>
      <c r="O80" s="22">
        <f t="shared" si="9"/>
        <v>3.9924041533546327E-4</v>
      </c>
      <c r="P80" s="22">
        <f t="shared" si="10"/>
        <v>2.9841120277898316E-6</v>
      </c>
      <c r="Q80" s="22">
        <f t="shared" si="11"/>
        <v>0</v>
      </c>
      <c r="R80" s="22">
        <f t="shared" si="12"/>
        <v>5.4195839999999988E-2</v>
      </c>
      <c r="S80">
        <f t="shared" si="13"/>
        <v>5.4675681190957712E-2</v>
      </c>
      <c r="T80" s="20">
        <f t="shared" si="14"/>
        <v>0.2338283156312719</v>
      </c>
    </row>
    <row r="81" spans="1:20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2">
        <f t="shared" si="8"/>
        <v>7.7616663594470074E-5</v>
      </c>
      <c r="O81" s="22">
        <f t="shared" si="9"/>
        <v>1.5969616613418531E-3</v>
      </c>
      <c r="P81" s="22">
        <f t="shared" si="10"/>
        <v>2.9841120277898316E-6</v>
      </c>
      <c r="Q81" s="22">
        <f t="shared" si="11"/>
        <v>0</v>
      </c>
      <c r="R81" s="22">
        <f t="shared" si="12"/>
        <v>2.1170249999999988E-2</v>
      </c>
      <c r="S81">
        <f t="shared" si="13"/>
        <v>2.2847812436964099E-2</v>
      </c>
      <c r="T81" s="20">
        <f t="shared" si="14"/>
        <v>0.15115492858972246</v>
      </c>
    </row>
    <row r="82" spans="1:20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2">
        <f t="shared" si="8"/>
        <v>1.9404165898617519E-5</v>
      </c>
      <c r="O82" s="22">
        <f t="shared" si="9"/>
        <v>1.5969616613418531E-3</v>
      </c>
      <c r="P82" s="22">
        <f t="shared" si="10"/>
        <v>0</v>
      </c>
      <c r="Q82" s="22">
        <f t="shared" si="11"/>
        <v>0</v>
      </c>
      <c r="R82" s="22">
        <f t="shared" si="12"/>
        <v>8.4680999999999992E-2</v>
      </c>
      <c r="S82">
        <f t="shared" si="13"/>
        <v>8.6297365827240458E-2</v>
      </c>
      <c r="T82" s="20">
        <f t="shared" si="14"/>
        <v>0.29376413298297743</v>
      </c>
    </row>
    <row r="83" spans="1:20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2">
        <f t="shared" si="8"/>
        <v>1.9404165898617519E-5</v>
      </c>
      <c r="O83" s="22">
        <f t="shared" si="9"/>
        <v>1.5969616613418531E-3</v>
      </c>
      <c r="P83" s="22">
        <f t="shared" si="10"/>
        <v>0</v>
      </c>
      <c r="Q83" s="22">
        <f t="shared" si="11"/>
        <v>0</v>
      </c>
      <c r="R83" s="22">
        <f t="shared" si="12"/>
        <v>3.3872399999999971E-3</v>
      </c>
      <c r="S83">
        <f t="shared" si="13"/>
        <v>5.0036058272404675E-3</v>
      </c>
      <c r="T83" s="20">
        <f t="shared" si="14"/>
        <v>7.07361705723491E-2</v>
      </c>
    </row>
    <row r="84" spans="1:20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2">
        <f t="shared" si="8"/>
        <v>7.7616663594470074E-5</v>
      </c>
      <c r="O84" s="22">
        <f t="shared" si="9"/>
        <v>1.5969616613418531E-3</v>
      </c>
      <c r="P84" s="22">
        <f t="shared" si="10"/>
        <v>0</v>
      </c>
      <c r="Q84" s="22">
        <f t="shared" si="11"/>
        <v>0</v>
      </c>
      <c r="R84" s="22">
        <f t="shared" si="12"/>
        <v>8.4680999999999992E-2</v>
      </c>
      <c r="S84">
        <f t="shared" si="13"/>
        <v>8.6355578324936316E-2</v>
      </c>
      <c r="T84" s="20">
        <f t="shared" si="14"/>
        <v>0.29386319661525551</v>
      </c>
    </row>
    <row r="85" spans="1:20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2">
        <f t="shared" si="8"/>
        <v>7.7616663594470074E-5</v>
      </c>
      <c r="O85" s="22">
        <f t="shared" si="9"/>
        <v>3.9924041533546327E-4</v>
      </c>
      <c r="P85" s="22">
        <f t="shared" si="10"/>
        <v>2.9841120277898316E-6</v>
      </c>
      <c r="Q85" s="22">
        <f t="shared" si="11"/>
        <v>0</v>
      </c>
      <c r="R85" s="22">
        <f t="shared" si="12"/>
        <v>2.1170249999999988E-2</v>
      </c>
      <c r="S85">
        <f t="shared" si="13"/>
        <v>2.1650091190957711E-2</v>
      </c>
      <c r="T85" s="20">
        <f t="shared" si="14"/>
        <v>0.14713969957478407</v>
      </c>
    </row>
    <row r="86" spans="1:20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2">
        <f t="shared" si="8"/>
        <v>7.7616663594470074E-5</v>
      </c>
      <c r="O86" s="22">
        <f t="shared" si="9"/>
        <v>3.9924041533546327E-4</v>
      </c>
      <c r="P86" s="22">
        <f t="shared" si="10"/>
        <v>2.9841120277898316E-6</v>
      </c>
      <c r="Q86" s="22">
        <f t="shared" si="11"/>
        <v>0</v>
      </c>
      <c r="R86" s="22">
        <f t="shared" si="12"/>
        <v>2.1170249999999988E-2</v>
      </c>
      <c r="S86">
        <f t="shared" si="13"/>
        <v>2.1650091190957711E-2</v>
      </c>
      <c r="T86" s="20">
        <f t="shared" si="14"/>
        <v>0.14713969957478407</v>
      </c>
    </row>
    <row r="87" spans="1:20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2">
        <f t="shared" si="8"/>
        <v>0</v>
      </c>
      <c r="O87" s="22">
        <f t="shared" si="9"/>
        <v>1.5969616613418531E-3</v>
      </c>
      <c r="P87" s="22">
        <f t="shared" si="10"/>
        <v>0</v>
      </c>
      <c r="Q87" s="22">
        <f t="shared" si="11"/>
        <v>0</v>
      </c>
      <c r="R87" s="22">
        <f t="shared" si="12"/>
        <v>3.3872399999999971E-3</v>
      </c>
      <c r="S87">
        <f t="shared" si="13"/>
        <v>4.9842016613418499E-3</v>
      </c>
      <c r="T87" s="20">
        <f t="shared" si="14"/>
        <v>7.0598878612495322E-2</v>
      </c>
    </row>
    <row r="88" spans="1:20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2">
        <f t="shared" si="8"/>
        <v>7.7616663594470074E-5</v>
      </c>
      <c r="O88" s="22">
        <f t="shared" si="9"/>
        <v>1.5969616613418531E-3</v>
      </c>
      <c r="P88" s="22">
        <f t="shared" si="10"/>
        <v>2.9841120277898316E-6</v>
      </c>
      <c r="Q88" s="22">
        <f t="shared" si="11"/>
        <v>0</v>
      </c>
      <c r="R88" s="22">
        <f t="shared" si="12"/>
        <v>8.4680999999999992E-2</v>
      </c>
      <c r="S88">
        <f t="shared" si="13"/>
        <v>8.6358562436964104E-2</v>
      </c>
      <c r="T88" s="20">
        <f t="shared" si="14"/>
        <v>0.29386827395444393</v>
      </c>
    </row>
    <row r="89" spans="1:20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2">
        <f t="shared" si="8"/>
        <v>7.7616663594470074E-5</v>
      </c>
      <c r="O89" s="22">
        <f t="shared" si="9"/>
        <v>1.5969616613418531E-3</v>
      </c>
      <c r="P89" s="22">
        <f t="shared" si="10"/>
        <v>0</v>
      </c>
      <c r="Q89" s="22">
        <f t="shared" si="11"/>
        <v>0</v>
      </c>
      <c r="R89" s="22">
        <f t="shared" si="12"/>
        <v>5.4195839999999988E-2</v>
      </c>
      <c r="S89">
        <f t="shared" si="13"/>
        <v>5.5870418324936312E-2</v>
      </c>
      <c r="T89" s="20">
        <f t="shared" si="14"/>
        <v>0.23636924149503105</v>
      </c>
    </row>
    <row r="90" spans="1:20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2">
        <f t="shared" si="8"/>
        <v>0</v>
      </c>
      <c r="O90" s="22">
        <f t="shared" si="9"/>
        <v>1.5969616613418531E-3</v>
      </c>
      <c r="P90" s="22">
        <f t="shared" si="10"/>
        <v>0</v>
      </c>
      <c r="Q90" s="22">
        <f t="shared" si="11"/>
        <v>0</v>
      </c>
      <c r="R90" s="22">
        <f t="shared" si="12"/>
        <v>3.3872399999999971E-3</v>
      </c>
      <c r="S90">
        <f t="shared" si="13"/>
        <v>4.9842016613418499E-3</v>
      </c>
      <c r="T90" s="20">
        <f t="shared" si="14"/>
        <v>7.0598878612495322E-2</v>
      </c>
    </row>
    <row r="91" spans="1:20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2">
        <f t="shared" si="8"/>
        <v>7.7616663594470074E-5</v>
      </c>
      <c r="O91" s="22">
        <f t="shared" si="9"/>
        <v>1.5969616613418531E-3</v>
      </c>
      <c r="P91" s="22">
        <f t="shared" si="10"/>
        <v>2.9841120277898316E-6</v>
      </c>
      <c r="Q91" s="22">
        <f t="shared" si="11"/>
        <v>0</v>
      </c>
      <c r="R91" s="22">
        <f t="shared" si="12"/>
        <v>8.4680999999999992E-2</v>
      </c>
      <c r="S91">
        <f t="shared" si="13"/>
        <v>8.6358562436964104E-2</v>
      </c>
      <c r="T91" s="20">
        <f t="shared" si="14"/>
        <v>0.29386827395444393</v>
      </c>
    </row>
    <row r="92" spans="1:20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2">
        <f t="shared" si="8"/>
        <v>7.7616663594470074E-5</v>
      </c>
      <c r="O92" s="22">
        <f t="shared" si="9"/>
        <v>3.9924041533546327E-4</v>
      </c>
      <c r="P92" s="22">
        <f t="shared" si="10"/>
        <v>2.9841120277898316E-6</v>
      </c>
      <c r="Q92" s="22">
        <f t="shared" si="11"/>
        <v>0</v>
      </c>
      <c r="R92" s="22">
        <f t="shared" si="12"/>
        <v>5.4195839999999988E-2</v>
      </c>
      <c r="S92">
        <f t="shared" si="13"/>
        <v>5.4675681190957712E-2</v>
      </c>
      <c r="T92" s="20">
        <f t="shared" si="14"/>
        <v>0.2338283156312719</v>
      </c>
    </row>
    <row r="93" spans="1:20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2">
        <f t="shared" si="8"/>
        <v>7.7616663594470074E-5</v>
      </c>
      <c r="O93" s="22">
        <f t="shared" si="9"/>
        <v>3.9924041533546327E-4</v>
      </c>
      <c r="P93" s="22">
        <f t="shared" si="10"/>
        <v>0</v>
      </c>
      <c r="Q93" s="22">
        <f t="shared" si="11"/>
        <v>0</v>
      </c>
      <c r="R93" s="22">
        <f t="shared" si="12"/>
        <v>2.1170249999999988E-2</v>
      </c>
      <c r="S93">
        <f t="shared" si="13"/>
        <v>2.164710707892992E-2</v>
      </c>
      <c r="T93" s="20">
        <f t="shared" si="14"/>
        <v>0.14712955882123049</v>
      </c>
    </row>
    <row r="94" spans="1:20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2">
        <f t="shared" si="8"/>
        <v>7.7616663594470074E-5</v>
      </c>
      <c r="O94" s="22">
        <f t="shared" si="9"/>
        <v>1.5969616613418531E-3</v>
      </c>
      <c r="P94" s="22">
        <f t="shared" si="10"/>
        <v>2.9841120277898316E-6</v>
      </c>
      <c r="Q94" s="22">
        <f t="shared" si="11"/>
        <v>0</v>
      </c>
      <c r="R94" s="22">
        <f t="shared" si="12"/>
        <v>8.4680999999999992E-2</v>
      </c>
      <c r="S94">
        <f t="shared" si="13"/>
        <v>8.6358562436964104E-2</v>
      </c>
      <c r="T94" s="20">
        <f t="shared" si="14"/>
        <v>0.29386827395444393</v>
      </c>
    </row>
    <row r="95" spans="1:20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2">
        <f t="shared" si="8"/>
        <v>1.9404165898617519E-5</v>
      </c>
      <c r="O95" s="22">
        <f t="shared" si="9"/>
        <v>0</v>
      </c>
      <c r="P95" s="22">
        <f t="shared" si="10"/>
        <v>2.9841120277898316E-6</v>
      </c>
      <c r="Q95" s="22">
        <f t="shared" si="11"/>
        <v>0</v>
      </c>
      <c r="R95" s="22">
        <f t="shared" si="12"/>
        <v>3.3872399999999971E-3</v>
      </c>
      <c r="S95">
        <f t="shared" si="13"/>
        <v>3.4096282779264046E-3</v>
      </c>
      <c r="T95" s="20">
        <f t="shared" si="14"/>
        <v>5.8392022382568708E-2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95"/>
  <sheetViews>
    <sheetView topLeftCell="D1" workbookViewId="0">
      <selection activeCell="T4" sqref="T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  <col min="14" max="14" width="12" bestFit="1" customWidth="1"/>
  </cols>
  <sheetData>
    <row r="2" spans="1:20">
      <c r="I2" s="20" t="s">
        <v>204</v>
      </c>
      <c r="N2" s="20" t="s">
        <v>219</v>
      </c>
    </row>
    <row r="3" spans="1:20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11</v>
      </c>
      <c r="T3" s="3" t="s">
        <v>218</v>
      </c>
    </row>
    <row r="4" spans="1:20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'A+A-'!K8</f>
        <v>1.468338664334534E-3</v>
      </c>
      <c r="J4">
        <f>'A+A-'!L8</f>
        <v>1.998100135967823E-2</v>
      </c>
      <c r="K4">
        <f>'A+A-'!M8</f>
        <v>8.637291282268182E-4</v>
      </c>
      <c r="L4">
        <f>'A+A-'!N8</f>
        <v>1.8255436950696896E-2</v>
      </c>
      <c r="M4">
        <f>'A+A-'!O8</f>
        <v>2.9100000000000001E-2</v>
      </c>
      <c r="N4" s="22">
        <f>(D4-I$4)^2</f>
        <v>5.3900460829493084E-5</v>
      </c>
      <c r="O4" s="22">
        <f t="shared" ref="O4:R4" si="0">(E4-J$4)^2</f>
        <v>3.9924041533546327E-4</v>
      </c>
      <c r="P4" s="22">
        <f t="shared" si="0"/>
        <v>7.4602800694745927E-5</v>
      </c>
      <c r="Q4" s="22">
        <f t="shared" si="0"/>
        <v>0</v>
      </c>
      <c r="R4" s="22">
        <f t="shared" si="0"/>
        <v>8.4680999999999992E-2</v>
      </c>
      <c r="S4" s="22">
        <f>SUM(N4:R4)</f>
        <v>8.5208743676859697E-2</v>
      </c>
      <c r="T4" s="23">
        <f>SQRT(S4)</f>
        <v>0.29190536767394276</v>
      </c>
    </row>
    <row r="5" spans="1:20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2">
        <f t="shared" ref="N5:N68" si="1">(D5-I$4)^2</f>
        <v>8.624073732718894E-6</v>
      </c>
      <c r="O5" s="22">
        <f t="shared" ref="O5:O68" si="2">(E5-J$4)^2</f>
        <v>0</v>
      </c>
      <c r="P5" s="22">
        <f t="shared" ref="P5:P68" si="3">(F5-K$4)^2</f>
        <v>4.7745792444637421E-5</v>
      </c>
      <c r="Q5" s="22">
        <f t="shared" ref="Q5:Q68" si="4">(G5-L$4)^2</f>
        <v>0</v>
      </c>
      <c r="R5" s="22">
        <f t="shared" ref="R5:R68" si="5">(H5-M$4)^2</f>
        <v>3.3872400000000019E-3</v>
      </c>
      <c r="S5" s="22">
        <f t="shared" ref="S5:S68" si="6">SUM(N5:R5)</f>
        <v>3.4436098661773584E-3</v>
      </c>
      <c r="T5" s="23">
        <f t="shared" ref="T5:T68" si="7">SQRT(S5)</f>
        <v>5.8682278979069635E-2</v>
      </c>
    </row>
    <row r="6" spans="1:20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2">
        <f t="shared" si="1"/>
        <v>5.3900460829493084E-5</v>
      </c>
      <c r="O6" s="22">
        <f t="shared" si="2"/>
        <v>0</v>
      </c>
      <c r="P6" s="22">
        <f t="shared" si="3"/>
        <v>4.7745792444637421E-5</v>
      </c>
      <c r="Q6" s="22">
        <f t="shared" si="4"/>
        <v>0</v>
      </c>
      <c r="R6" s="22">
        <f t="shared" si="5"/>
        <v>2.1170250000000005E-2</v>
      </c>
      <c r="S6" s="22">
        <f t="shared" si="6"/>
        <v>2.1271896253274136E-2</v>
      </c>
      <c r="T6" s="23">
        <f t="shared" si="7"/>
        <v>0.14584888156332956</v>
      </c>
    </row>
    <row r="7" spans="1:20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2">
        <f t="shared" si="1"/>
        <v>5.3900460829493084E-5</v>
      </c>
      <c r="O7" s="22">
        <f t="shared" si="2"/>
        <v>3.9924041533546327E-4</v>
      </c>
      <c r="P7" s="22">
        <f t="shared" si="3"/>
        <v>7.4602800694745927E-5</v>
      </c>
      <c r="Q7" s="22">
        <f t="shared" si="4"/>
        <v>0</v>
      </c>
      <c r="R7" s="22">
        <f t="shared" si="5"/>
        <v>5.4195840000000002E-2</v>
      </c>
      <c r="S7" s="22">
        <f t="shared" si="6"/>
        <v>5.4723583676859706E-2</v>
      </c>
      <c r="T7" s="23">
        <f t="shared" si="7"/>
        <v>0.23393072409766894</v>
      </c>
    </row>
    <row r="8" spans="1:20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2">
        <f t="shared" si="1"/>
        <v>8.624073732718894E-6</v>
      </c>
      <c r="O8" s="22">
        <f t="shared" si="2"/>
        <v>0</v>
      </c>
      <c r="P8" s="22">
        <f t="shared" si="3"/>
        <v>4.7745792444637421E-5</v>
      </c>
      <c r="Q8" s="22">
        <f t="shared" si="4"/>
        <v>0</v>
      </c>
      <c r="R8" s="22">
        <f t="shared" si="5"/>
        <v>0</v>
      </c>
      <c r="S8" s="22">
        <f t="shared" si="6"/>
        <v>5.6369866177356316E-5</v>
      </c>
      <c r="T8" s="23">
        <f t="shared" si="7"/>
        <v>7.5079868258645949E-3</v>
      </c>
    </row>
    <row r="9" spans="1:20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2">
        <f t="shared" si="1"/>
        <v>8.624073732718894E-6</v>
      </c>
      <c r="O9" s="22">
        <f t="shared" si="2"/>
        <v>3.9924041533546327E-4</v>
      </c>
      <c r="P9" s="22">
        <f t="shared" si="3"/>
        <v>4.7745792444637421E-5</v>
      </c>
      <c r="Q9" s="22">
        <f t="shared" si="4"/>
        <v>0</v>
      </c>
      <c r="R9" s="22">
        <f t="shared" si="5"/>
        <v>3.3872400000000019E-3</v>
      </c>
      <c r="S9" s="22">
        <f t="shared" si="6"/>
        <v>3.8428502815128214E-3</v>
      </c>
      <c r="T9" s="23">
        <f t="shared" si="7"/>
        <v>6.1990727383317755E-2</v>
      </c>
    </row>
    <row r="10" spans="1:20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2">
        <f t="shared" si="1"/>
        <v>5.3900460829493084E-5</v>
      </c>
      <c r="O10" s="22">
        <f t="shared" si="2"/>
        <v>3.9924041533546327E-4</v>
      </c>
      <c r="P10" s="22">
        <f t="shared" si="3"/>
        <v>7.4602800694745927E-5</v>
      </c>
      <c r="Q10" s="22">
        <f t="shared" si="4"/>
        <v>0</v>
      </c>
      <c r="R10" s="22">
        <f t="shared" si="5"/>
        <v>2.1170250000000005E-2</v>
      </c>
      <c r="S10" s="22">
        <f t="shared" si="6"/>
        <v>2.1697993676859706E-2</v>
      </c>
      <c r="T10" s="23">
        <f t="shared" si="7"/>
        <v>0.14730238856467912</v>
      </c>
    </row>
    <row r="11" spans="1:20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2">
        <f t="shared" si="1"/>
        <v>8.624073732718894E-6</v>
      </c>
      <c r="O11" s="22">
        <f t="shared" si="2"/>
        <v>0</v>
      </c>
      <c r="P11" s="22">
        <f t="shared" si="3"/>
        <v>7.4602800694745927E-5</v>
      </c>
      <c r="Q11" s="22">
        <f t="shared" si="4"/>
        <v>0</v>
      </c>
      <c r="R11" s="22">
        <f t="shared" si="5"/>
        <v>3.3872400000000019E-3</v>
      </c>
      <c r="S11" s="22">
        <f t="shared" si="6"/>
        <v>3.4704668744274668E-3</v>
      </c>
      <c r="T11" s="23">
        <f t="shared" si="7"/>
        <v>5.8910668595997674E-2</v>
      </c>
    </row>
    <row r="12" spans="1:20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2">
        <f t="shared" si="1"/>
        <v>5.3900460829493084E-5</v>
      </c>
      <c r="O12" s="22">
        <f t="shared" si="2"/>
        <v>3.9924041533546327E-4</v>
      </c>
      <c r="P12" s="22">
        <f t="shared" si="3"/>
        <v>7.4602800694745927E-5</v>
      </c>
      <c r="Q12" s="22">
        <f t="shared" si="4"/>
        <v>0</v>
      </c>
      <c r="R12" s="22">
        <f t="shared" si="5"/>
        <v>2.1170250000000005E-2</v>
      </c>
      <c r="S12" s="22">
        <f t="shared" si="6"/>
        <v>2.1697993676859706E-2</v>
      </c>
      <c r="T12" s="23">
        <f t="shared" si="7"/>
        <v>0.14730238856467912</v>
      </c>
    </row>
    <row r="13" spans="1:20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2">
        <f t="shared" si="1"/>
        <v>8.624073732718894E-6</v>
      </c>
      <c r="O13" s="22">
        <f t="shared" si="2"/>
        <v>3.9924041533546327E-4</v>
      </c>
      <c r="P13" s="22">
        <f t="shared" si="3"/>
        <v>4.7745792444637421E-5</v>
      </c>
      <c r="Q13" s="22">
        <f t="shared" si="4"/>
        <v>0</v>
      </c>
      <c r="R13" s="22">
        <f t="shared" si="5"/>
        <v>2.1170250000000005E-2</v>
      </c>
      <c r="S13" s="22">
        <f t="shared" si="6"/>
        <v>2.1625860281512824E-2</v>
      </c>
      <c r="T13" s="23">
        <f t="shared" si="7"/>
        <v>0.14705733671433338</v>
      </c>
    </row>
    <row r="14" spans="1:20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2">
        <f t="shared" si="1"/>
        <v>8.624073732718894E-6</v>
      </c>
      <c r="O14" s="22">
        <f t="shared" si="2"/>
        <v>3.9924041533546327E-4</v>
      </c>
      <c r="P14" s="22">
        <f t="shared" si="3"/>
        <v>4.7745792444637421E-5</v>
      </c>
      <c r="Q14" s="22">
        <f t="shared" si="4"/>
        <v>0</v>
      </c>
      <c r="R14" s="22">
        <f t="shared" si="5"/>
        <v>3.3872400000000019E-3</v>
      </c>
      <c r="S14" s="22">
        <f t="shared" si="6"/>
        <v>3.8428502815128214E-3</v>
      </c>
      <c r="T14" s="23">
        <f t="shared" si="7"/>
        <v>6.1990727383317755E-2</v>
      </c>
    </row>
    <row r="15" spans="1:20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2">
        <f t="shared" si="1"/>
        <v>8.624073732718894E-6</v>
      </c>
      <c r="O15" s="22">
        <f t="shared" si="2"/>
        <v>0</v>
      </c>
      <c r="P15" s="22">
        <f t="shared" si="3"/>
        <v>7.4602800694745927E-5</v>
      </c>
      <c r="Q15" s="22">
        <f t="shared" si="4"/>
        <v>0</v>
      </c>
      <c r="R15" s="22">
        <f t="shared" si="5"/>
        <v>3.3872400000000019E-3</v>
      </c>
      <c r="S15" s="22">
        <f t="shared" si="6"/>
        <v>3.4704668744274668E-3</v>
      </c>
      <c r="T15" s="23">
        <f t="shared" si="7"/>
        <v>5.8910668595997674E-2</v>
      </c>
    </row>
    <row r="16" spans="1:20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2">
        <f t="shared" si="1"/>
        <v>8.624073732718894E-6</v>
      </c>
      <c r="O16" s="22">
        <f t="shared" si="2"/>
        <v>3.9924041533546327E-4</v>
      </c>
      <c r="P16" s="22">
        <f t="shared" si="3"/>
        <v>7.4602800694745927E-5</v>
      </c>
      <c r="Q16" s="22">
        <f t="shared" si="4"/>
        <v>0</v>
      </c>
      <c r="R16" s="22">
        <f t="shared" si="5"/>
        <v>2.1170250000000005E-2</v>
      </c>
      <c r="S16" s="22">
        <f t="shared" si="6"/>
        <v>2.1652717289762934E-2</v>
      </c>
      <c r="T16" s="23">
        <f t="shared" si="7"/>
        <v>0.14714862313240629</v>
      </c>
    </row>
    <row r="17" spans="1:20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2">
        <f t="shared" si="1"/>
        <v>8.624073732718894E-6</v>
      </c>
      <c r="O17" s="22">
        <f t="shared" si="2"/>
        <v>0</v>
      </c>
      <c r="P17" s="22">
        <f t="shared" si="3"/>
        <v>4.7745792444637421E-5</v>
      </c>
      <c r="Q17" s="22">
        <f t="shared" si="4"/>
        <v>0</v>
      </c>
      <c r="R17" s="22">
        <f t="shared" si="5"/>
        <v>2.1170250000000005E-2</v>
      </c>
      <c r="S17" s="22">
        <f t="shared" si="6"/>
        <v>2.1226619866177361E-2</v>
      </c>
      <c r="T17" s="23">
        <f t="shared" si="7"/>
        <v>0.14569358210359631</v>
      </c>
    </row>
    <row r="18" spans="1:20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2">
        <f t="shared" si="1"/>
        <v>8.624073732718894E-6</v>
      </c>
      <c r="O18" s="22">
        <f t="shared" si="2"/>
        <v>3.9924041533546327E-4</v>
      </c>
      <c r="P18" s="22">
        <f t="shared" si="3"/>
        <v>4.7745792444637421E-5</v>
      </c>
      <c r="Q18" s="22">
        <f t="shared" si="4"/>
        <v>0</v>
      </c>
      <c r="R18" s="22">
        <f t="shared" si="5"/>
        <v>5.4195840000000002E-2</v>
      </c>
      <c r="S18" s="22">
        <f t="shared" si="6"/>
        <v>5.4651450281512824E-2</v>
      </c>
      <c r="T18" s="23">
        <f t="shared" si="7"/>
        <v>0.23377649642663573</v>
      </c>
    </row>
    <row r="19" spans="1:20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2">
        <f t="shared" si="1"/>
        <v>8.624073732718894E-6</v>
      </c>
      <c r="O19" s="22">
        <f t="shared" si="2"/>
        <v>0</v>
      </c>
      <c r="P19" s="22">
        <f t="shared" si="3"/>
        <v>4.7745792444637421E-5</v>
      </c>
      <c r="Q19" s="22">
        <f t="shared" si="4"/>
        <v>0</v>
      </c>
      <c r="R19" s="22">
        <f t="shared" si="5"/>
        <v>0</v>
      </c>
      <c r="S19" s="22">
        <f t="shared" si="6"/>
        <v>5.6369866177356316E-5</v>
      </c>
      <c r="T19" s="23">
        <f t="shared" si="7"/>
        <v>7.5079868258645949E-3</v>
      </c>
    </row>
    <row r="20" spans="1:20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2">
        <f t="shared" si="1"/>
        <v>8.624073732718894E-6</v>
      </c>
      <c r="O20" s="22">
        <f t="shared" si="2"/>
        <v>3.9924041533546327E-4</v>
      </c>
      <c r="P20" s="22">
        <f t="shared" si="3"/>
        <v>7.4602800694745927E-5</v>
      </c>
      <c r="Q20" s="22">
        <f t="shared" si="4"/>
        <v>0</v>
      </c>
      <c r="R20" s="22">
        <f t="shared" si="5"/>
        <v>2.1170250000000005E-2</v>
      </c>
      <c r="S20" s="22">
        <f t="shared" si="6"/>
        <v>2.1652717289762934E-2</v>
      </c>
      <c r="T20" s="23">
        <f t="shared" si="7"/>
        <v>0.14714862313240629</v>
      </c>
    </row>
    <row r="21" spans="1:20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2">
        <f t="shared" si="1"/>
        <v>5.3900460829493084E-5</v>
      </c>
      <c r="O21" s="22">
        <f t="shared" si="2"/>
        <v>1.5969616613418531E-3</v>
      </c>
      <c r="P21" s="22">
        <f t="shared" si="3"/>
        <v>7.4602800694745927E-5</v>
      </c>
      <c r="Q21" s="22">
        <f t="shared" si="4"/>
        <v>0</v>
      </c>
      <c r="R21" s="22">
        <f t="shared" si="5"/>
        <v>5.4195840000000002E-2</v>
      </c>
      <c r="S21" s="22">
        <f t="shared" si="6"/>
        <v>5.5921304922866094E-2</v>
      </c>
      <c r="T21" s="23">
        <f t="shared" si="7"/>
        <v>0.23647685916991137</v>
      </c>
    </row>
    <row r="22" spans="1:20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2">
        <f t="shared" si="1"/>
        <v>8.624073732718894E-6</v>
      </c>
      <c r="O22" s="22">
        <f t="shared" si="2"/>
        <v>0</v>
      </c>
      <c r="P22" s="22">
        <f t="shared" si="3"/>
        <v>7.4602800694745927E-5</v>
      </c>
      <c r="Q22" s="22">
        <f t="shared" si="4"/>
        <v>0</v>
      </c>
      <c r="R22" s="22">
        <f t="shared" si="5"/>
        <v>3.3872400000000019E-3</v>
      </c>
      <c r="S22" s="22">
        <f t="shared" si="6"/>
        <v>3.4704668744274668E-3</v>
      </c>
      <c r="T22" s="23">
        <f t="shared" si="7"/>
        <v>5.8910668595997674E-2</v>
      </c>
    </row>
    <row r="23" spans="1:20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2">
        <f t="shared" si="1"/>
        <v>8.624073732718894E-6</v>
      </c>
      <c r="O23" s="22">
        <f t="shared" si="2"/>
        <v>3.9924041533546327E-4</v>
      </c>
      <c r="P23" s="22">
        <f t="shared" si="3"/>
        <v>4.7745792444637421E-5</v>
      </c>
      <c r="Q23" s="22">
        <f t="shared" si="4"/>
        <v>0</v>
      </c>
      <c r="R23" s="22">
        <f t="shared" si="5"/>
        <v>3.3872400000000019E-3</v>
      </c>
      <c r="S23" s="22">
        <f t="shared" si="6"/>
        <v>3.8428502815128214E-3</v>
      </c>
      <c r="T23" s="23">
        <f t="shared" si="7"/>
        <v>6.1990727383317755E-2</v>
      </c>
    </row>
    <row r="24" spans="1:20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2">
        <f t="shared" si="1"/>
        <v>8.624073732718894E-6</v>
      </c>
      <c r="O24" s="22">
        <f t="shared" si="2"/>
        <v>0</v>
      </c>
      <c r="P24" s="22">
        <f t="shared" si="3"/>
        <v>4.7745792444637421E-5</v>
      </c>
      <c r="Q24" s="22">
        <f t="shared" si="4"/>
        <v>0</v>
      </c>
      <c r="R24" s="22">
        <f t="shared" si="5"/>
        <v>0</v>
      </c>
      <c r="S24" s="22">
        <f t="shared" si="6"/>
        <v>5.6369866177356316E-5</v>
      </c>
      <c r="T24" s="23">
        <f t="shared" si="7"/>
        <v>7.5079868258645949E-3</v>
      </c>
    </row>
    <row r="25" spans="1:20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2">
        <f t="shared" si="1"/>
        <v>8.624073732718894E-6</v>
      </c>
      <c r="O25" s="22">
        <f t="shared" si="2"/>
        <v>3.9924041533546327E-4</v>
      </c>
      <c r="P25" s="22">
        <f t="shared" si="3"/>
        <v>7.4602800694745927E-5</v>
      </c>
      <c r="Q25" s="22">
        <f t="shared" si="4"/>
        <v>0</v>
      </c>
      <c r="R25" s="22">
        <f t="shared" si="5"/>
        <v>5.4195840000000002E-2</v>
      </c>
      <c r="S25" s="22">
        <f t="shared" si="6"/>
        <v>5.4678307289762931E-2</v>
      </c>
      <c r="T25" s="23">
        <f t="shared" si="7"/>
        <v>0.23383393100609443</v>
      </c>
    </row>
    <row r="26" spans="1:20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2">
        <f t="shared" si="1"/>
        <v>1.379851797235023E-4</v>
      </c>
      <c r="O26" s="22">
        <f t="shared" si="2"/>
        <v>1.5969616613418531E-3</v>
      </c>
      <c r="P26" s="22">
        <f t="shared" si="3"/>
        <v>7.4602800694745927E-5</v>
      </c>
      <c r="Q26" s="22">
        <f t="shared" si="4"/>
        <v>0</v>
      </c>
      <c r="R26" s="22">
        <f t="shared" si="5"/>
        <v>8.4680999999999992E-2</v>
      </c>
      <c r="S26" s="22">
        <f t="shared" si="6"/>
        <v>8.6490549641760089E-2</v>
      </c>
      <c r="T26" s="23">
        <f t="shared" si="7"/>
        <v>0.29409275686721714</v>
      </c>
    </row>
    <row r="27" spans="1:20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2">
        <f t="shared" si="1"/>
        <v>8.624073732718894E-6</v>
      </c>
      <c r="O27" s="22">
        <f t="shared" si="2"/>
        <v>1.5969616613418531E-3</v>
      </c>
      <c r="P27" s="22">
        <f t="shared" si="3"/>
        <v>7.4602800694745927E-5</v>
      </c>
      <c r="Q27" s="22">
        <f t="shared" si="4"/>
        <v>0</v>
      </c>
      <c r="R27" s="22">
        <f t="shared" si="5"/>
        <v>5.4195840000000002E-2</v>
      </c>
      <c r="S27" s="22">
        <f t="shared" si="6"/>
        <v>5.5876028535769319E-2</v>
      </c>
      <c r="T27" s="23">
        <f t="shared" si="7"/>
        <v>0.23638110866938863</v>
      </c>
    </row>
    <row r="28" spans="1:20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2">
        <f t="shared" si="1"/>
        <v>1.379851797235023E-4</v>
      </c>
      <c r="O28" s="22">
        <f t="shared" si="2"/>
        <v>1.5969616613418531E-3</v>
      </c>
      <c r="P28" s="22">
        <f t="shared" si="3"/>
        <v>7.4602800694745927E-5</v>
      </c>
      <c r="Q28" s="22">
        <f t="shared" si="4"/>
        <v>0</v>
      </c>
      <c r="R28" s="22">
        <f t="shared" si="5"/>
        <v>8.4680999999999992E-2</v>
      </c>
      <c r="S28" s="22">
        <f t="shared" si="6"/>
        <v>8.6490549641760089E-2</v>
      </c>
      <c r="T28" s="23">
        <f t="shared" si="7"/>
        <v>0.29409275686721714</v>
      </c>
    </row>
    <row r="29" spans="1:20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2">
        <f t="shared" si="1"/>
        <v>8.624073732718894E-6</v>
      </c>
      <c r="O29" s="22">
        <f t="shared" si="2"/>
        <v>0</v>
      </c>
      <c r="P29" s="22">
        <f t="shared" si="3"/>
        <v>4.7745792444637421E-5</v>
      </c>
      <c r="Q29" s="22">
        <f t="shared" si="4"/>
        <v>0</v>
      </c>
      <c r="R29" s="22">
        <f t="shared" si="5"/>
        <v>3.3872400000000019E-3</v>
      </c>
      <c r="S29" s="22">
        <f t="shared" si="6"/>
        <v>3.4436098661773584E-3</v>
      </c>
      <c r="T29" s="23">
        <f t="shared" si="7"/>
        <v>5.8682278979069635E-2</v>
      </c>
    </row>
    <row r="30" spans="1:20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2">
        <f t="shared" si="1"/>
        <v>8.624073732718894E-6</v>
      </c>
      <c r="O30" s="22">
        <f t="shared" si="2"/>
        <v>0</v>
      </c>
      <c r="P30" s="22">
        <f t="shared" si="3"/>
        <v>7.4602800694745927E-5</v>
      </c>
      <c r="Q30" s="22">
        <f t="shared" si="4"/>
        <v>0</v>
      </c>
      <c r="R30" s="22">
        <f t="shared" si="5"/>
        <v>2.1170250000000005E-2</v>
      </c>
      <c r="S30" s="22">
        <f t="shared" si="6"/>
        <v>2.1253476874427468E-2</v>
      </c>
      <c r="T30" s="23">
        <f t="shared" si="7"/>
        <v>0.14578572246426419</v>
      </c>
    </row>
    <row r="31" spans="1:20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2">
        <f t="shared" si="1"/>
        <v>8.624073732718894E-6</v>
      </c>
      <c r="O31" s="22">
        <f t="shared" si="2"/>
        <v>0</v>
      </c>
      <c r="P31" s="22">
        <f t="shared" si="3"/>
        <v>7.4602800694745927E-5</v>
      </c>
      <c r="Q31" s="22">
        <f t="shared" si="4"/>
        <v>0</v>
      </c>
      <c r="R31" s="22">
        <f t="shared" si="5"/>
        <v>0</v>
      </c>
      <c r="S31" s="22">
        <f t="shared" si="6"/>
        <v>8.3226874427464823E-5</v>
      </c>
      <c r="T31" s="23">
        <f t="shared" si="7"/>
        <v>9.1228764338592699E-3</v>
      </c>
    </row>
    <row r="32" spans="1:20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2">
        <f t="shared" si="1"/>
        <v>1.379851797235023E-4</v>
      </c>
      <c r="O32" s="22">
        <f t="shared" si="2"/>
        <v>1.5969616613418531E-3</v>
      </c>
      <c r="P32" s="22">
        <f t="shared" si="3"/>
        <v>7.4602800694745927E-5</v>
      </c>
      <c r="Q32" s="22">
        <f t="shared" si="4"/>
        <v>0</v>
      </c>
      <c r="R32" s="22">
        <f t="shared" si="5"/>
        <v>8.4680999999999992E-2</v>
      </c>
      <c r="S32" s="22">
        <f t="shared" si="6"/>
        <v>8.6490549641760089E-2</v>
      </c>
      <c r="T32" s="23">
        <f t="shared" si="7"/>
        <v>0.29409275686721714</v>
      </c>
    </row>
    <row r="33" spans="1:20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2">
        <f t="shared" si="1"/>
        <v>8.624073732718894E-6</v>
      </c>
      <c r="O33" s="22">
        <f t="shared" si="2"/>
        <v>0</v>
      </c>
      <c r="P33" s="22">
        <f t="shared" si="3"/>
        <v>7.4602800694745927E-5</v>
      </c>
      <c r="Q33" s="22">
        <f t="shared" si="4"/>
        <v>0</v>
      </c>
      <c r="R33" s="22">
        <f t="shared" si="5"/>
        <v>0</v>
      </c>
      <c r="S33" s="22">
        <f t="shared" si="6"/>
        <v>8.3226874427464823E-5</v>
      </c>
      <c r="T33" s="23">
        <f t="shared" si="7"/>
        <v>9.1228764338592699E-3</v>
      </c>
    </row>
    <row r="34" spans="1:20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2">
        <f t="shared" si="1"/>
        <v>5.3900460829493084E-5</v>
      </c>
      <c r="O34" s="22">
        <f t="shared" si="2"/>
        <v>3.9924041533546327E-4</v>
      </c>
      <c r="P34" s="22">
        <f t="shared" si="3"/>
        <v>4.7745792444637421E-5</v>
      </c>
      <c r="Q34" s="22">
        <f t="shared" si="4"/>
        <v>0</v>
      </c>
      <c r="R34" s="22">
        <f t="shared" si="5"/>
        <v>2.1170250000000005E-2</v>
      </c>
      <c r="S34" s="22">
        <f t="shared" si="6"/>
        <v>2.1671136668609599E-2</v>
      </c>
      <c r="T34" s="23">
        <f t="shared" si="7"/>
        <v>0.14721119749736974</v>
      </c>
    </row>
    <row r="35" spans="1:20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2">
        <f t="shared" si="1"/>
        <v>5.3900460829493084E-5</v>
      </c>
      <c r="O35" s="22">
        <f t="shared" si="2"/>
        <v>0</v>
      </c>
      <c r="P35" s="22">
        <f t="shared" si="3"/>
        <v>7.4602800694745927E-5</v>
      </c>
      <c r="Q35" s="22">
        <f t="shared" si="4"/>
        <v>0</v>
      </c>
      <c r="R35" s="22">
        <f t="shared" si="5"/>
        <v>2.1170250000000005E-2</v>
      </c>
      <c r="S35" s="22">
        <f t="shared" si="6"/>
        <v>2.1298753261524243E-2</v>
      </c>
      <c r="T35" s="23">
        <f t="shared" si="7"/>
        <v>0.14594092387512231</v>
      </c>
    </row>
    <row r="36" spans="1:20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2">
        <f t="shared" si="1"/>
        <v>8.624073732718894E-6</v>
      </c>
      <c r="O36" s="22">
        <f t="shared" si="2"/>
        <v>3.9924041533546327E-4</v>
      </c>
      <c r="P36" s="22">
        <f t="shared" si="3"/>
        <v>4.7745792444637421E-5</v>
      </c>
      <c r="Q36" s="22">
        <f t="shared" si="4"/>
        <v>0</v>
      </c>
      <c r="R36" s="22">
        <f t="shared" si="5"/>
        <v>3.3872400000000019E-3</v>
      </c>
      <c r="S36" s="22">
        <f t="shared" si="6"/>
        <v>3.8428502815128214E-3</v>
      </c>
      <c r="T36" s="23">
        <f t="shared" si="7"/>
        <v>6.1990727383317755E-2</v>
      </c>
    </row>
    <row r="37" spans="1:20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2">
        <f t="shared" si="1"/>
        <v>8.624073732718894E-6</v>
      </c>
      <c r="O37" s="22">
        <f t="shared" si="2"/>
        <v>3.9924041533546327E-4</v>
      </c>
      <c r="P37" s="22">
        <f t="shared" si="3"/>
        <v>4.7745792444637421E-5</v>
      </c>
      <c r="Q37" s="22">
        <f t="shared" si="4"/>
        <v>0</v>
      </c>
      <c r="R37" s="22">
        <f t="shared" si="5"/>
        <v>5.4195840000000002E-2</v>
      </c>
      <c r="S37" s="22">
        <f t="shared" si="6"/>
        <v>5.4651450281512824E-2</v>
      </c>
      <c r="T37" s="23">
        <f t="shared" si="7"/>
        <v>0.23377649642663573</v>
      </c>
    </row>
    <row r="38" spans="1:20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2">
        <f t="shared" si="1"/>
        <v>5.3900460829493084E-5</v>
      </c>
      <c r="O38" s="22">
        <f t="shared" si="2"/>
        <v>3.9924041533546327E-4</v>
      </c>
      <c r="P38" s="22">
        <f t="shared" si="3"/>
        <v>4.7745792444637421E-5</v>
      </c>
      <c r="Q38" s="22">
        <f t="shared" si="4"/>
        <v>0</v>
      </c>
      <c r="R38" s="22">
        <f t="shared" si="5"/>
        <v>5.4195840000000002E-2</v>
      </c>
      <c r="S38" s="22">
        <f t="shared" si="6"/>
        <v>5.4696726668609599E-2</v>
      </c>
      <c r="T38" s="23">
        <f t="shared" si="7"/>
        <v>0.23387331328864694</v>
      </c>
    </row>
    <row r="39" spans="1:20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2">
        <f t="shared" si="1"/>
        <v>8.624073732718894E-6</v>
      </c>
      <c r="O39" s="22">
        <f t="shared" si="2"/>
        <v>3.9924041533546327E-4</v>
      </c>
      <c r="P39" s="22">
        <f t="shared" si="3"/>
        <v>4.7745792444637421E-5</v>
      </c>
      <c r="Q39" s="22">
        <f t="shared" si="4"/>
        <v>0</v>
      </c>
      <c r="R39" s="22">
        <f t="shared" si="5"/>
        <v>2.1170250000000005E-2</v>
      </c>
      <c r="S39" s="22">
        <f t="shared" si="6"/>
        <v>2.1625860281512824E-2</v>
      </c>
      <c r="T39" s="23">
        <f t="shared" si="7"/>
        <v>0.14705733671433338</v>
      </c>
    </row>
    <row r="40" spans="1:20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2">
        <f t="shared" si="1"/>
        <v>5.3900460829493084E-5</v>
      </c>
      <c r="O40" s="22">
        <f t="shared" si="2"/>
        <v>1.5969616613418531E-3</v>
      </c>
      <c r="P40" s="22">
        <f t="shared" si="3"/>
        <v>7.4602800694745927E-5</v>
      </c>
      <c r="Q40" s="22">
        <f t="shared" si="4"/>
        <v>0</v>
      </c>
      <c r="R40" s="22">
        <f t="shared" si="5"/>
        <v>5.4195840000000002E-2</v>
      </c>
      <c r="S40" s="22">
        <f t="shared" si="6"/>
        <v>5.5921304922866094E-2</v>
      </c>
      <c r="T40" s="23">
        <f t="shared" si="7"/>
        <v>0.23647685916991137</v>
      </c>
    </row>
    <row r="41" spans="1:20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2">
        <f t="shared" si="1"/>
        <v>5.3900460829493084E-5</v>
      </c>
      <c r="O41" s="22">
        <f t="shared" si="2"/>
        <v>0</v>
      </c>
      <c r="P41" s="22">
        <f t="shared" si="3"/>
        <v>0</v>
      </c>
      <c r="Q41" s="22">
        <f t="shared" si="4"/>
        <v>0</v>
      </c>
      <c r="R41" s="22">
        <f t="shared" si="5"/>
        <v>3.3872400000000019E-3</v>
      </c>
      <c r="S41" s="22">
        <f t="shared" si="6"/>
        <v>3.4411404608294949E-3</v>
      </c>
      <c r="T41" s="23">
        <f t="shared" si="7"/>
        <v>5.8661234736659733E-2</v>
      </c>
    </row>
    <row r="42" spans="1:20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2">
        <f t="shared" si="1"/>
        <v>5.3900460829493084E-5</v>
      </c>
      <c r="O42" s="22">
        <f t="shared" si="2"/>
        <v>1.5969616613418531E-3</v>
      </c>
      <c r="P42" s="22">
        <f t="shared" si="3"/>
        <v>7.4602800694745927E-5</v>
      </c>
      <c r="Q42" s="22">
        <f t="shared" si="4"/>
        <v>0</v>
      </c>
      <c r="R42" s="22">
        <f t="shared" si="5"/>
        <v>5.4195840000000002E-2</v>
      </c>
      <c r="S42" s="22">
        <f t="shared" si="6"/>
        <v>5.5921304922866094E-2</v>
      </c>
      <c r="T42" s="23">
        <f t="shared" si="7"/>
        <v>0.23647685916991137</v>
      </c>
    </row>
    <row r="43" spans="1:20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2">
        <f t="shared" si="1"/>
        <v>8.624073732718894E-6</v>
      </c>
      <c r="O43" s="22">
        <f t="shared" si="2"/>
        <v>0</v>
      </c>
      <c r="P43" s="22">
        <f t="shared" si="3"/>
        <v>4.7745792444637421E-5</v>
      </c>
      <c r="Q43" s="22">
        <f t="shared" si="4"/>
        <v>0</v>
      </c>
      <c r="R43" s="22">
        <f t="shared" si="5"/>
        <v>0</v>
      </c>
      <c r="S43" s="22">
        <f t="shared" si="6"/>
        <v>5.6369866177356316E-5</v>
      </c>
      <c r="T43" s="23">
        <f t="shared" si="7"/>
        <v>7.5079868258645949E-3</v>
      </c>
    </row>
    <row r="44" spans="1:20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2">
        <f t="shared" si="1"/>
        <v>5.3900460829493084E-5</v>
      </c>
      <c r="O44" s="22">
        <f t="shared" si="2"/>
        <v>1.5969616613418531E-3</v>
      </c>
      <c r="P44" s="22">
        <f t="shared" si="3"/>
        <v>7.4602800694745927E-5</v>
      </c>
      <c r="Q44" s="22">
        <f t="shared" si="4"/>
        <v>0</v>
      </c>
      <c r="R44" s="22">
        <f t="shared" si="5"/>
        <v>5.4195840000000002E-2</v>
      </c>
      <c r="S44" s="22">
        <f t="shared" si="6"/>
        <v>5.5921304922866094E-2</v>
      </c>
      <c r="T44" s="23">
        <f t="shared" si="7"/>
        <v>0.23647685916991137</v>
      </c>
    </row>
    <row r="45" spans="1:20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2">
        <f t="shared" si="1"/>
        <v>5.3900460829493084E-5</v>
      </c>
      <c r="O45" s="22">
        <f t="shared" si="2"/>
        <v>3.9924041533546327E-4</v>
      </c>
      <c r="P45" s="22">
        <f t="shared" si="3"/>
        <v>4.7745792444637421E-5</v>
      </c>
      <c r="Q45" s="22">
        <f t="shared" si="4"/>
        <v>0</v>
      </c>
      <c r="R45" s="22">
        <f t="shared" si="5"/>
        <v>3.3872400000000019E-3</v>
      </c>
      <c r="S45" s="22">
        <f t="shared" si="6"/>
        <v>3.8881266686095956E-3</v>
      </c>
      <c r="T45" s="23">
        <f t="shared" si="7"/>
        <v>6.2354844788593579E-2</v>
      </c>
    </row>
    <row r="46" spans="1:20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2">
        <f t="shared" si="1"/>
        <v>8.624073732718894E-6</v>
      </c>
      <c r="O46" s="22">
        <f t="shared" si="2"/>
        <v>3.9924041533546327E-4</v>
      </c>
      <c r="P46" s="22">
        <f t="shared" si="3"/>
        <v>4.7745792444637421E-5</v>
      </c>
      <c r="Q46" s="22">
        <f t="shared" si="4"/>
        <v>0</v>
      </c>
      <c r="R46" s="22">
        <f t="shared" si="5"/>
        <v>2.1170250000000005E-2</v>
      </c>
      <c r="S46" s="22">
        <f t="shared" si="6"/>
        <v>2.1625860281512824E-2</v>
      </c>
      <c r="T46" s="23">
        <f t="shared" si="7"/>
        <v>0.14705733671433338</v>
      </c>
    </row>
    <row r="47" spans="1:20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2">
        <f t="shared" si="1"/>
        <v>5.3900460829493084E-5</v>
      </c>
      <c r="O47" s="22">
        <f t="shared" si="2"/>
        <v>1.5969616613418531E-3</v>
      </c>
      <c r="P47" s="22">
        <f t="shared" si="3"/>
        <v>7.4602800694745927E-5</v>
      </c>
      <c r="Q47" s="22">
        <f t="shared" si="4"/>
        <v>0</v>
      </c>
      <c r="R47" s="22">
        <f t="shared" si="5"/>
        <v>5.4195840000000002E-2</v>
      </c>
      <c r="S47" s="22">
        <f t="shared" si="6"/>
        <v>5.5921304922866094E-2</v>
      </c>
      <c r="T47" s="23">
        <f t="shared" si="7"/>
        <v>0.23647685916991137</v>
      </c>
    </row>
    <row r="48" spans="1:20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2">
        <f t="shared" si="1"/>
        <v>8.624073732718894E-6</v>
      </c>
      <c r="O48" s="22">
        <f t="shared" si="2"/>
        <v>0</v>
      </c>
      <c r="P48" s="22">
        <f t="shared" si="3"/>
        <v>4.7745792444637421E-5</v>
      </c>
      <c r="Q48" s="22">
        <f t="shared" si="4"/>
        <v>0</v>
      </c>
      <c r="R48" s="22">
        <f t="shared" si="5"/>
        <v>0</v>
      </c>
      <c r="S48" s="22">
        <f t="shared" si="6"/>
        <v>5.6369866177356316E-5</v>
      </c>
      <c r="T48" s="23">
        <f t="shared" si="7"/>
        <v>7.5079868258645949E-3</v>
      </c>
    </row>
    <row r="49" spans="1:20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2">
        <f t="shared" si="1"/>
        <v>1.379851797235023E-4</v>
      </c>
      <c r="O49" s="22">
        <f t="shared" si="2"/>
        <v>1.5969616613418531E-3</v>
      </c>
      <c r="P49" s="22">
        <f t="shared" si="3"/>
        <v>7.4602800694745927E-5</v>
      </c>
      <c r="Q49" s="22">
        <f t="shared" si="4"/>
        <v>0</v>
      </c>
      <c r="R49" s="22">
        <f t="shared" si="5"/>
        <v>8.4680999999999992E-2</v>
      </c>
      <c r="S49" s="22">
        <f t="shared" si="6"/>
        <v>8.6490549641760089E-2</v>
      </c>
      <c r="T49" s="23">
        <f t="shared" si="7"/>
        <v>0.29409275686721714</v>
      </c>
    </row>
    <row r="50" spans="1:20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2">
        <f t="shared" si="1"/>
        <v>8.624073732718894E-6</v>
      </c>
      <c r="O50" s="22">
        <f t="shared" si="2"/>
        <v>3.9924041533546327E-4</v>
      </c>
      <c r="P50" s="22">
        <f t="shared" si="3"/>
        <v>4.7745792444637421E-5</v>
      </c>
      <c r="Q50" s="22">
        <f t="shared" si="4"/>
        <v>0</v>
      </c>
      <c r="R50" s="22">
        <f t="shared" si="5"/>
        <v>2.1170250000000005E-2</v>
      </c>
      <c r="S50" s="22">
        <f t="shared" si="6"/>
        <v>2.1625860281512824E-2</v>
      </c>
      <c r="T50" s="23">
        <f t="shared" si="7"/>
        <v>0.14705733671433338</v>
      </c>
    </row>
    <row r="51" spans="1:20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2">
        <f t="shared" si="1"/>
        <v>8.624073732718894E-6</v>
      </c>
      <c r="O51" s="22">
        <f t="shared" si="2"/>
        <v>3.9924041533546327E-4</v>
      </c>
      <c r="P51" s="22">
        <f t="shared" si="3"/>
        <v>7.4602800694745927E-5</v>
      </c>
      <c r="Q51" s="22">
        <f t="shared" si="4"/>
        <v>0</v>
      </c>
      <c r="R51" s="22">
        <f t="shared" si="5"/>
        <v>3.3872400000000019E-3</v>
      </c>
      <c r="S51" s="22">
        <f t="shared" si="6"/>
        <v>3.8697072897629298E-3</v>
      </c>
      <c r="T51" s="23">
        <f t="shared" si="7"/>
        <v>6.2206971391982502E-2</v>
      </c>
    </row>
    <row r="52" spans="1:20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2">
        <f t="shared" si="1"/>
        <v>8.624073732718894E-6</v>
      </c>
      <c r="O52" s="22">
        <f t="shared" si="2"/>
        <v>0</v>
      </c>
      <c r="P52" s="22">
        <f t="shared" si="3"/>
        <v>4.7745792444637421E-5</v>
      </c>
      <c r="Q52" s="22">
        <f t="shared" si="4"/>
        <v>0</v>
      </c>
      <c r="R52" s="22">
        <f t="shared" si="5"/>
        <v>0</v>
      </c>
      <c r="S52" s="22">
        <f t="shared" si="6"/>
        <v>5.6369866177356316E-5</v>
      </c>
      <c r="T52" s="23">
        <f t="shared" si="7"/>
        <v>7.5079868258645949E-3</v>
      </c>
    </row>
    <row r="53" spans="1:20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2">
        <f t="shared" si="1"/>
        <v>5.3900460829493084E-5</v>
      </c>
      <c r="O53" s="22">
        <f t="shared" si="2"/>
        <v>3.9924041533546327E-4</v>
      </c>
      <c r="P53" s="22">
        <f t="shared" si="3"/>
        <v>7.4602800694745927E-5</v>
      </c>
      <c r="Q53" s="22">
        <f t="shared" si="4"/>
        <v>0</v>
      </c>
      <c r="R53" s="22">
        <f t="shared" si="5"/>
        <v>5.4195840000000002E-2</v>
      </c>
      <c r="S53" s="22">
        <f t="shared" si="6"/>
        <v>5.4723583676859706E-2</v>
      </c>
      <c r="T53" s="23">
        <f t="shared" si="7"/>
        <v>0.23393072409766894</v>
      </c>
    </row>
    <row r="54" spans="1:20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2">
        <f t="shared" si="1"/>
        <v>8.624073732718894E-6</v>
      </c>
      <c r="O54" s="22">
        <f t="shared" si="2"/>
        <v>0</v>
      </c>
      <c r="P54" s="22">
        <f t="shared" si="3"/>
        <v>7.4602800694745927E-5</v>
      </c>
      <c r="Q54" s="22">
        <f t="shared" si="4"/>
        <v>0</v>
      </c>
      <c r="R54" s="22">
        <f t="shared" si="5"/>
        <v>0</v>
      </c>
      <c r="S54" s="22">
        <f t="shared" si="6"/>
        <v>8.3226874427464823E-5</v>
      </c>
      <c r="T54" s="23">
        <f t="shared" si="7"/>
        <v>9.1228764338592699E-3</v>
      </c>
    </row>
    <row r="55" spans="1:20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2">
        <f t="shared" si="1"/>
        <v>8.624073732718894E-6</v>
      </c>
      <c r="O55" s="22">
        <f t="shared" si="2"/>
        <v>0</v>
      </c>
      <c r="P55" s="22">
        <f t="shared" si="3"/>
        <v>4.7745792444637421E-5</v>
      </c>
      <c r="Q55" s="22">
        <f t="shared" si="4"/>
        <v>0</v>
      </c>
      <c r="R55" s="22">
        <f t="shared" si="5"/>
        <v>3.3872400000000019E-3</v>
      </c>
      <c r="S55" s="22">
        <f t="shared" si="6"/>
        <v>3.4436098661773584E-3</v>
      </c>
      <c r="T55" s="23">
        <f t="shared" si="7"/>
        <v>5.8682278979069635E-2</v>
      </c>
    </row>
    <row r="56" spans="1:20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2">
        <f t="shared" si="1"/>
        <v>8.624073732718894E-6</v>
      </c>
      <c r="O56" s="22">
        <f t="shared" si="2"/>
        <v>0</v>
      </c>
      <c r="P56" s="22">
        <f t="shared" si="3"/>
        <v>4.7745792444637421E-5</v>
      </c>
      <c r="Q56" s="22">
        <f t="shared" si="4"/>
        <v>0</v>
      </c>
      <c r="R56" s="22">
        <f t="shared" si="5"/>
        <v>0</v>
      </c>
      <c r="S56" s="22">
        <f t="shared" si="6"/>
        <v>5.6369866177356316E-5</v>
      </c>
      <c r="T56" s="23">
        <f t="shared" si="7"/>
        <v>7.5079868258645949E-3</v>
      </c>
    </row>
    <row r="57" spans="1:20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2">
        <f t="shared" si="1"/>
        <v>8.624073732718894E-6</v>
      </c>
      <c r="O57" s="22">
        <f t="shared" si="2"/>
        <v>0</v>
      </c>
      <c r="P57" s="22">
        <f t="shared" si="3"/>
        <v>4.7745792444637421E-5</v>
      </c>
      <c r="Q57" s="22">
        <f t="shared" si="4"/>
        <v>0</v>
      </c>
      <c r="R57" s="22">
        <f t="shared" si="5"/>
        <v>0</v>
      </c>
      <c r="S57" s="22">
        <f t="shared" si="6"/>
        <v>5.6369866177356316E-5</v>
      </c>
      <c r="T57" s="23">
        <f t="shared" si="7"/>
        <v>7.5079868258645949E-3</v>
      </c>
    </row>
    <row r="58" spans="1:20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2">
        <f t="shared" si="1"/>
        <v>8.624073732718894E-6</v>
      </c>
      <c r="O58" s="22">
        <f t="shared" si="2"/>
        <v>0</v>
      </c>
      <c r="P58" s="22">
        <f t="shared" si="3"/>
        <v>4.7745792444637421E-5</v>
      </c>
      <c r="Q58" s="22">
        <f t="shared" si="4"/>
        <v>0</v>
      </c>
      <c r="R58" s="22">
        <f t="shared" si="5"/>
        <v>0</v>
      </c>
      <c r="S58" s="22">
        <f t="shared" si="6"/>
        <v>5.6369866177356316E-5</v>
      </c>
      <c r="T58" s="23">
        <f t="shared" si="7"/>
        <v>7.5079868258645949E-3</v>
      </c>
    </row>
    <row r="59" spans="1:20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2">
        <f t="shared" si="1"/>
        <v>5.3900460829493084E-5</v>
      </c>
      <c r="O59" s="22">
        <f t="shared" si="2"/>
        <v>3.9924041533546327E-4</v>
      </c>
      <c r="P59" s="22">
        <f t="shared" si="3"/>
        <v>4.7745792444637421E-5</v>
      </c>
      <c r="Q59" s="22">
        <f t="shared" si="4"/>
        <v>0</v>
      </c>
      <c r="R59" s="22">
        <f t="shared" si="5"/>
        <v>3.3872400000000019E-3</v>
      </c>
      <c r="S59" s="22">
        <f t="shared" si="6"/>
        <v>3.8881266686095956E-3</v>
      </c>
      <c r="T59" s="23">
        <f t="shared" si="7"/>
        <v>6.2354844788593579E-2</v>
      </c>
    </row>
    <row r="60" spans="1:20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2">
        <f t="shared" si="1"/>
        <v>1.379851797235023E-4</v>
      </c>
      <c r="O60" s="22">
        <f t="shared" si="2"/>
        <v>0</v>
      </c>
      <c r="P60" s="22">
        <f t="shared" si="3"/>
        <v>7.4602800694745927E-5</v>
      </c>
      <c r="Q60" s="22">
        <f t="shared" si="4"/>
        <v>0</v>
      </c>
      <c r="R60" s="22">
        <f t="shared" si="5"/>
        <v>0</v>
      </c>
      <c r="S60" s="22">
        <f t="shared" si="6"/>
        <v>2.1258798041824824E-4</v>
      </c>
      <c r="T60" s="23">
        <f t="shared" si="7"/>
        <v>1.4580397128276317E-2</v>
      </c>
    </row>
    <row r="61" spans="1:20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2">
        <f t="shared" si="1"/>
        <v>5.3900460829493084E-5</v>
      </c>
      <c r="O61" s="22">
        <f t="shared" si="2"/>
        <v>3.9924041533546327E-4</v>
      </c>
      <c r="P61" s="22">
        <f t="shared" si="3"/>
        <v>7.4602800694745927E-5</v>
      </c>
      <c r="Q61" s="22">
        <f t="shared" si="4"/>
        <v>0</v>
      </c>
      <c r="R61" s="22">
        <f t="shared" si="5"/>
        <v>2.1170250000000005E-2</v>
      </c>
      <c r="S61" s="22">
        <f t="shared" si="6"/>
        <v>2.1697993676859706E-2</v>
      </c>
      <c r="T61" s="23">
        <f t="shared" si="7"/>
        <v>0.14730238856467912</v>
      </c>
    </row>
    <row r="62" spans="1:20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2">
        <f t="shared" si="1"/>
        <v>5.3900460829493084E-5</v>
      </c>
      <c r="O62" s="22">
        <f t="shared" si="2"/>
        <v>3.9924041533546327E-4</v>
      </c>
      <c r="P62" s="22">
        <f t="shared" si="3"/>
        <v>7.4602800694745927E-5</v>
      </c>
      <c r="Q62" s="22">
        <f t="shared" si="4"/>
        <v>0</v>
      </c>
      <c r="R62" s="22">
        <f t="shared" si="5"/>
        <v>5.4195840000000002E-2</v>
      </c>
      <c r="S62" s="22">
        <f t="shared" si="6"/>
        <v>5.4723583676859706E-2</v>
      </c>
      <c r="T62" s="23">
        <f t="shared" si="7"/>
        <v>0.23393072409766894</v>
      </c>
    </row>
    <row r="63" spans="1:20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2">
        <f t="shared" si="1"/>
        <v>8.624073732718894E-6</v>
      </c>
      <c r="O63" s="22">
        <f t="shared" si="2"/>
        <v>0</v>
      </c>
      <c r="P63" s="22">
        <f t="shared" si="3"/>
        <v>4.7745792444637421E-5</v>
      </c>
      <c r="Q63" s="22">
        <f t="shared" si="4"/>
        <v>0</v>
      </c>
      <c r="R63" s="22">
        <f t="shared" si="5"/>
        <v>0</v>
      </c>
      <c r="S63" s="22">
        <f t="shared" si="6"/>
        <v>5.6369866177356316E-5</v>
      </c>
      <c r="T63" s="23">
        <f t="shared" si="7"/>
        <v>7.5079868258645949E-3</v>
      </c>
    </row>
    <row r="64" spans="1:20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2">
        <f t="shared" si="1"/>
        <v>8.624073732718894E-6</v>
      </c>
      <c r="O64" s="22">
        <f t="shared" si="2"/>
        <v>3.9924041533546327E-4</v>
      </c>
      <c r="P64" s="22">
        <f t="shared" si="3"/>
        <v>7.4602800694745927E-5</v>
      </c>
      <c r="Q64" s="22">
        <f t="shared" si="4"/>
        <v>0</v>
      </c>
      <c r="R64" s="22">
        <f t="shared" si="5"/>
        <v>2.1170250000000005E-2</v>
      </c>
      <c r="S64" s="22">
        <f t="shared" si="6"/>
        <v>2.1652717289762934E-2</v>
      </c>
      <c r="T64" s="23">
        <f t="shared" si="7"/>
        <v>0.14714862313240629</v>
      </c>
    </row>
    <row r="65" spans="1:20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2">
        <f t="shared" si="1"/>
        <v>8.624073732718894E-6</v>
      </c>
      <c r="O65" s="22">
        <f t="shared" si="2"/>
        <v>3.9924041533546327E-4</v>
      </c>
      <c r="P65" s="22">
        <f t="shared" si="3"/>
        <v>0</v>
      </c>
      <c r="Q65" s="22">
        <f t="shared" si="4"/>
        <v>0</v>
      </c>
      <c r="R65" s="22">
        <f t="shared" si="5"/>
        <v>0</v>
      </c>
      <c r="S65" s="22">
        <f t="shared" si="6"/>
        <v>4.0786448906818214E-4</v>
      </c>
      <c r="T65" s="23">
        <f t="shared" si="7"/>
        <v>2.0195655202745518E-2</v>
      </c>
    </row>
    <row r="66" spans="1:20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2">
        <f t="shared" si="1"/>
        <v>5.3900460829493084E-5</v>
      </c>
      <c r="O66" s="22">
        <f t="shared" si="2"/>
        <v>1.5969616613418531E-3</v>
      </c>
      <c r="P66" s="22">
        <f t="shared" si="3"/>
        <v>7.4602800694745927E-5</v>
      </c>
      <c r="Q66" s="22">
        <f t="shared" si="4"/>
        <v>0</v>
      </c>
      <c r="R66" s="22">
        <f t="shared" si="5"/>
        <v>5.4195840000000002E-2</v>
      </c>
      <c r="S66" s="22">
        <f t="shared" si="6"/>
        <v>5.5921304922866094E-2</v>
      </c>
      <c r="T66" s="23">
        <f t="shared" si="7"/>
        <v>0.23647685916991137</v>
      </c>
    </row>
    <row r="67" spans="1:20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2">
        <f t="shared" si="1"/>
        <v>8.624073732718894E-6</v>
      </c>
      <c r="O67" s="22">
        <f t="shared" si="2"/>
        <v>0</v>
      </c>
      <c r="P67" s="22">
        <f t="shared" si="3"/>
        <v>7.4602800694745927E-5</v>
      </c>
      <c r="Q67" s="22">
        <f t="shared" si="4"/>
        <v>0</v>
      </c>
      <c r="R67" s="22">
        <f t="shared" si="5"/>
        <v>0</v>
      </c>
      <c r="S67" s="22">
        <f t="shared" si="6"/>
        <v>8.3226874427464823E-5</v>
      </c>
      <c r="T67" s="23">
        <f t="shared" si="7"/>
        <v>9.1228764338592699E-3</v>
      </c>
    </row>
    <row r="68" spans="1:20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2">
        <f t="shared" si="1"/>
        <v>5.3900460829493084E-5</v>
      </c>
      <c r="O68" s="22">
        <f t="shared" si="2"/>
        <v>0</v>
      </c>
      <c r="P68" s="22">
        <f t="shared" si="3"/>
        <v>4.7745792444637421E-5</v>
      </c>
      <c r="Q68" s="22">
        <f t="shared" si="4"/>
        <v>0</v>
      </c>
      <c r="R68" s="22">
        <f t="shared" si="5"/>
        <v>0</v>
      </c>
      <c r="S68" s="22">
        <f t="shared" si="6"/>
        <v>1.016462532741305E-4</v>
      </c>
      <c r="T68" s="23">
        <f t="shared" si="7"/>
        <v>1.0081976655107395E-2</v>
      </c>
    </row>
    <row r="69" spans="1:20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2">
        <f t="shared" ref="N69:N95" si="8">(D69-I$4)^2</f>
        <v>5.3900460829493084E-5</v>
      </c>
      <c r="O69" s="22">
        <f t="shared" ref="O69:O95" si="9">(E69-J$4)^2</f>
        <v>3.9924041533546327E-4</v>
      </c>
      <c r="P69" s="22">
        <f t="shared" ref="P69:P95" si="10">(F69-K$4)^2</f>
        <v>7.4602800694745927E-5</v>
      </c>
      <c r="Q69" s="22">
        <f t="shared" ref="Q69:Q95" si="11">(G69-L$4)^2</f>
        <v>0</v>
      </c>
      <c r="R69" s="22">
        <f t="shared" ref="R69:R95" si="12">(H69-M$4)^2</f>
        <v>2.1170250000000005E-2</v>
      </c>
      <c r="S69" s="22">
        <f t="shared" ref="S69:S95" si="13">SUM(N69:R69)</f>
        <v>2.1697993676859706E-2</v>
      </c>
      <c r="T69" s="23">
        <f t="shared" ref="T69:T95" si="14">SQRT(S69)</f>
        <v>0.14730238856467912</v>
      </c>
    </row>
    <row r="70" spans="1:20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2">
        <f t="shared" si="8"/>
        <v>5.3900460829493084E-5</v>
      </c>
      <c r="O70" s="22">
        <f t="shared" si="9"/>
        <v>3.9924041533546327E-4</v>
      </c>
      <c r="P70" s="22">
        <f t="shared" si="10"/>
        <v>4.7745792444637421E-5</v>
      </c>
      <c r="Q70" s="22">
        <f t="shared" si="11"/>
        <v>0</v>
      </c>
      <c r="R70" s="22">
        <f t="shared" si="12"/>
        <v>2.1170250000000005E-2</v>
      </c>
      <c r="S70" s="22">
        <f t="shared" si="13"/>
        <v>2.1671136668609599E-2</v>
      </c>
      <c r="T70" s="23">
        <f t="shared" si="14"/>
        <v>0.14721119749736974</v>
      </c>
    </row>
    <row r="71" spans="1:20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2">
        <f t="shared" si="8"/>
        <v>8.624073732718894E-6</v>
      </c>
      <c r="O71" s="22">
        <f t="shared" si="9"/>
        <v>3.9924041533546327E-4</v>
      </c>
      <c r="P71" s="22">
        <f t="shared" si="10"/>
        <v>7.4602800694745927E-5</v>
      </c>
      <c r="Q71" s="22">
        <f t="shared" si="11"/>
        <v>0</v>
      </c>
      <c r="R71" s="22">
        <f t="shared" si="12"/>
        <v>3.3872400000000019E-3</v>
      </c>
      <c r="S71" s="22">
        <f t="shared" si="13"/>
        <v>3.8697072897629298E-3</v>
      </c>
      <c r="T71" s="23">
        <f t="shared" si="14"/>
        <v>6.2206971391982502E-2</v>
      </c>
    </row>
    <row r="72" spans="1:20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2">
        <f t="shared" si="8"/>
        <v>0</v>
      </c>
      <c r="O72" s="22">
        <f t="shared" si="9"/>
        <v>0</v>
      </c>
      <c r="P72" s="22">
        <f t="shared" si="10"/>
        <v>4.7745792444637421E-5</v>
      </c>
      <c r="Q72" s="22">
        <f t="shared" si="11"/>
        <v>0</v>
      </c>
      <c r="R72" s="22">
        <f t="shared" si="12"/>
        <v>0</v>
      </c>
      <c r="S72" s="22">
        <f t="shared" si="13"/>
        <v>4.7745792444637421E-5</v>
      </c>
      <c r="T72" s="23">
        <f t="shared" si="14"/>
        <v>6.9098330258145473E-3</v>
      </c>
    </row>
    <row r="73" spans="1:20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2">
        <f t="shared" si="8"/>
        <v>8.624073732718894E-6</v>
      </c>
      <c r="O73" s="22">
        <f t="shared" si="9"/>
        <v>3.9924041533546327E-4</v>
      </c>
      <c r="P73" s="22">
        <f t="shared" si="10"/>
        <v>4.7745792444637421E-5</v>
      </c>
      <c r="Q73" s="22">
        <f t="shared" si="11"/>
        <v>0</v>
      </c>
      <c r="R73" s="22">
        <f t="shared" si="12"/>
        <v>2.1170250000000005E-2</v>
      </c>
      <c r="S73" s="22">
        <f t="shared" si="13"/>
        <v>2.1625860281512824E-2</v>
      </c>
      <c r="T73" s="23">
        <f t="shared" si="14"/>
        <v>0.14705733671433338</v>
      </c>
    </row>
    <row r="74" spans="1:20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2">
        <f t="shared" si="8"/>
        <v>8.624073732718894E-6</v>
      </c>
      <c r="O74" s="22">
        <f t="shared" si="9"/>
        <v>3.9924041533546327E-4</v>
      </c>
      <c r="P74" s="22">
        <f t="shared" si="10"/>
        <v>7.4602800694745927E-5</v>
      </c>
      <c r="Q74" s="22">
        <f t="shared" si="11"/>
        <v>0</v>
      </c>
      <c r="R74" s="22">
        <f t="shared" si="12"/>
        <v>5.4195840000000002E-2</v>
      </c>
      <c r="S74" s="22">
        <f t="shared" si="13"/>
        <v>5.4678307289762931E-2</v>
      </c>
      <c r="T74" s="23">
        <f t="shared" si="14"/>
        <v>0.23383393100609443</v>
      </c>
    </row>
    <row r="75" spans="1:20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2">
        <f t="shared" si="8"/>
        <v>8.624073732718894E-6</v>
      </c>
      <c r="O75" s="22">
        <f t="shared" si="9"/>
        <v>3.9924041533546327E-4</v>
      </c>
      <c r="P75" s="22">
        <f t="shared" si="10"/>
        <v>7.4602800694745927E-5</v>
      </c>
      <c r="Q75" s="22">
        <f t="shared" si="11"/>
        <v>0</v>
      </c>
      <c r="R75" s="22">
        <f t="shared" si="12"/>
        <v>5.4195840000000002E-2</v>
      </c>
      <c r="S75" s="22">
        <f t="shared" si="13"/>
        <v>5.4678307289762931E-2</v>
      </c>
      <c r="T75" s="23">
        <f t="shared" si="14"/>
        <v>0.23383393100609443</v>
      </c>
    </row>
    <row r="76" spans="1:20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2">
        <f t="shared" si="8"/>
        <v>1.379851797235023E-4</v>
      </c>
      <c r="O76" s="22">
        <f t="shared" si="9"/>
        <v>1.5969616613418531E-3</v>
      </c>
      <c r="P76" s="22">
        <f t="shared" si="10"/>
        <v>7.4602800694745927E-5</v>
      </c>
      <c r="Q76" s="22">
        <f t="shared" si="11"/>
        <v>0</v>
      </c>
      <c r="R76" s="22">
        <f t="shared" si="12"/>
        <v>8.4680999999999992E-2</v>
      </c>
      <c r="S76" s="22">
        <f t="shared" si="13"/>
        <v>8.6490549641760089E-2</v>
      </c>
      <c r="T76" s="23">
        <f t="shared" si="14"/>
        <v>0.29409275686721714</v>
      </c>
    </row>
    <row r="77" spans="1:20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2">
        <f t="shared" si="8"/>
        <v>8.624073732718894E-6</v>
      </c>
      <c r="O77" s="22">
        <f t="shared" si="9"/>
        <v>0</v>
      </c>
      <c r="P77" s="22">
        <f t="shared" si="10"/>
        <v>7.4602800694745927E-5</v>
      </c>
      <c r="Q77" s="22">
        <f t="shared" si="11"/>
        <v>0</v>
      </c>
      <c r="R77" s="22">
        <f t="shared" si="12"/>
        <v>2.1170250000000005E-2</v>
      </c>
      <c r="S77" s="22">
        <f t="shared" si="13"/>
        <v>2.1253476874427468E-2</v>
      </c>
      <c r="T77" s="23">
        <f t="shared" si="14"/>
        <v>0.14578572246426419</v>
      </c>
    </row>
    <row r="78" spans="1:20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2">
        <f t="shared" si="8"/>
        <v>1.379851797235023E-4</v>
      </c>
      <c r="O78" s="22">
        <f t="shared" si="9"/>
        <v>3.9924041533546327E-4</v>
      </c>
      <c r="P78" s="22">
        <f t="shared" si="10"/>
        <v>7.4602800694745927E-5</v>
      </c>
      <c r="Q78" s="22">
        <f t="shared" si="11"/>
        <v>0</v>
      </c>
      <c r="R78" s="22">
        <f t="shared" si="12"/>
        <v>8.4680999999999992E-2</v>
      </c>
      <c r="S78" s="22">
        <f t="shared" si="13"/>
        <v>8.5292828395753709E-2</v>
      </c>
      <c r="T78" s="23">
        <f t="shared" si="14"/>
        <v>0.29204935951950606</v>
      </c>
    </row>
    <row r="79" spans="1:20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2">
        <f t="shared" si="8"/>
        <v>8.624073732718894E-6</v>
      </c>
      <c r="O79" s="22">
        <f t="shared" si="9"/>
        <v>0</v>
      </c>
      <c r="P79" s="22">
        <f t="shared" si="10"/>
        <v>7.4602800694745927E-5</v>
      </c>
      <c r="Q79" s="22">
        <f t="shared" si="11"/>
        <v>0</v>
      </c>
      <c r="R79" s="22">
        <f t="shared" si="12"/>
        <v>0</v>
      </c>
      <c r="S79" s="22">
        <f t="shared" si="13"/>
        <v>8.3226874427464823E-5</v>
      </c>
      <c r="T79" s="23">
        <f t="shared" si="14"/>
        <v>9.1228764338592699E-3</v>
      </c>
    </row>
    <row r="80" spans="1:20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2">
        <f t="shared" si="8"/>
        <v>8.624073732718894E-6</v>
      </c>
      <c r="O80" s="22">
        <f t="shared" si="9"/>
        <v>3.9924041533546327E-4</v>
      </c>
      <c r="P80" s="22">
        <f t="shared" si="10"/>
        <v>4.7745792444637421E-5</v>
      </c>
      <c r="Q80" s="22">
        <f t="shared" si="11"/>
        <v>0</v>
      </c>
      <c r="R80" s="22">
        <f t="shared" si="12"/>
        <v>3.3872400000000019E-3</v>
      </c>
      <c r="S80" s="22">
        <f t="shared" si="13"/>
        <v>3.8428502815128214E-3</v>
      </c>
      <c r="T80" s="23">
        <f t="shared" si="14"/>
        <v>6.1990727383317755E-2</v>
      </c>
    </row>
    <row r="81" spans="1:20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2">
        <f t="shared" si="8"/>
        <v>8.624073732718894E-6</v>
      </c>
      <c r="O81" s="22">
        <f t="shared" si="9"/>
        <v>0</v>
      </c>
      <c r="P81" s="22">
        <f t="shared" si="10"/>
        <v>4.7745792444637421E-5</v>
      </c>
      <c r="Q81" s="22">
        <f t="shared" si="11"/>
        <v>0</v>
      </c>
      <c r="R81" s="22">
        <f t="shared" si="12"/>
        <v>2.1170250000000005E-2</v>
      </c>
      <c r="S81" s="22">
        <f t="shared" si="13"/>
        <v>2.1226619866177361E-2</v>
      </c>
      <c r="T81" s="23">
        <f t="shared" si="14"/>
        <v>0.14569358210359631</v>
      </c>
    </row>
    <row r="82" spans="1:20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2">
        <f t="shared" si="8"/>
        <v>5.3900460829493084E-5</v>
      </c>
      <c r="O82" s="22">
        <f t="shared" si="9"/>
        <v>0</v>
      </c>
      <c r="P82" s="22">
        <f t="shared" si="10"/>
        <v>7.4602800694745927E-5</v>
      </c>
      <c r="Q82" s="22">
        <f t="shared" si="11"/>
        <v>0</v>
      </c>
      <c r="R82" s="22">
        <f t="shared" si="12"/>
        <v>0</v>
      </c>
      <c r="S82" s="22">
        <f t="shared" si="13"/>
        <v>1.28503261524239E-4</v>
      </c>
      <c r="T82" s="23">
        <f t="shared" si="14"/>
        <v>1.1335927907508895E-2</v>
      </c>
    </row>
    <row r="83" spans="1:20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2">
        <f t="shared" si="8"/>
        <v>5.3900460829493084E-5</v>
      </c>
      <c r="O83" s="22">
        <f t="shared" si="9"/>
        <v>0</v>
      </c>
      <c r="P83" s="22">
        <f t="shared" si="10"/>
        <v>7.4602800694745927E-5</v>
      </c>
      <c r="Q83" s="22">
        <f t="shared" si="11"/>
        <v>0</v>
      </c>
      <c r="R83" s="22">
        <f t="shared" si="12"/>
        <v>5.4195840000000002E-2</v>
      </c>
      <c r="S83" s="22">
        <f t="shared" si="13"/>
        <v>5.4324343261524244E-2</v>
      </c>
      <c r="T83" s="23">
        <f t="shared" si="14"/>
        <v>0.23307583156887854</v>
      </c>
    </row>
    <row r="84" spans="1:20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2">
        <f t="shared" si="8"/>
        <v>8.624073732718894E-6</v>
      </c>
      <c r="O84" s="22">
        <f t="shared" si="9"/>
        <v>0</v>
      </c>
      <c r="P84" s="22">
        <f t="shared" si="10"/>
        <v>7.4602800694745927E-5</v>
      </c>
      <c r="Q84" s="22">
        <f t="shared" si="11"/>
        <v>0</v>
      </c>
      <c r="R84" s="22">
        <f t="shared" si="12"/>
        <v>0</v>
      </c>
      <c r="S84" s="22">
        <f t="shared" si="13"/>
        <v>8.3226874427464823E-5</v>
      </c>
      <c r="T84" s="23">
        <f t="shared" si="14"/>
        <v>9.1228764338592699E-3</v>
      </c>
    </row>
    <row r="85" spans="1:20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2">
        <f t="shared" si="8"/>
        <v>8.624073732718894E-6</v>
      </c>
      <c r="O85" s="22">
        <f t="shared" si="9"/>
        <v>3.9924041533546327E-4</v>
      </c>
      <c r="P85" s="22">
        <f t="shared" si="10"/>
        <v>4.7745792444637421E-5</v>
      </c>
      <c r="Q85" s="22">
        <f t="shared" si="11"/>
        <v>0</v>
      </c>
      <c r="R85" s="22">
        <f t="shared" si="12"/>
        <v>2.1170250000000005E-2</v>
      </c>
      <c r="S85" s="22">
        <f t="shared" si="13"/>
        <v>2.1625860281512824E-2</v>
      </c>
      <c r="T85" s="23">
        <f t="shared" si="14"/>
        <v>0.14705733671433338</v>
      </c>
    </row>
    <row r="86" spans="1:20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2">
        <f t="shared" si="8"/>
        <v>8.624073732718894E-6</v>
      </c>
      <c r="O86" s="22">
        <f t="shared" si="9"/>
        <v>3.9924041533546327E-4</v>
      </c>
      <c r="P86" s="22">
        <f t="shared" si="10"/>
        <v>4.7745792444637421E-5</v>
      </c>
      <c r="Q86" s="22">
        <f t="shared" si="11"/>
        <v>0</v>
      </c>
      <c r="R86" s="22">
        <f t="shared" si="12"/>
        <v>2.1170250000000005E-2</v>
      </c>
      <c r="S86" s="22">
        <f t="shared" si="13"/>
        <v>2.1625860281512824E-2</v>
      </c>
      <c r="T86" s="23">
        <f t="shared" si="14"/>
        <v>0.14705733671433338</v>
      </c>
    </row>
    <row r="87" spans="1:20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2">
        <f t="shared" si="8"/>
        <v>1.379851797235023E-4</v>
      </c>
      <c r="O87" s="22">
        <f t="shared" si="9"/>
        <v>0</v>
      </c>
      <c r="P87" s="22">
        <f t="shared" si="10"/>
        <v>7.4602800694745927E-5</v>
      </c>
      <c r="Q87" s="22">
        <f t="shared" si="11"/>
        <v>0</v>
      </c>
      <c r="R87" s="22">
        <f t="shared" si="12"/>
        <v>5.4195840000000002E-2</v>
      </c>
      <c r="S87" s="22">
        <f t="shared" si="13"/>
        <v>5.4408427980418249E-2</v>
      </c>
      <c r="T87" s="23">
        <f t="shared" si="14"/>
        <v>0.23325614242805751</v>
      </c>
    </row>
    <row r="88" spans="1:20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2">
        <f t="shared" si="8"/>
        <v>8.624073732718894E-6</v>
      </c>
      <c r="O88" s="22">
        <f t="shared" si="9"/>
        <v>0</v>
      </c>
      <c r="P88" s="22">
        <f t="shared" si="10"/>
        <v>4.7745792444637421E-5</v>
      </c>
      <c r="Q88" s="22">
        <f t="shared" si="11"/>
        <v>0</v>
      </c>
      <c r="R88" s="22">
        <f t="shared" si="12"/>
        <v>0</v>
      </c>
      <c r="S88" s="22">
        <f t="shared" si="13"/>
        <v>5.6369866177356316E-5</v>
      </c>
      <c r="T88" s="23">
        <f t="shared" si="14"/>
        <v>7.5079868258645949E-3</v>
      </c>
    </row>
    <row r="89" spans="1:20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2">
        <f t="shared" si="8"/>
        <v>8.624073732718894E-6</v>
      </c>
      <c r="O89" s="22">
        <f t="shared" si="9"/>
        <v>0</v>
      </c>
      <c r="P89" s="22">
        <f t="shared" si="10"/>
        <v>7.4602800694745927E-5</v>
      </c>
      <c r="Q89" s="22">
        <f t="shared" si="11"/>
        <v>0</v>
      </c>
      <c r="R89" s="22">
        <f t="shared" si="12"/>
        <v>3.3872400000000019E-3</v>
      </c>
      <c r="S89" s="22">
        <f t="shared" si="13"/>
        <v>3.4704668744274668E-3</v>
      </c>
      <c r="T89" s="23">
        <f t="shared" si="14"/>
        <v>5.8910668595997674E-2</v>
      </c>
    </row>
    <row r="90" spans="1:20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2">
        <f t="shared" si="8"/>
        <v>1.379851797235023E-4</v>
      </c>
      <c r="O90" s="22">
        <f t="shared" si="9"/>
        <v>0</v>
      </c>
      <c r="P90" s="22">
        <f t="shared" si="10"/>
        <v>7.4602800694745927E-5</v>
      </c>
      <c r="Q90" s="22">
        <f t="shared" si="11"/>
        <v>0</v>
      </c>
      <c r="R90" s="22">
        <f t="shared" si="12"/>
        <v>5.4195840000000002E-2</v>
      </c>
      <c r="S90" s="22">
        <f t="shared" si="13"/>
        <v>5.4408427980418249E-2</v>
      </c>
      <c r="T90" s="23">
        <f t="shared" si="14"/>
        <v>0.23325614242805751</v>
      </c>
    </row>
    <row r="91" spans="1:20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2">
        <f t="shared" si="8"/>
        <v>8.624073732718894E-6</v>
      </c>
      <c r="O91" s="22">
        <f t="shared" si="9"/>
        <v>0</v>
      </c>
      <c r="P91" s="22">
        <f t="shared" si="10"/>
        <v>4.7745792444637421E-5</v>
      </c>
      <c r="Q91" s="22">
        <f t="shared" si="11"/>
        <v>0</v>
      </c>
      <c r="R91" s="22">
        <f t="shared" si="12"/>
        <v>0</v>
      </c>
      <c r="S91" s="22">
        <f t="shared" si="13"/>
        <v>5.6369866177356316E-5</v>
      </c>
      <c r="T91" s="23">
        <f t="shared" si="14"/>
        <v>7.5079868258645949E-3</v>
      </c>
    </row>
    <row r="92" spans="1:20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2">
        <f t="shared" si="8"/>
        <v>8.624073732718894E-6</v>
      </c>
      <c r="O92" s="22">
        <f t="shared" si="9"/>
        <v>3.9924041533546327E-4</v>
      </c>
      <c r="P92" s="22">
        <f t="shared" si="10"/>
        <v>4.7745792444637421E-5</v>
      </c>
      <c r="Q92" s="22">
        <f t="shared" si="11"/>
        <v>0</v>
      </c>
      <c r="R92" s="22">
        <f t="shared" si="12"/>
        <v>3.3872400000000019E-3</v>
      </c>
      <c r="S92" s="22">
        <f t="shared" si="13"/>
        <v>3.8428502815128214E-3</v>
      </c>
      <c r="T92" s="23">
        <f t="shared" si="14"/>
        <v>6.1990727383317755E-2</v>
      </c>
    </row>
    <row r="93" spans="1:20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2">
        <f t="shared" si="8"/>
        <v>8.624073732718894E-6</v>
      </c>
      <c r="O93" s="22">
        <f t="shared" si="9"/>
        <v>3.9924041533546327E-4</v>
      </c>
      <c r="P93" s="22">
        <f t="shared" si="10"/>
        <v>7.4602800694745927E-5</v>
      </c>
      <c r="Q93" s="22">
        <f t="shared" si="11"/>
        <v>0</v>
      </c>
      <c r="R93" s="22">
        <f t="shared" si="12"/>
        <v>2.1170250000000005E-2</v>
      </c>
      <c r="S93" s="22">
        <f t="shared" si="13"/>
        <v>2.1652717289762934E-2</v>
      </c>
      <c r="T93" s="23">
        <f t="shared" si="14"/>
        <v>0.14714862313240629</v>
      </c>
    </row>
    <row r="94" spans="1:20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2">
        <f t="shared" si="8"/>
        <v>8.624073732718894E-6</v>
      </c>
      <c r="O94" s="22">
        <f t="shared" si="9"/>
        <v>0</v>
      </c>
      <c r="P94" s="22">
        <f t="shared" si="10"/>
        <v>4.7745792444637421E-5</v>
      </c>
      <c r="Q94" s="22">
        <f t="shared" si="11"/>
        <v>0</v>
      </c>
      <c r="R94" s="22">
        <f t="shared" si="12"/>
        <v>0</v>
      </c>
      <c r="S94" s="22">
        <f t="shared" si="13"/>
        <v>5.6369866177356316E-5</v>
      </c>
      <c r="T94" s="23">
        <f t="shared" si="14"/>
        <v>7.5079868258645949E-3</v>
      </c>
    </row>
    <row r="95" spans="1:20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2">
        <f t="shared" si="8"/>
        <v>5.3900460829493084E-5</v>
      </c>
      <c r="O95" s="22">
        <f t="shared" si="9"/>
        <v>1.5969616613418531E-3</v>
      </c>
      <c r="P95" s="22">
        <f t="shared" si="10"/>
        <v>4.7745792444637421E-5</v>
      </c>
      <c r="Q95" s="22">
        <f t="shared" si="11"/>
        <v>0</v>
      </c>
      <c r="R95" s="22">
        <f t="shared" si="12"/>
        <v>5.4195840000000002E-2</v>
      </c>
      <c r="S95" s="22">
        <f t="shared" si="13"/>
        <v>5.5894447914615987E-2</v>
      </c>
      <c r="T95" s="23">
        <f t="shared" si="14"/>
        <v>0.23642006664963106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I95"/>
  <sheetViews>
    <sheetView workbookViewId="0">
      <selection activeCell="C24" sqref="C2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  <col min="6" max="6" width="14.28515625" bestFit="1" customWidth="1"/>
  </cols>
  <sheetData>
    <row r="3" spans="1:9" ht="15.75">
      <c r="A3" s="2" t="s">
        <v>53</v>
      </c>
      <c r="B3" s="2" t="s">
        <v>192</v>
      </c>
      <c r="C3" s="2" t="s">
        <v>54</v>
      </c>
      <c r="D3" s="2" t="s">
        <v>220</v>
      </c>
      <c r="E3" s="2" t="s">
        <v>221</v>
      </c>
      <c r="F3" s="2" t="s">
        <v>222</v>
      </c>
      <c r="G3" s="2"/>
      <c r="H3" s="2"/>
      <c r="I3" s="2" t="s">
        <v>61</v>
      </c>
    </row>
    <row r="4" spans="1:9" ht="15.75">
      <c r="A4" s="2">
        <v>1</v>
      </c>
      <c r="B4" s="2">
        <v>1</v>
      </c>
      <c r="C4" s="2" t="s">
        <v>60</v>
      </c>
      <c r="D4">
        <f>'SA+'!T4</f>
        <v>2.0460805977137869E-2</v>
      </c>
      <c r="E4">
        <f>'SA-'!T4</f>
        <v>0.29190536767394276</v>
      </c>
      <c r="F4">
        <f t="shared" ref="F4:F35" si="0">E4/(D4+E4)</f>
        <v>0.93449736974403308</v>
      </c>
      <c r="G4" t="str">
        <f>IF(F4&gt;0.5,"IPA","IPS")</f>
        <v>IPA</v>
      </c>
      <c r="I4">
        <f>COUNTIF(G4:G95,"IPA")</f>
        <v>37</v>
      </c>
    </row>
    <row r="5" spans="1:9" ht="15.75">
      <c r="A5" s="2">
        <v>2</v>
      </c>
      <c r="B5" s="2">
        <v>7</v>
      </c>
      <c r="C5" s="2" t="s">
        <v>62</v>
      </c>
      <c r="D5">
        <f>'SA+'!T5</f>
        <v>0.23637555380572692</v>
      </c>
      <c r="E5">
        <f>'SA-'!T5</f>
        <v>5.8682278979069635E-2</v>
      </c>
      <c r="F5">
        <f t="shared" si="0"/>
        <v>0.19888398970879093</v>
      </c>
      <c r="G5" t="str">
        <f t="shared" ref="G5:G68" si="1">IF(F5&gt;0.5,"IPA","IPS")</f>
        <v>IPS</v>
      </c>
    </row>
    <row r="6" spans="1:9" ht="15.75">
      <c r="A6" s="2">
        <v>3</v>
      </c>
      <c r="B6" s="2">
        <v>15</v>
      </c>
      <c r="C6" s="2" t="s">
        <v>64</v>
      </c>
      <c r="D6">
        <f>'SA+'!T6</f>
        <v>0.15096224673496433</v>
      </c>
      <c r="E6">
        <f>'SA-'!T6</f>
        <v>0.14584888156332956</v>
      </c>
      <c r="F6">
        <f t="shared" si="0"/>
        <v>0.49138616331376922</v>
      </c>
      <c r="G6" t="str">
        <f t="shared" si="1"/>
        <v>IPS</v>
      </c>
    </row>
    <row r="7" spans="1:9" ht="15.75">
      <c r="A7" s="2">
        <v>4</v>
      </c>
      <c r="B7" s="2">
        <v>21</v>
      </c>
      <c r="C7" s="2" t="s">
        <v>65</v>
      </c>
      <c r="D7">
        <f>'SA+'!T7</f>
        <v>6.1691851822052467E-2</v>
      </c>
      <c r="E7">
        <f>'SA-'!T7</f>
        <v>0.23393072409766894</v>
      </c>
      <c r="F7">
        <f t="shared" si="0"/>
        <v>0.79131549195753792</v>
      </c>
      <c r="G7" t="str">
        <f t="shared" si="1"/>
        <v>IPA</v>
      </c>
    </row>
    <row r="8" spans="1:9" ht="15.75">
      <c r="A8" s="2">
        <v>5</v>
      </c>
      <c r="B8" s="2">
        <v>22</v>
      </c>
      <c r="C8" s="2" t="s">
        <v>66</v>
      </c>
      <c r="D8">
        <f>'SA+'!T8</f>
        <v>0.29386827395444393</v>
      </c>
      <c r="E8">
        <f>'SA-'!T8</f>
        <v>7.5079868258645949E-3</v>
      </c>
      <c r="F8">
        <f t="shared" si="0"/>
        <v>2.4912336513915483E-2</v>
      </c>
      <c r="G8" t="str">
        <f t="shared" si="1"/>
        <v>IPS</v>
      </c>
    </row>
    <row r="9" spans="1:9" ht="15.75">
      <c r="A9" s="2">
        <v>6</v>
      </c>
      <c r="B9" s="2">
        <v>23</v>
      </c>
      <c r="C9" s="2" t="s">
        <v>67</v>
      </c>
      <c r="D9">
        <f>'SA+'!T9</f>
        <v>0.2338283156312719</v>
      </c>
      <c r="E9">
        <f>'SA-'!T9</f>
        <v>6.1990727383317755E-2</v>
      </c>
      <c r="F9">
        <f t="shared" si="0"/>
        <v>0.20955624341013232</v>
      </c>
      <c r="G9" t="str">
        <f t="shared" si="1"/>
        <v>IPS</v>
      </c>
    </row>
    <row r="10" spans="1:9" ht="15.75">
      <c r="A10" s="2">
        <v>7</v>
      </c>
      <c r="B10" s="2">
        <v>31</v>
      </c>
      <c r="C10" s="2" t="s">
        <v>68</v>
      </c>
      <c r="D10">
        <f>'SA+'!T10</f>
        <v>0.14693159830762773</v>
      </c>
      <c r="E10">
        <f>'SA-'!T10</f>
        <v>0.14730238856467912</v>
      </c>
      <c r="F10">
        <f t="shared" si="0"/>
        <v>0.50063009419984561</v>
      </c>
      <c r="G10" t="str">
        <f t="shared" si="1"/>
        <v>IPA</v>
      </c>
    </row>
    <row r="11" spans="1:9" ht="15.75">
      <c r="A11" s="2">
        <v>8</v>
      </c>
      <c r="B11" s="2">
        <v>33</v>
      </c>
      <c r="C11" s="2" t="s">
        <v>69</v>
      </c>
      <c r="D11">
        <f>'SA+'!T11</f>
        <v>0.23636924149503105</v>
      </c>
      <c r="E11">
        <f>'SA-'!T11</f>
        <v>5.8910668595997674E-2</v>
      </c>
      <c r="F11">
        <f t="shared" si="0"/>
        <v>0.19950787907594772</v>
      </c>
      <c r="G11" t="str">
        <f t="shared" si="1"/>
        <v>IPS</v>
      </c>
    </row>
    <row r="12" spans="1:9" ht="15.75">
      <c r="A12" s="2">
        <v>9</v>
      </c>
      <c r="B12" s="2">
        <v>40</v>
      </c>
      <c r="C12" s="2" t="s">
        <v>70</v>
      </c>
      <c r="D12">
        <f>'SA+'!T12</f>
        <v>0.14693159830762773</v>
      </c>
      <c r="E12">
        <f>'SA-'!T12</f>
        <v>0.14730238856467912</v>
      </c>
      <c r="F12">
        <f t="shared" si="0"/>
        <v>0.50063009419984561</v>
      </c>
      <c r="G12" t="str">
        <f t="shared" si="1"/>
        <v>IPA</v>
      </c>
    </row>
    <row r="13" spans="1:9" ht="15.75">
      <c r="A13" s="2">
        <v>10</v>
      </c>
      <c r="B13" s="2">
        <v>41</v>
      </c>
      <c r="C13" s="2" t="s">
        <v>71</v>
      </c>
      <c r="D13">
        <f>'SA+'!T13</f>
        <v>0.14713969957478407</v>
      </c>
      <c r="E13">
        <f>'SA-'!T13</f>
        <v>0.14705733671433338</v>
      </c>
      <c r="F13">
        <f t="shared" si="0"/>
        <v>0.49986002092086046</v>
      </c>
      <c r="G13" t="str">
        <f t="shared" si="1"/>
        <v>IPS</v>
      </c>
    </row>
    <row r="14" spans="1:9" ht="15.75">
      <c r="A14" s="2">
        <v>11</v>
      </c>
      <c r="B14" s="2">
        <v>42</v>
      </c>
      <c r="C14" s="2" t="s">
        <v>72</v>
      </c>
      <c r="D14">
        <f>'SA+'!T14</f>
        <v>0.2338283156312719</v>
      </c>
      <c r="E14">
        <f>'SA-'!T14</f>
        <v>6.1990727383317755E-2</v>
      </c>
      <c r="F14">
        <f t="shared" si="0"/>
        <v>0.20955624341013232</v>
      </c>
      <c r="G14" t="str">
        <f t="shared" si="1"/>
        <v>IPS</v>
      </c>
    </row>
    <row r="15" spans="1:9" ht="15.75">
      <c r="A15" s="2">
        <v>12</v>
      </c>
      <c r="B15" s="2">
        <v>45</v>
      </c>
      <c r="C15" s="2" t="s">
        <v>73</v>
      </c>
      <c r="D15">
        <f>'SA+'!T15</f>
        <v>0.23636924149503105</v>
      </c>
      <c r="E15">
        <f>'SA-'!T15</f>
        <v>5.8910668595997674E-2</v>
      </c>
      <c r="F15">
        <f t="shared" si="0"/>
        <v>0.19950787907594772</v>
      </c>
      <c r="G15" t="str">
        <f t="shared" si="1"/>
        <v>IPS</v>
      </c>
    </row>
    <row r="16" spans="1:9" ht="15.75">
      <c r="A16" s="2">
        <v>13</v>
      </c>
      <c r="B16" s="2">
        <v>53</v>
      </c>
      <c r="C16" s="2" t="s">
        <v>74</v>
      </c>
      <c r="D16">
        <f>'SA+'!T16</f>
        <v>0.14712955882123049</v>
      </c>
      <c r="E16">
        <f>'SA-'!T16</f>
        <v>0.14714862313240629</v>
      </c>
      <c r="F16">
        <f t="shared" si="0"/>
        <v>0.50003239164903301</v>
      </c>
      <c r="G16" t="str">
        <f t="shared" si="1"/>
        <v>IPA</v>
      </c>
    </row>
    <row r="17" spans="1:7" ht="15.75">
      <c r="A17" s="2">
        <v>14</v>
      </c>
      <c r="B17" s="2">
        <v>54</v>
      </c>
      <c r="C17" s="2" t="s">
        <v>75</v>
      </c>
      <c r="D17">
        <f>'SA+'!T17</f>
        <v>0.15115492858972246</v>
      </c>
      <c r="E17">
        <f>'SA-'!T17</f>
        <v>0.14569358210359631</v>
      </c>
      <c r="F17">
        <f t="shared" si="0"/>
        <v>0.49080112197064657</v>
      </c>
      <c r="G17" t="str">
        <f t="shared" si="1"/>
        <v>IPS</v>
      </c>
    </row>
    <row r="18" spans="1:7" ht="15.75">
      <c r="A18" s="2">
        <v>15</v>
      </c>
      <c r="B18" s="2">
        <v>58</v>
      </c>
      <c r="C18" s="2" t="s">
        <v>76</v>
      </c>
      <c r="D18">
        <f>'SA+'!T18</f>
        <v>6.2185860056428587E-2</v>
      </c>
      <c r="E18">
        <f>'SA-'!T18</f>
        <v>0.23377649642663573</v>
      </c>
      <c r="F18">
        <f t="shared" si="0"/>
        <v>0.7898859138865284</v>
      </c>
      <c r="G18" t="str">
        <f t="shared" si="1"/>
        <v>IPA</v>
      </c>
    </row>
    <row r="19" spans="1:7" ht="15.75">
      <c r="A19" s="2">
        <v>16</v>
      </c>
      <c r="B19" s="2">
        <v>59</v>
      </c>
      <c r="C19" s="2" t="s">
        <v>77</v>
      </c>
      <c r="D19">
        <f>'SA+'!T19</f>
        <v>0.29386827395444393</v>
      </c>
      <c r="E19">
        <f>'SA-'!T19</f>
        <v>7.5079868258645949E-3</v>
      </c>
      <c r="F19">
        <f t="shared" si="0"/>
        <v>2.4912336513915483E-2</v>
      </c>
      <c r="G19" t="str">
        <f t="shared" si="1"/>
        <v>IPS</v>
      </c>
    </row>
    <row r="20" spans="1:7" ht="15.75">
      <c r="A20" s="2">
        <v>17</v>
      </c>
      <c r="B20" s="2">
        <v>60</v>
      </c>
      <c r="C20" s="2" t="s">
        <v>78</v>
      </c>
      <c r="D20">
        <f>'SA+'!T20</f>
        <v>0.14712955882123049</v>
      </c>
      <c r="E20">
        <f>'SA-'!T20</f>
        <v>0.14714862313240629</v>
      </c>
      <c r="F20">
        <f t="shared" si="0"/>
        <v>0.50003239164903301</v>
      </c>
      <c r="G20" t="str">
        <f t="shared" si="1"/>
        <v>IPA</v>
      </c>
    </row>
    <row r="21" spans="1:7" ht="15.75">
      <c r="A21" s="2">
        <v>18</v>
      </c>
      <c r="B21" s="2">
        <v>64</v>
      </c>
      <c r="C21" s="2" t="s">
        <v>79</v>
      </c>
      <c r="D21">
        <f>'SA+'!T21</f>
        <v>5.8366464394364465E-2</v>
      </c>
      <c r="E21">
        <f>'SA-'!T21</f>
        <v>0.23647685916991137</v>
      </c>
      <c r="F21">
        <f t="shared" si="0"/>
        <v>0.80204244176605688</v>
      </c>
      <c r="G21" t="str">
        <f t="shared" si="1"/>
        <v>IPA</v>
      </c>
    </row>
    <row r="22" spans="1:7" ht="15.75">
      <c r="A22" s="2">
        <v>19</v>
      </c>
      <c r="B22" s="2">
        <v>65</v>
      </c>
      <c r="C22" s="2" t="s">
        <v>80</v>
      </c>
      <c r="D22">
        <f>'SA+'!T22</f>
        <v>0.23636924149503105</v>
      </c>
      <c r="E22">
        <f>'SA-'!T22</f>
        <v>5.8910668595997674E-2</v>
      </c>
      <c r="F22">
        <f t="shared" si="0"/>
        <v>0.19950787907594772</v>
      </c>
      <c r="G22" t="str">
        <f t="shared" si="1"/>
        <v>IPS</v>
      </c>
    </row>
    <row r="23" spans="1:7" ht="15.75">
      <c r="A23" s="2">
        <v>20</v>
      </c>
      <c r="B23" s="2">
        <v>68</v>
      </c>
      <c r="C23" s="2" t="s">
        <v>81</v>
      </c>
      <c r="D23">
        <f>'SA+'!T23</f>
        <v>0.2338283156312719</v>
      </c>
      <c r="E23">
        <f>'SA-'!T23</f>
        <v>6.1990727383317755E-2</v>
      </c>
      <c r="F23">
        <f t="shared" si="0"/>
        <v>0.20955624341013232</v>
      </c>
      <c r="G23" t="str">
        <f t="shared" si="1"/>
        <v>IPS</v>
      </c>
    </row>
    <row r="24" spans="1:7" ht="15.75">
      <c r="A24" s="2">
        <v>21</v>
      </c>
      <c r="B24" s="2">
        <v>70</v>
      </c>
      <c r="C24" s="2" t="s">
        <v>82</v>
      </c>
      <c r="D24">
        <f>'SA+'!T24</f>
        <v>0.29386827395444393</v>
      </c>
      <c r="E24">
        <f>'SA-'!T24</f>
        <v>7.5079868258645949E-3</v>
      </c>
      <c r="F24">
        <f t="shared" si="0"/>
        <v>2.4912336513915483E-2</v>
      </c>
      <c r="G24" t="str">
        <f t="shared" si="1"/>
        <v>IPS</v>
      </c>
    </row>
    <row r="25" spans="1:7" ht="15.75">
      <c r="A25" s="2">
        <v>22</v>
      </c>
      <c r="B25" s="2">
        <v>71</v>
      </c>
      <c r="C25" s="2" t="s">
        <v>83</v>
      </c>
      <c r="D25">
        <f>'SA+'!T25</f>
        <v>6.2161861932618544E-2</v>
      </c>
      <c r="E25">
        <f>'SA-'!T25</f>
        <v>0.23383393100609443</v>
      </c>
      <c r="F25">
        <f t="shared" si="0"/>
        <v>0.78999072481584431</v>
      </c>
      <c r="G25" t="str">
        <f t="shared" si="1"/>
        <v>IPA</v>
      </c>
    </row>
    <row r="26" spans="1:7" ht="15.75">
      <c r="A26" s="2">
        <v>23</v>
      </c>
      <c r="B26" s="2">
        <v>75</v>
      </c>
      <c r="C26" s="2" t="s">
        <v>84</v>
      </c>
      <c r="D26">
        <f>'SA+'!T26</f>
        <v>0</v>
      </c>
      <c r="E26">
        <f>'SA-'!T26</f>
        <v>0.29409275686721714</v>
      </c>
      <c r="F26">
        <f t="shared" si="0"/>
        <v>1</v>
      </c>
      <c r="G26" t="str">
        <f t="shared" si="1"/>
        <v>IPA</v>
      </c>
    </row>
    <row r="27" spans="1:7" ht="15.75">
      <c r="A27" s="2">
        <v>24</v>
      </c>
      <c r="B27" s="2">
        <v>79</v>
      </c>
      <c r="C27" s="2" t="s">
        <v>85</v>
      </c>
      <c r="D27">
        <f>'SA+'!T27</f>
        <v>5.8863033081845748E-2</v>
      </c>
      <c r="E27">
        <f>'SA-'!T27</f>
        <v>0.23638110866938863</v>
      </c>
      <c r="F27">
        <f t="shared" si="0"/>
        <v>0.80062929366624891</v>
      </c>
      <c r="G27" t="str">
        <f t="shared" si="1"/>
        <v>IPA</v>
      </c>
    </row>
    <row r="28" spans="1:7" ht="15.75">
      <c r="A28" s="2">
        <v>25</v>
      </c>
      <c r="B28" s="2">
        <v>83</v>
      </c>
      <c r="C28" s="2" t="s">
        <v>86</v>
      </c>
      <c r="D28">
        <f>'SA+'!T28</f>
        <v>0</v>
      </c>
      <c r="E28">
        <f>'SA-'!T28</f>
        <v>0.29409275686721714</v>
      </c>
      <c r="F28">
        <f t="shared" si="0"/>
        <v>1</v>
      </c>
      <c r="G28" t="str">
        <f t="shared" si="1"/>
        <v>IPA</v>
      </c>
    </row>
    <row r="29" spans="1:7" ht="15.75">
      <c r="A29" s="2">
        <v>26</v>
      </c>
      <c r="B29" s="2">
        <v>87</v>
      </c>
      <c r="C29" s="2" t="s">
        <v>87</v>
      </c>
      <c r="D29">
        <f>'SA+'!T29</f>
        <v>0.23637555380572692</v>
      </c>
      <c r="E29">
        <f>'SA-'!T29</f>
        <v>5.8682278979069635E-2</v>
      </c>
      <c r="F29">
        <f t="shared" si="0"/>
        <v>0.19888398970879093</v>
      </c>
      <c r="G29" t="str">
        <f t="shared" si="1"/>
        <v>IPS</v>
      </c>
    </row>
    <row r="30" spans="1:7" ht="15.75">
      <c r="A30" s="2">
        <v>27</v>
      </c>
      <c r="B30" s="2">
        <v>90</v>
      </c>
      <c r="C30" s="2" t="s">
        <v>88</v>
      </c>
      <c r="D30">
        <f>'SA+'!T30</f>
        <v>0.1511450572295909</v>
      </c>
      <c r="E30">
        <f>'SA-'!T30</f>
        <v>0.14578572246426419</v>
      </c>
      <c r="F30">
        <f t="shared" si="0"/>
        <v>0.49097544759278183</v>
      </c>
      <c r="G30" t="str">
        <f t="shared" si="1"/>
        <v>IPS</v>
      </c>
    </row>
    <row r="31" spans="1:7" ht="15.75">
      <c r="A31" s="2">
        <v>28</v>
      </c>
      <c r="B31" s="2">
        <v>92</v>
      </c>
      <c r="C31" s="2" t="s">
        <v>89</v>
      </c>
      <c r="D31">
        <f>'SA+'!T31</f>
        <v>0.29386319661525551</v>
      </c>
      <c r="E31">
        <f>'SA-'!T31</f>
        <v>9.1228764338592699E-3</v>
      </c>
      <c r="F31">
        <f t="shared" si="0"/>
        <v>3.0109887038868712E-2</v>
      </c>
      <c r="G31" t="str">
        <f t="shared" si="1"/>
        <v>IPS</v>
      </c>
    </row>
    <row r="32" spans="1:7" ht="15.75">
      <c r="A32" s="2">
        <v>29</v>
      </c>
      <c r="B32" s="2">
        <v>97</v>
      </c>
      <c r="C32" s="2" t="s">
        <v>90</v>
      </c>
      <c r="D32">
        <f>'SA+'!T32</f>
        <v>0</v>
      </c>
      <c r="E32">
        <f>'SA-'!T32</f>
        <v>0.29409275686721714</v>
      </c>
      <c r="F32">
        <f t="shared" si="0"/>
        <v>1</v>
      </c>
      <c r="G32" t="str">
        <f t="shared" si="1"/>
        <v>IPA</v>
      </c>
    </row>
    <row r="33" spans="1:7" ht="15.75">
      <c r="A33" s="2">
        <v>30</v>
      </c>
      <c r="B33" s="2">
        <v>98</v>
      </c>
      <c r="C33" s="2" t="s">
        <v>91</v>
      </c>
      <c r="D33">
        <f>'SA+'!T33</f>
        <v>0.29386319661525551</v>
      </c>
      <c r="E33">
        <f>'SA-'!T33</f>
        <v>9.1228764338592699E-3</v>
      </c>
      <c r="F33">
        <f t="shared" si="0"/>
        <v>3.0109887038868712E-2</v>
      </c>
      <c r="G33" t="str">
        <f t="shared" si="1"/>
        <v>IPS</v>
      </c>
    </row>
    <row r="34" spans="1:7" ht="15.75">
      <c r="A34" s="2">
        <v>31</v>
      </c>
      <c r="B34" s="2">
        <v>99</v>
      </c>
      <c r="C34" s="2" t="s">
        <v>92</v>
      </c>
      <c r="D34">
        <f>'SA+'!T34</f>
        <v>0.14694175272284546</v>
      </c>
      <c r="E34">
        <f>'SA-'!T34</f>
        <v>0.14721119749736974</v>
      </c>
      <c r="F34">
        <f t="shared" si="0"/>
        <v>0.50045800114247119</v>
      </c>
      <c r="G34" t="str">
        <f t="shared" si="1"/>
        <v>IPA</v>
      </c>
    </row>
    <row r="35" spans="1:7" ht="15.75">
      <c r="A35" s="2">
        <v>32</v>
      </c>
      <c r="B35" s="2">
        <v>101</v>
      </c>
      <c r="C35" s="2" t="s">
        <v>93</v>
      </c>
      <c r="D35">
        <f>'SA+'!T35</f>
        <v>0.15095236277461993</v>
      </c>
      <c r="E35">
        <f>'SA-'!T35</f>
        <v>0.14594092387512231</v>
      </c>
      <c r="F35">
        <f t="shared" si="0"/>
        <v>0.49156020172087989</v>
      </c>
      <c r="G35" t="str">
        <f t="shared" si="1"/>
        <v>IPS</v>
      </c>
    </row>
    <row r="36" spans="1:7" ht="15.75">
      <c r="A36" s="2">
        <v>33</v>
      </c>
      <c r="B36" s="2">
        <v>104</v>
      </c>
      <c r="C36" s="2" t="s">
        <v>94</v>
      </c>
      <c r="D36">
        <f>'SA+'!T36</f>
        <v>0.2338283156312719</v>
      </c>
      <c r="E36">
        <f>'SA-'!T36</f>
        <v>6.1990727383317755E-2</v>
      </c>
      <c r="F36">
        <f t="shared" ref="F36:F67" si="2">E36/(D36+E36)</f>
        <v>0.20955624341013232</v>
      </c>
      <c r="G36" t="str">
        <f t="shared" si="1"/>
        <v>IPS</v>
      </c>
    </row>
    <row r="37" spans="1:7" ht="15.75">
      <c r="A37" s="2">
        <v>34</v>
      </c>
      <c r="B37" s="2">
        <v>105</v>
      </c>
      <c r="C37" s="2" t="s">
        <v>95</v>
      </c>
      <c r="D37">
        <f>'SA+'!T37</f>
        <v>6.2185860056428587E-2</v>
      </c>
      <c r="E37">
        <f>'SA-'!T37</f>
        <v>0.23377649642663573</v>
      </c>
      <c r="F37">
        <f t="shared" si="2"/>
        <v>0.7898859138865284</v>
      </c>
      <c r="G37" t="str">
        <f t="shared" si="1"/>
        <v>IPA</v>
      </c>
    </row>
    <row r="38" spans="1:7" ht="15.75">
      <c r="A38" s="2">
        <v>35</v>
      </c>
      <c r="B38" s="2">
        <v>107</v>
      </c>
      <c r="C38" s="2" t="s">
        <v>96</v>
      </c>
      <c r="D38">
        <f>'SA+'!T38</f>
        <v>6.1716032708380303E-2</v>
      </c>
      <c r="E38">
        <f>'SA-'!T38</f>
        <v>0.23387331328864694</v>
      </c>
      <c r="F38">
        <f t="shared" si="2"/>
        <v>0.79121022613243652</v>
      </c>
      <c r="G38" t="str">
        <f t="shared" si="1"/>
        <v>IPA</v>
      </c>
    </row>
    <row r="39" spans="1:7" ht="15.75">
      <c r="A39" s="2">
        <v>36</v>
      </c>
      <c r="B39" s="2">
        <v>109</v>
      </c>
      <c r="C39" s="2" t="s">
        <v>97</v>
      </c>
      <c r="D39">
        <f>'SA+'!T39</f>
        <v>0.14713969957478407</v>
      </c>
      <c r="E39">
        <f>'SA-'!T39</f>
        <v>0.14705733671433338</v>
      </c>
      <c r="F39">
        <f t="shared" si="2"/>
        <v>0.49986002092086046</v>
      </c>
      <c r="G39" t="str">
        <f t="shared" si="1"/>
        <v>IPS</v>
      </c>
    </row>
    <row r="40" spans="1:7" ht="15.75">
      <c r="A40" s="2">
        <v>37</v>
      </c>
      <c r="B40" s="2">
        <v>114</v>
      </c>
      <c r="C40" s="2" t="s">
        <v>98</v>
      </c>
      <c r="D40">
        <f>'SA+'!T40</f>
        <v>5.8366464394364465E-2</v>
      </c>
      <c r="E40">
        <f>'SA-'!T40</f>
        <v>0.23647685916991137</v>
      </c>
      <c r="F40">
        <f t="shared" si="2"/>
        <v>0.80204244176605688</v>
      </c>
      <c r="G40" t="str">
        <f t="shared" si="1"/>
        <v>IPA</v>
      </c>
    </row>
    <row r="41" spans="1:7" ht="15.75">
      <c r="A41" s="2">
        <v>38</v>
      </c>
      <c r="B41" s="2">
        <v>117</v>
      </c>
      <c r="C41" s="2" t="s">
        <v>99</v>
      </c>
      <c r="D41">
        <f>'SA+'!T41</f>
        <v>0.23640390992522778</v>
      </c>
      <c r="E41">
        <f>'SA-'!T41</f>
        <v>5.8661234736659733E-2</v>
      </c>
      <c r="F41">
        <f t="shared" si="2"/>
        <v>0.1988077405885372</v>
      </c>
      <c r="G41" t="str">
        <f t="shared" si="1"/>
        <v>IPS</v>
      </c>
    </row>
    <row r="42" spans="1:7" ht="15.75">
      <c r="A42" s="2">
        <v>39</v>
      </c>
      <c r="B42" s="2">
        <v>124</v>
      </c>
      <c r="C42" s="2" t="s">
        <v>100</v>
      </c>
      <c r="D42">
        <f>'SA+'!T42</f>
        <v>5.8366464394364465E-2</v>
      </c>
      <c r="E42">
        <f>'SA-'!T42</f>
        <v>0.23647685916991137</v>
      </c>
      <c r="F42">
        <f t="shared" si="2"/>
        <v>0.80204244176605688</v>
      </c>
      <c r="G42" t="str">
        <f t="shared" si="1"/>
        <v>IPA</v>
      </c>
    </row>
    <row r="43" spans="1:7" ht="15.75">
      <c r="A43" s="2">
        <v>40</v>
      </c>
      <c r="B43" s="2">
        <v>128</v>
      </c>
      <c r="C43" s="2" t="s">
        <v>101</v>
      </c>
      <c r="D43">
        <f>'SA+'!T43</f>
        <v>0.29386827395444393</v>
      </c>
      <c r="E43">
        <f>'SA-'!T43</f>
        <v>7.5079868258645949E-3</v>
      </c>
      <c r="F43">
        <f t="shared" si="2"/>
        <v>2.4912336513915483E-2</v>
      </c>
      <c r="G43" t="str">
        <f t="shared" si="1"/>
        <v>IPS</v>
      </c>
    </row>
    <row r="44" spans="1:7" ht="15.75">
      <c r="A44" s="2">
        <v>41</v>
      </c>
      <c r="B44" s="2">
        <v>141</v>
      </c>
      <c r="C44" s="2" t="s">
        <v>102</v>
      </c>
      <c r="D44">
        <f>'SA+'!T44</f>
        <v>5.8366464394364465E-2</v>
      </c>
      <c r="E44">
        <f>'SA-'!T44</f>
        <v>0.23647685916991137</v>
      </c>
      <c r="F44">
        <f t="shared" si="2"/>
        <v>0.80204244176605688</v>
      </c>
      <c r="G44" t="str">
        <f t="shared" si="1"/>
        <v>IPA</v>
      </c>
    </row>
    <row r="45" spans="1:7" ht="15.75">
      <c r="A45" s="2">
        <v>42</v>
      </c>
      <c r="B45" s="2">
        <v>142</v>
      </c>
      <c r="C45" s="2" t="s">
        <v>103</v>
      </c>
      <c r="D45">
        <f>'SA+'!T45</f>
        <v>0.23370380547449771</v>
      </c>
      <c r="E45">
        <f>'SA-'!T45</f>
        <v>6.2354844788593579E-2</v>
      </c>
      <c r="F45">
        <f t="shared" si="2"/>
        <v>0.21061652727654537</v>
      </c>
      <c r="G45" t="str">
        <f t="shared" si="1"/>
        <v>IPS</v>
      </c>
    </row>
    <row r="46" spans="1:7" ht="15.75">
      <c r="A46" s="2">
        <v>43</v>
      </c>
      <c r="B46" s="2">
        <v>143</v>
      </c>
      <c r="C46" s="2" t="s">
        <v>104</v>
      </c>
      <c r="D46">
        <f>'SA+'!T46</f>
        <v>0.14713969957478407</v>
      </c>
      <c r="E46">
        <f>'SA-'!T46</f>
        <v>0.14705733671433338</v>
      </c>
      <c r="F46">
        <f t="shared" si="2"/>
        <v>0.49986002092086046</v>
      </c>
      <c r="G46" t="str">
        <f t="shared" si="1"/>
        <v>IPS</v>
      </c>
    </row>
    <row r="47" spans="1:7" ht="15.75">
      <c r="A47" s="2">
        <v>44</v>
      </c>
      <c r="B47" s="2">
        <v>144</v>
      </c>
      <c r="C47" s="2" t="s">
        <v>105</v>
      </c>
      <c r="D47">
        <f>'SA+'!T47</f>
        <v>5.8366464394364465E-2</v>
      </c>
      <c r="E47">
        <f>'SA-'!T47</f>
        <v>0.23647685916991137</v>
      </c>
      <c r="F47">
        <f t="shared" si="2"/>
        <v>0.80204244176605688</v>
      </c>
      <c r="G47" t="str">
        <f t="shared" si="1"/>
        <v>IPA</v>
      </c>
    </row>
    <row r="48" spans="1:7" ht="15.75">
      <c r="A48" s="2">
        <v>45</v>
      </c>
      <c r="B48" s="2">
        <v>152</v>
      </c>
      <c r="C48" s="2" t="s">
        <v>106</v>
      </c>
      <c r="D48">
        <f>'SA+'!T48</f>
        <v>0.29386827395444393</v>
      </c>
      <c r="E48">
        <f>'SA-'!T48</f>
        <v>7.5079868258645949E-3</v>
      </c>
      <c r="F48">
        <f t="shared" si="2"/>
        <v>2.4912336513915483E-2</v>
      </c>
      <c r="G48" t="str">
        <f t="shared" si="1"/>
        <v>IPS</v>
      </c>
    </row>
    <row r="49" spans="1:7" ht="15.75">
      <c r="A49" s="2">
        <v>46</v>
      </c>
      <c r="B49" s="2">
        <v>154</v>
      </c>
      <c r="C49" s="2" t="s">
        <v>107</v>
      </c>
      <c r="D49">
        <f>'SA+'!T49</f>
        <v>0</v>
      </c>
      <c r="E49">
        <f>'SA-'!T49</f>
        <v>0.29409275686721714</v>
      </c>
      <c r="F49">
        <f t="shared" si="2"/>
        <v>1</v>
      </c>
      <c r="G49" t="str">
        <f t="shared" si="1"/>
        <v>IPA</v>
      </c>
    </row>
    <row r="50" spans="1:7" ht="15.75">
      <c r="A50" s="2">
        <v>47</v>
      </c>
      <c r="B50" s="2">
        <v>158</v>
      </c>
      <c r="C50" s="2" t="s">
        <v>108</v>
      </c>
      <c r="D50">
        <f>'SA+'!T50</f>
        <v>0.14713969957478407</v>
      </c>
      <c r="E50">
        <f>'SA-'!T50</f>
        <v>0.14705733671433338</v>
      </c>
      <c r="F50">
        <f t="shared" si="2"/>
        <v>0.49986002092086046</v>
      </c>
      <c r="G50" t="str">
        <f t="shared" si="1"/>
        <v>IPS</v>
      </c>
    </row>
    <row r="51" spans="1:7" ht="15.75">
      <c r="A51" s="2">
        <v>48</v>
      </c>
      <c r="B51" s="2">
        <v>159</v>
      </c>
      <c r="C51" s="2" t="s">
        <v>109</v>
      </c>
      <c r="D51">
        <f>'SA+'!T51</f>
        <v>0.23382193455475883</v>
      </c>
      <c r="E51">
        <f>'SA-'!T51</f>
        <v>6.2206971391982502E-2</v>
      </c>
      <c r="F51">
        <f t="shared" si="2"/>
        <v>0.21013816604508945</v>
      </c>
      <c r="G51" t="str">
        <f t="shared" si="1"/>
        <v>IPS</v>
      </c>
    </row>
    <row r="52" spans="1:7" ht="15.75">
      <c r="A52" s="2">
        <v>49</v>
      </c>
      <c r="B52" s="2">
        <v>160</v>
      </c>
      <c r="C52" s="2" t="s">
        <v>110</v>
      </c>
      <c r="D52">
        <f>'SA+'!T52</f>
        <v>0.29386827395444393</v>
      </c>
      <c r="E52">
        <f>'SA-'!T52</f>
        <v>7.5079868258645949E-3</v>
      </c>
      <c r="F52">
        <f t="shared" si="2"/>
        <v>2.4912336513915483E-2</v>
      </c>
      <c r="G52" t="str">
        <f t="shared" si="1"/>
        <v>IPS</v>
      </c>
    </row>
    <row r="53" spans="1:7" ht="15.75">
      <c r="A53" s="2">
        <v>50</v>
      </c>
      <c r="B53" s="2">
        <v>166</v>
      </c>
      <c r="C53" s="2" t="s">
        <v>111</v>
      </c>
      <c r="D53">
        <f>'SA+'!T53</f>
        <v>6.1691851822052467E-2</v>
      </c>
      <c r="E53">
        <f>'SA-'!T53</f>
        <v>0.23393072409766894</v>
      </c>
      <c r="F53">
        <f t="shared" si="2"/>
        <v>0.79131549195753792</v>
      </c>
      <c r="G53" t="str">
        <f t="shared" si="1"/>
        <v>IPA</v>
      </c>
    </row>
    <row r="54" spans="1:7" ht="15.75">
      <c r="A54" s="2">
        <v>51</v>
      </c>
      <c r="B54" s="2">
        <v>168</v>
      </c>
      <c r="C54" s="2" t="s">
        <v>112</v>
      </c>
      <c r="D54">
        <f>'SA+'!T54</f>
        <v>0.29386319661525551</v>
      </c>
      <c r="E54">
        <f>'SA-'!T54</f>
        <v>9.1228764338592699E-3</v>
      </c>
      <c r="F54">
        <f t="shared" si="2"/>
        <v>3.0109887038868712E-2</v>
      </c>
      <c r="G54" t="str">
        <f t="shared" si="1"/>
        <v>IPS</v>
      </c>
    </row>
    <row r="55" spans="1:7" ht="15.75">
      <c r="A55" s="2">
        <v>52</v>
      </c>
      <c r="B55" s="2">
        <v>171</v>
      </c>
      <c r="C55" s="2" t="s">
        <v>113</v>
      </c>
      <c r="D55">
        <f>'SA+'!T55</f>
        <v>0.23637555380572692</v>
      </c>
      <c r="E55">
        <f>'SA-'!T55</f>
        <v>5.8682278979069635E-2</v>
      </c>
      <c r="F55">
        <f t="shared" si="2"/>
        <v>0.19888398970879093</v>
      </c>
      <c r="G55" t="str">
        <f t="shared" si="1"/>
        <v>IPS</v>
      </c>
    </row>
    <row r="56" spans="1:7" ht="15.75">
      <c r="A56" s="2">
        <v>53</v>
      </c>
      <c r="B56" s="2">
        <v>172</v>
      </c>
      <c r="C56" s="2" t="s">
        <v>114</v>
      </c>
      <c r="D56">
        <f>'SA+'!T56</f>
        <v>0.29386827395444393</v>
      </c>
      <c r="E56">
        <f>'SA-'!T56</f>
        <v>7.5079868258645949E-3</v>
      </c>
      <c r="F56">
        <f t="shared" si="2"/>
        <v>2.4912336513915483E-2</v>
      </c>
      <c r="G56" t="str">
        <f t="shared" si="1"/>
        <v>IPS</v>
      </c>
    </row>
    <row r="57" spans="1:7" ht="15.75">
      <c r="A57" s="2">
        <v>54</v>
      </c>
      <c r="B57" s="2">
        <v>174</v>
      </c>
      <c r="C57" s="2" t="s">
        <v>115</v>
      </c>
      <c r="D57">
        <f>'SA+'!T57</f>
        <v>0.29386827395444393</v>
      </c>
      <c r="E57">
        <f>'SA-'!T57</f>
        <v>7.5079868258645949E-3</v>
      </c>
      <c r="F57">
        <f t="shared" si="2"/>
        <v>2.4912336513915483E-2</v>
      </c>
      <c r="G57" t="str">
        <f t="shared" si="1"/>
        <v>IPS</v>
      </c>
    </row>
    <row r="58" spans="1:7" ht="15.75">
      <c r="A58" s="2">
        <v>55</v>
      </c>
      <c r="B58" s="2">
        <v>175</v>
      </c>
      <c r="C58" s="2" t="s">
        <v>116</v>
      </c>
      <c r="D58">
        <f>'SA+'!T58</f>
        <v>0.29386827395444393</v>
      </c>
      <c r="E58">
        <f>'SA-'!T58</f>
        <v>7.5079868258645949E-3</v>
      </c>
      <c r="F58">
        <f t="shared" si="2"/>
        <v>2.4912336513915483E-2</v>
      </c>
      <c r="G58" t="str">
        <f t="shared" si="1"/>
        <v>IPS</v>
      </c>
    </row>
    <row r="59" spans="1:7" ht="15.75">
      <c r="A59" s="2">
        <v>56</v>
      </c>
      <c r="B59" s="2">
        <v>177</v>
      </c>
      <c r="C59" s="2" t="s">
        <v>117</v>
      </c>
      <c r="D59">
        <f>'SA+'!T59</f>
        <v>0.23370380547449771</v>
      </c>
      <c r="E59">
        <f>'SA-'!T59</f>
        <v>6.2354844788593579E-2</v>
      </c>
      <c r="F59">
        <f t="shared" si="2"/>
        <v>0.21061652727654537</v>
      </c>
      <c r="G59" t="str">
        <f t="shared" si="1"/>
        <v>IPS</v>
      </c>
    </row>
    <row r="60" spans="1:7" ht="15.75">
      <c r="A60" s="2">
        <v>57</v>
      </c>
      <c r="B60" s="2">
        <v>181</v>
      </c>
      <c r="C60" s="2" t="s">
        <v>118</v>
      </c>
      <c r="D60">
        <f>'SA+'!T60</f>
        <v>0.29373110434773814</v>
      </c>
      <c r="E60">
        <f>'SA-'!T60</f>
        <v>1.4580397128276317E-2</v>
      </c>
      <c r="F60">
        <f t="shared" si="2"/>
        <v>4.7291122966460659E-2</v>
      </c>
      <c r="G60" t="str">
        <f t="shared" si="1"/>
        <v>IPS</v>
      </c>
    </row>
    <row r="61" spans="1:7" ht="15.75">
      <c r="A61" s="2">
        <v>58</v>
      </c>
      <c r="B61" s="2">
        <v>182</v>
      </c>
      <c r="C61" s="2" t="s">
        <v>119</v>
      </c>
      <c r="D61">
        <f>'SA+'!T61</f>
        <v>0.14693159830762773</v>
      </c>
      <c r="E61">
        <f>'SA-'!T61</f>
        <v>0.14730238856467912</v>
      </c>
      <c r="F61">
        <f t="shared" si="2"/>
        <v>0.50063009419984561</v>
      </c>
      <c r="G61" t="str">
        <f t="shared" si="1"/>
        <v>IPA</v>
      </c>
    </row>
    <row r="62" spans="1:7" ht="15.75">
      <c r="A62" s="2">
        <v>59</v>
      </c>
      <c r="B62" s="2">
        <v>183</v>
      </c>
      <c r="C62" s="2" t="s">
        <v>120</v>
      </c>
      <c r="D62">
        <f>'SA+'!T62</f>
        <v>6.1691851822052467E-2</v>
      </c>
      <c r="E62">
        <f>'SA-'!T62</f>
        <v>0.23393072409766894</v>
      </c>
      <c r="F62">
        <f t="shared" si="2"/>
        <v>0.79131549195753792</v>
      </c>
      <c r="G62" t="str">
        <f t="shared" si="1"/>
        <v>IPA</v>
      </c>
    </row>
    <row r="63" spans="1:7" ht="15.75">
      <c r="A63" s="2">
        <v>60</v>
      </c>
      <c r="B63" s="2">
        <v>187</v>
      </c>
      <c r="C63" s="2" t="s">
        <v>121</v>
      </c>
      <c r="D63">
        <f>'SA+'!T63</f>
        <v>0.29386827395444393</v>
      </c>
      <c r="E63">
        <f>'SA-'!T63</f>
        <v>7.5079868258645949E-3</v>
      </c>
      <c r="F63">
        <f t="shared" si="2"/>
        <v>2.4912336513915483E-2</v>
      </c>
      <c r="G63" t="str">
        <f t="shared" si="1"/>
        <v>IPS</v>
      </c>
    </row>
    <row r="64" spans="1:7" ht="15.75">
      <c r="A64" s="2">
        <v>61</v>
      </c>
      <c r="B64" s="2">
        <v>188</v>
      </c>
      <c r="C64" s="2" t="s">
        <v>122</v>
      </c>
      <c r="D64">
        <f>'SA+'!T64</f>
        <v>0.14712955882123049</v>
      </c>
      <c r="E64">
        <f>'SA-'!T64</f>
        <v>0.14714862313240629</v>
      </c>
      <c r="F64">
        <f t="shared" si="2"/>
        <v>0.50003239164903301</v>
      </c>
      <c r="G64" t="str">
        <f t="shared" si="1"/>
        <v>IPA</v>
      </c>
    </row>
    <row r="65" spans="1:7" ht="15.75">
      <c r="A65" s="2">
        <v>62</v>
      </c>
      <c r="B65" s="2">
        <v>199</v>
      </c>
      <c r="C65" s="2" t="s">
        <v>123</v>
      </c>
      <c r="D65">
        <f>'SA+'!T65</f>
        <v>0.29194598794918331</v>
      </c>
      <c r="E65">
        <f>'SA-'!T65</f>
        <v>2.0195655202745518E-2</v>
      </c>
      <c r="F65">
        <f t="shared" si="2"/>
        <v>6.4700291184523806E-2</v>
      </c>
      <c r="G65" t="str">
        <f t="shared" si="1"/>
        <v>IPS</v>
      </c>
    </row>
    <row r="66" spans="1:7" ht="15.75">
      <c r="A66" s="2">
        <v>63</v>
      </c>
      <c r="B66" s="2">
        <v>206</v>
      </c>
      <c r="C66" s="2" t="s">
        <v>124</v>
      </c>
      <c r="D66">
        <f>'SA+'!T66</f>
        <v>5.8366464394364465E-2</v>
      </c>
      <c r="E66">
        <f>'SA-'!T66</f>
        <v>0.23647685916991137</v>
      </c>
      <c r="F66">
        <f t="shared" si="2"/>
        <v>0.80204244176605688</v>
      </c>
      <c r="G66" t="str">
        <f t="shared" si="1"/>
        <v>IPA</v>
      </c>
    </row>
    <row r="67" spans="1:7" ht="15.75">
      <c r="A67" s="2">
        <v>64</v>
      </c>
      <c r="B67" s="2">
        <v>215</v>
      </c>
      <c r="C67" s="2" t="s">
        <v>125</v>
      </c>
      <c r="D67">
        <f>'SA+'!T67</f>
        <v>0.29386319661525551</v>
      </c>
      <c r="E67">
        <f>'SA-'!T67</f>
        <v>9.1228764338592699E-3</v>
      </c>
      <c r="F67">
        <f t="shared" si="2"/>
        <v>3.0109887038868712E-2</v>
      </c>
      <c r="G67" t="str">
        <f t="shared" si="1"/>
        <v>IPS</v>
      </c>
    </row>
    <row r="68" spans="1:7" ht="15.75">
      <c r="A68" s="2">
        <v>65</v>
      </c>
      <c r="B68" s="2">
        <v>216</v>
      </c>
      <c r="C68" s="2" t="s">
        <v>126</v>
      </c>
      <c r="D68">
        <f>'SA+'!T68</f>
        <v>0.2937692120343251</v>
      </c>
      <c r="E68">
        <f>'SA-'!T68</f>
        <v>1.0081976655107395E-2</v>
      </c>
      <c r="F68">
        <f t="shared" ref="F68:F95" si="3">E68/(D68+E68)</f>
        <v>3.3180639176015277E-2</v>
      </c>
      <c r="G68" t="str">
        <f t="shared" si="1"/>
        <v>IPS</v>
      </c>
    </row>
    <row r="69" spans="1:7" ht="15.75">
      <c r="A69" s="2">
        <v>66</v>
      </c>
      <c r="B69" s="2">
        <v>218</v>
      </c>
      <c r="C69" s="2" t="s">
        <v>127</v>
      </c>
      <c r="D69">
        <f>'SA+'!T69</f>
        <v>0.14693159830762773</v>
      </c>
      <c r="E69">
        <f>'SA-'!T69</f>
        <v>0.14730238856467912</v>
      </c>
      <c r="F69">
        <f t="shared" si="3"/>
        <v>0.50063009419984561</v>
      </c>
      <c r="G69" t="str">
        <f t="shared" ref="G69:G95" si="4">IF(F69&gt;0.5,"IPA","IPS")</f>
        <v>IPA</v>
      </c>
    </row>
    <row r="70" spans="1:7" ht="15.75">
      <c r="A70" s="2">
        <v>67</v>
      </c>
      <c r="B70" s="2">
        <v>222</v>
      </c>
      <c r="C70" s="2" t="s">
        <v>128</v>
      </c>
      <c r="D70">
        <f>'SA+'!T70</f>
        <v>0.14694175272284546</v>
      </c>
      <c r="E70">
        <f>'SA-'!T70</f>
        <v>0.14721119749736974</v>
      </c>
      <c r="F70">
        <f t="shared" si="3"/>
        <v>0.50045800114247119</v>
      </c>
      <c r="G70" t="str">
        <f t="shared" si="4"/>
        <v>IPA</v>
      </c>
    </row>
    <row r="71" spans="1:7" ht="15.75">
      <c r="A71" s="2">
        <v>68</v>
      </c>
      <c r="B71" s="2">
        <v>224</v>
      </c>
      <c r="C71" s="2" t="s">
        <v>129</v>
      </c>
      <c r="D71">
        <f>'SA+'!T71</f>
        <v>0.23382193455475883</v>
      </c>
      <c r="E71">
        <f>'SA-'!T71</f>
        <v>6.2206971391982502E-2</v>
      </c>
      <c r="F71">
        <f t="shared" si="3"/>
        <v>0.21013816604508945</v>
      </c>
      <c r="G71" t="str">
        <f t="shared" si="4"/>
        <v>IPS</v>
      </c>
    </row>
    <row r="72" spans="1:7" ht="15.75">
      <c r="A72" s="2">
        <v>69</v>
      </c>
      <c r="B72" s="2">
        <v>236</v>
      </c>
      <c r="C72" s="2" t="s">
        <v>130</v>
      </c>
      <c r="D72">
        <f>'SA+'!T72</f>
        <v>0.29397096957538704</v>
      </c>
      <c r="E72">
        <f>'SA-'!T72</f>
        <v>6.9098330258145473E-3</v>
      </c>
      <c r="F72">
        <f t="shared" si="3"/>
        <v>2.2965350285152928E-2</v>
      </c>
      <c r="G72" t="str">
        <f t="shared" si="4"/>
        <v>IPS</v>
      </c>
    </row>
    <row r="73" spans="1:7" ht="15.75">
      <c r="A73" s="2">
        <v>70</v>
      </c>
      <c r="B73" s="2">
        <v>237</v>
      </c>
      <c r="C73" s="2" t="s">
        <v>131</v>
      </c>
      <c r="D73">
        <f>'SA+'!T73</f>
        <v>0.14713969957478407</v>
      </c>
      <c r="E73">
        <f>'SA-'!T73</f>
        <v>0.14705733671433338</v>
      </c>
      <c r="F73">
        <f t="shared" si="3"/>
        <v>0.49986002092086046</v>
      </c>
      <c r="G73" t="str">
        <f t="shared" si="4"/>
        <v>IPS</v>
      </c>
    </row>
    <row r="74" spans="1:7" ht="15.75">
      <c r="A74" s="2">
        <v>71</v>
      </c>
      <c r="B74" s="2">
        <v>244</v>
      </c>
      <c r="C74" s="2" t="s">
        <v>132</v>
      </c>
      <c r="D74">
        <f>'SA+'!T74</f>
        <v>6.2161861932618544E-2</v>
      </c>
      <c r="E74">
        <f>'SA-'!T74</f>
        <v>0.23383393100609443</v>
      </c>
      <c r="F74">
        <f t="shared" si="3"/>
        <v>0.78999072481584431</v>
      </c>
      <c r="G74" t="str">
        <f t="shared" si="4"/>
        <v>IPA</v>
      </c>
    </row>
    <row r="75" spans="1:7" ht="15.75">
      <c r="A75" s="2">
        <v>72</v>
      </c>
      <c r="B75" s="2">
        <v>247</v>
      </c>
      <c r="C75" s="2" t="s">
        <v>133</v>
      </c>
      <c r="D75">
        <f>'SA+'!T75</f>
        <v>6.2161861932618544E-2</v>
      </c>
      <c r="E75">
        <f>'SA-'!T75</f>
        <v>0.23383393100609443</v>
      </c>
      <c r="F75">
        <f t="shared" si="3"/>
        <v>0.78999072481584431</v>
      </c>
      <c r="G75" t="str">
        <f t="shared" si="4"/>
        <v>IPA</v>
      </c>
    </row>
    <row r="76" spans="1:7" ht="15.75">
      <c r="A76" s="2">
        <v>73</v>
      </c>
      <c r="B76" s="2">
        <v>252</v>
      </c>
      <c r="C76" s="2" t="s">
        <v>134</v>
      </c>
      <c r="D76">
        <f>'SA+'!T76</f>
        <v>0</v>
      </c>
      <c r="E76">
        <f>'SA-'!T76</f>
        <v>0.29409275686721714</v>
      </c>
      <c r="F76">
        <f t="shared" si="3"/>
        <v>1</v>
      </c>
      <c r="G76" t="str">
        <f t="shared" si="4"/>
        <v>IPA</v>
      </c>
    </row>
    <row r="77" spans="1:7" ht="15.75">
      <c r="A77" s="2">
        <v>74</v>
      </c>
      <c r="B77" s="2">
        <v>253</v>
      </c>
      <c r="C77" s="2" t="s">
        <v>135</v>
      </c>
      <c r="D77">
        <f>'SA+'!T77</f>
        <v>0.1511450572295909</v>
      </c>
      <c r="E77">
        <f>'SA-'!T77</f>
        <v>0.14578572246426419</v>
      </c>
      <c r="F77">
        <f t="shared" si="3"/>
        <v>0.49097544759278183</v>
      </c>
      <c r="G77" t="str">
        <f t="shared" si="4"/>
        <v>IPS</v>
      </c>
    </row>
    <row r="78" spans="1:7" ht="15.75">
      <c r="A78" s="2">
        <v>75</v>
      </c>
      <c r="B78" s="2">
        <v>254</v>
      </c>
      <c r="C78" s="2" t="s">
        <v>136</v>
      </c>
      <c r="D78">
        <f>'SA+'!T78</f>
        <v>1.998100135967823E-2</v>
      </c>
      <c r="E78">
        <f>'SA-'!T78</f>
        <v>0.29204935951950606</v>
      </c>
      <c r="F78">
        <f t="shared" si="3"/>
        <v>0.93596456029669906</v>
      </c>
      <c r="G78" t="str">
        <f t="shared" si="4"/>
        <v>IPA</v>
      </c>
    </row>
    <row r="79" spans="1:7" ht="15.75">
      <c r="A79" s="2">
        <v>76</v>
      </c>
      <c r="B79" s="2">
        <v>259</v>
      </c>
      <c r="C79" s="2" t="s">
        <v>137</v>
      </c>
      <c r="D79">
        <f>'SA+'!T79</f>
        <v>0.29386319661525551</v>
      </c>
      <c r="E79">
        <f>'SA-'!T79</f>
        <v>9.1228764338592699E-3</v>
      </c>
      <c r="F79">
        <f t="shared" si="3"/>
        <v>3.0109887038868712E-2</v>
      </c>
      <c r="G79" t="str">
        <f t="shared" si="4"/>
        <v>IPS</v>
      </c>
    </row>
    <row r="80" spans="1:7" ht="15.75">
      <c r="A80" s="2">
        <v>77</v>
      </c>
      <c r="B80" s="2">
        <v>260</v>
      </c>
      <c r="C80" s="2" t="s">
        <v>138</v>
      </c>
      <c r="D80">
        <f>'SA+'!T80</f>
        <v>0.2338283156312719</v>
      </c>
      <c r="E80">
        <f>'SA-'!T80</f>
        <v>6.1990727383317755E-2</v>
      </c>
      <c r="F80">
        <f t="shared" si="3"/>
        <v>0.20955624341013232</v>
      </c>
      <c r="G80" t="str">
        <f t="shared" si="4"/>
        <v>IPS</v>
      </c>
    </row>
    <row r="81" spans="1:7" ht="15.75">
      <c r="A81" s="2">
        <v>78</v>
      </c>
      <c r="B81" s="2">
        <v>265</v>
      </c>
      <c r="C81" s="2" t="s">
        <v>139</v>
      </c>
      <c r="D81">
        <f>'SA+'!T81</f>
        <v>0.15115492858972246</v>
      </c>
      <c r="E81">
        <f>'SA-'!T81</f>
        <v>0.14569358210359631</v>
      </c>
      <c r="F81">
        <f t="shared" si="3"/>
        <v>0.49080112197064657</v>
      </c>
      <c r="G81" t="str">
        <f t="shared" si="4"/>
        <v>IPS</v>
      </c>
    </row>
    <row r="82" spans="1:7" ht="15.75">
      <c r="A82" s="2">
        <v>79</v>
      </c>
      <c r="B82" s="2">
        <v>268</v>
      </c>
      <c r="C82" s="2" t="s">
        <v>140</v>
      </c>
      <c r="D82">
        <f>'SA+'!T82</f>
        <v>0.29376413298297743</v>
      </c>
      <c r="E82">
        <f>'SA-'!T82</f>
        <v>1.1335927907508895E-2</v>
      </c>
      <c r="F82">
        <f t="shared" si="3"/>
        <v>3.7154787430795873E-2</v>
      </c>
      <c r="G82" t="str">
        <f t="shared" si="4"/>
        <v>IPS</v>
      </c>
    </row>
    <row r="83" spans="1:7" ht="15.75">
      <c r="A83" s="2">
        <v>80</v>
      </c>
      <c r="B83" s="2">
        <v>269</v>
      </c>
      <c r="C83" s="2" t="s">
        <v>141</v>
      </c>
      <c r="D83">
        <f>'SA+'!T83</f>
        <v>7.07361705723491E-2</v>
      </c>
      <c r="E83">
        <f>'SA-'!T83</f>
        <v>0.23307583156887854</v>
      </c>
      <c r="F83">
        <f t="shared" si="3"/>
        <v>0.76717124381588053</v>
      </c>
      <c r="G83" t="str">
        <f t="shared" si="4"/>
        <v>IPA</v>
      </c>
    </row>
    <row r="84" spans="1:7" ht="15.75">
      <c r="A84" s="2">
        <v>81</v>
      </c>
      <c r="B84" s="2">
        <v>271</v>
      </c>
      <c r="C84" s="2" t="s">
        <v>142</v>
      </c>
      <c r="D84">
        <f>'SA+'!T84</f>
        <v>0.29386319661525551</v>
      </c>
      <c r="E84">
        <f>'SA-'!T84</f>
        <v>9.1228764338592699E-3</v>
      </c>
      <c r="F84">
        <f t="shared" si="3"/>
        <v>3.0109887038868712E-2</v>
      </c>
      <c r="G84" t="str">
        <f t="shared" si="4"/>
        <v>IPS</v>
      </c>
    </row>
    <row r="85" spans="1:7" ht="15.75">
      <c r="A85" s="2">
        <v>82</v>
      </c>
      <c r="B85" s="2">
        <v>280</v>
      </c>
      <c r="C85" s="2" t="s">
        <v>143</v>
      </c>
      <c r="D85">
        <f>'SA+'!T85</f>
        <v>0.14713969957478407</v>
      </c>
      <c r="E85">
        <f>'SA-'!T85</f>
        <v>0.14705733671433338</v>
      </c>
      <c r="F85">
        <f t="shared" si="3"/>
        <v>0.49986002092086046</v>
      </c>
      <c r="G85" t="str">
        <f t="shared" si="4"/>
        <v>IPS</v>
      </c>
    </row>
    <row r="86" spans="1:7" ht="15.75">
      <c r="A86" s="2">
        <v>83</v>
      </c>
      <c r="B86" s="2">
        <v>283</v>
      </c>
      <c r="C86" s="2" t="s">
        <v>144</v>
      </c>
      <c r="D86">
        <f>'SA+'!T86</f>
        <v>0.14713969957478407</v>
      </c>
      <c r="E86">
        <f>'SA-'!T86</f>
        <v>0.14705733671433338</v>
      </c>
      <c r="F86">
        <f t="shared" si="3"/>
        <v>0.49986002092086046</v>
      </c>
      <c r="G86" t="str">
        <f t="shared" si="4"/>
        <v>IPS</v>
      </c>
    </row>
    <row r="87" spans="1:7" ht="15.75">
      <c r="A87" s="2">
        <v>84</v>
      </c>
      <c r="B87" s="2">
        <v>284</v>
      </c>
      <c r="C87" s="2" t="s">
        <v>145</v>
      </c>
      <c r="D87">
        <f>'SA+'!T87</f>
        <v>7.0598878612495322E-2</v>
      </c>
      <c r="E87">
        <f>'SA-'!T87</f>
        <v>0.23325614242805751</v>
      </c>
      <c r="F87">
        <f t="shared" si="3"/>
        <v>0.76765604079626804</v>
      </c>
      <c r="G87" t="str">
        <f t="shared" si="4"/>
        <v>IPA</v>
      </c>
    </row>
    <row r="88" spans="1:7" ht="15.75">
      <c r="A88" s="2">
        <v>85</v>
      </c>
      <c r="B88" s="2">
        <v>285</v>
      </c>
      <c r="C88" s="2" t="s">
        <v>146</v>
      </c>
      <c r="D88">
        <f>'SA+'!T88</f>
        <v>0.29386827395444393</v>
      </c>
      <c r="E88">
        <f>'SA-'!T88</f>
        <v>7.5079868258645949E-3</v>
      </c>
      <c r="F88">
        <f t="shared" si="3"/>
        <v>2.4912336513915483E-2</v>
      </c>
      <c r="G88" t="str">
        <f t="shared" si="4"/>
        <v>IPS</v>
      </c>
    </row>
    <row r="89" spans="1:7" ht="15.75">
      <c r="A89" s="2">
        <v>86</v>
      </c>
      <c r="B89" s="2">
        <v>295</v>
      </c>
      <c r="C89" s="2" t="s">
        <v>147</v>
      </c>
      <c r="D89">
        <f>'SA+'!T89</f>
        <v>0.23636924149503105</v>
      </c>
      <c r="E89">
        <f>'SA-'!T89</f>
        <v>5.8910668595997674E-2</v>
      </c>
      <c r="F89">
        <f t="shared" si="3"/>
        <v>0.19950787907594772</v>
      </c>
      <c r="G89" t="str">
        <f t="shared" si="4"/>
        <v>IPS</v>
      </c>
    </row>
    <row r="90" spans="1:7" ht="15.75">
      <c r="A90" s="2">
        <v>87</v>
      </c>
      <c r="B90" s="2">
        <v>313</v>
      </c>
      <c r="C90" s="2" t="s">
        <v>148</v>
      </c>
      <c r="D90">
        <f>'SA+'!T90</f>
        <v>7.0598878612495322E-2</v>
      </c>
      <c r="E90">
        <f>'SA-'!T90</f>
        <v>0.23325614242805751</v>
      </c>
      <c r="F90">
        <f t="shared" si="3"/>
        <v>0.76765604079626804</v>
      </c>
      <c r="G90" t="str">
        <f t="shared" si="4"/>
        <v>IPA</v>
      </c>
    </row>
    <row r="91" spans="1:7" ht="15.75">
      <c r="A91" s="2">
        <v>88</v>
      </c>
      <c r="B91" s="2">
        <v>348</v>
      </c>
      <c r="C91" s="2" t="s">
        <v>149</v>
      </c>
      <c r="D91">
        <f>'SA+'!T91</f>
        <v>0.29386827395444393</v>
      </c>
      <c r="E91">
        <f>'SA-'!T91</f>
        <v>7.5079868258645949E-3</v>
      </c>
      <c r="F91">
        <f t="shared" si="3"/>
        <v>2.4912336513915483E-2</v>
      </c>
      <c r="G91" t="str">
        <f t="shared" si="4"/>
        <v>IPS</v>
      </c>
    </row>
    <row r="92" spans="1:7" ht="15.75">
      <c r="A92" s="2">
        <v>89</v>
      </c>
      <c r="B92" s="2">
        <v>390</v>
      </c>
      <c r="C92" s="2" t="s">
        <v>150</v>
      </c>
      <c r="D92">
        <f>'SA+'!T92</f>
        <v>0.2338283156312719</v>
      </c>
      <c r="E92">
        <f>'SA-'!T92</f>
        <v>6.1990727383317755E-2</v>
      </c>
      <c r="F92">
        <f t="shared" si="3"/>
        <v>0.20955624341013232</v>
      </c>
      <c r="G92" t="str">
        <f t="shared" si="4"/>
        <v>IPS</v>
      </c>
    </row>
    <row r="93" spans="1:7" ht="15.75">
      <c r="A93" s="2">
        <v>90</v>
      </c>
      <c r="B93" s="2">
        <v>392</v>
      </c>
      <c r="C93" s="2" t="s">
        <v>151</v>
      </c>
      <c r="D93">
        <f>'SA+'!T93</f>
        <v>0.14712955882123049</v>
      </c>
      <c r="E93">
        <f>'SA-'!T93</f>
        <v>0.14714862313240629</v>
      </c>
      <c r="F93">
        <f t="shared" si="3"/>
        <v>0.50003239164903301</v>
      </c>
      <c r="G93" t="str">
        <f t="shared" si="4"/>
        <v>IPA</v>
      </c>
    </row>
    <row r="94" spans="1:7" ht="15.75">
      <c r="A94" s="2">
        <v>91</v>
      </c>
      <c r="B94" s="2">
        <v>396</v>
      </c>
      <c r="C94" s="2" t="s">
        <v>152</v>
      </c>
      <c r="D94">
        <f>'SA+'!T94</f>
        <v>0.29386827395444393</v>
      </c>
      <c r="E94">
        <f>'SA-'!T94</f>
        <v>7.5079868258645949E-3</v>
      </c>
      <c r="F94">
        <f t="shared" si="3"/>
        <v>2.4912336513915483E-2</v>
      </c>
      <c r="G94" t="str">
        <f t="shared" si="4"/>
        <v>IPS</v>
      </c>
    </row>
    <row r="95" spans="1:7" ht="15.75">
      <c r="A95" s="2">
        <v>92</v>
      </c>
      <c r="B95" s="2">
        <v>417</v>
      </c>
      <c r="C95" s="2" t="s">
        <v>153</v>
      </c>
      <c r="D95">
        <f>'SA+'!T95</f>
        <v>5.8392022382568708E-2</v>
      </c>
      <c r="E95">
        <f>'SA-'!T95</f>
        <v>0.23642006664963106</v>
      </c>
      <c r="F95">
        <f t="shared" si="3"/>
        <v>0.80193477623574982</v>
      </c>
      <c r="G95" t="str">
        <f t="shared" si="4"/>
        <v>IPA</v>
      </c>
    </row>
  </sheetData>
  <sortState ref="B4:G95">
    <sortCondition ref="B4:B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R95"/>
  <sheetViews>
    <sheetView topLeftCell="C1" workbookViewId="0">
      <selection activeCell="I4" sqref="I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8">
      <c r="I2" t="s">
        <v>203</v>
      </c>
      <c r="N2" s="20" t="s">
        <v>223</v>
      </c>
    </row>
    <row r="3" spans="1:1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</row>
    <row r="4" spans="1:18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I4">
        <f>'A+A-'!K4</f>
        <v>1.3215047979010807E-2</v>
      </c>
      <c r="J4">
        <f>'A+A-'!L4</f>
        <v>5.994300407903469E-2</v>
      </c>
      <c r="K4">
        <f>'A+A-'!M4</f>
        <v>9.5010204104949997E-3</v>
      </c>
      <c r="L4">
        <f>'A+A-'!N4</f>
        <v>1.8255436950696896E-2</v>
      </c>
      <c r="M4">
        <f>'A+A-'!O4</f>
        <v>0.3201</v>
      </c>
      <c r="N4" s="20">
        <f>D4-I$4</f>
        <v>-4.4050159930036029E-3</v>
      </c>
      <c r="O4" s="20">
        <f t="shared" ref="O4:R4" si="0">E4-J$4</f>
        <v>-1.998100135967823E-2</v>
      </c>
      <c r="P4" s="20">
        <f t="shared" si="0"/>
        <v>0</v>
      </c>
      <c r="Q4" s="20">
        <f t="shared" si="0"/>
        <v>0</v>
      </c>
      <c r="R4" s="20">
        <f t="shared" si="0"/>
        <v>0</v>
      </c>
    </row>
    <row r="5" spans="1:18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  <c r="N5" s="20">
        <f t="shared" ref="N5:N68" si="1">D5-I$4</f>
        <v>-8.8100319860072059E-3</v>
      </c>
      <c r="O5" s="20">
        <f t="shared" ref="O5:O68" si="2">E5-J$4</f>
        <v>-3.996200271935646E-2</v>
      </c>
      <c r="P5" s="20">
        <f t="shared" ref="P5:P68" si="3">F5-K$4</f>
        <v>-1.7274582564536347E-3</v>
      </c>
      <c r="Q5" s="20">
        <f t="shared" ref="Q5:Q68" si="4">G5-L$4</f>
        <v>0</v>
      </c>
      <c r="R5" s="20">
        <f t="shared" ref="R5:R68" si="5">H5-M$4</f>
        <v>-0.23279999999999998</v>
      </c>
    </row>
    <row r="6" spans="1:18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  <c r="N6" s="20">
        <f t="shared" si="1"/>
        <v>-4.4050159930036029E-3</v>
      </c>
      <c r="O6" s="20">
        <f t="shared" si="2"/>
        <v>-3.996200271935646E-2</v>
      </c>
      <c r="P6" s="20">
        <f t="shared" si="3"/>
        <v>-1.7274582564536347E-3</v>
      </c>
      <c r="Q6" s="20">
        <f t="shared" si="4"/>
        <v>0</v>
      </c>
      <c r="R6" s="20">
        <f t="shared" si="5"/>
        <v>-0.14549999999999996</v>
      </c>
    </row>
    <row r="7" spans="1:18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N7" s="20">
        <f t="shared" si="1"/>
        <v>-4.4050159930036029E-3</v>
      </c>
      <c r="O7" s="20">
        <f t="shared" si="2"/>
        <v>-1.998100135967823E-2</v>
      </c>
      <c r="P7" s="20">
        <f t="shared" si="3"/>
        <v>0</v>
      </c>
      <c r="Q7" s="20">
        <f t="shared" si="4"/>
        <v>0</v>
      </c>
      <c r="R7" s="20">
        <f t="shared" si="5"/>
        <v>-5.8199999999999974E-2</v>
      </c>
    </row>
    <row r="8" spans="1:18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N8" s="20">
        <f t="shared" si="1"/>
        <v>-8.8100319860072059E-3</v>
      </c>
      <c r="O8" s="20">
        <f t="shared" si="2"/>
        <v>-3.996200271935646E-2</v>
      </c>
      <c r="P8" s="20">
        <f t="shared" si="3"/>
        <v>-1.7274582564536347E-3</v>
      </c>
      <c r="Q8" s="20">
        <f t="shared" si="4"/>
        <v>0</v>
      </c>
      <c r="R8" s="20">
        <f t="shared" si="5"/>
        <v>-0.29099999999999998</v>
      </c>
    </row>
    <row r="9" spans="1:18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  <c r="N9" s="20">
        <f t="shared" si="1"/>
        <v>-8.8100319860072059E-3</v>
      </c>
      <c r="O9" s="20">
        <f t="shared" si="2"/>
        <v>-1.998100135967823E-2</v>
      </c>
      <c r="P9" s="20">
        <f t="shared" si="3"/>
        <v>-1.7274582564536347E-3</v>
      </c>
      <c r="Q9" s="20">
        <f t="shared" si="4"/>
        <v>0</v>
      </c>
      <c r="R9" s="20">
        <f t="shared" si="5"/>
        <v>-0.23279999999999998</v>
      </c>
    </row>
    <row r="10" spans="1:18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  <c r="N10" s="20">
        <f t="shared" si="1"/>
        <v>-4.4050159930036029E-3</v>
      </c>
      <c r="O10" s="20">
        <f t="shared" si="2"/>
        <v>-1.998100135967823E-2</v>
      </c>
      <c r="P10" s="20">
        <f t="shared" si="3"/>
        <v>0</v>
      </c>
      <c r="Q10" s="20">
        <f t="shared" si="4"/>
        <v>0</v>
      </c>
      <c r="R10" s="20">
        <f t="shared" si="5"/>
        <v>-0.14549999999999996</v>
      </c>
    </row>
    <row r="11" spans="1:18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  <c r="N11" s="20">
        <f t="shared" si="1"/>
        <v>-8.8100319860072059E-3</v>
      </c>
      <c r="O11" s="20">
        <f t="shared" si="2"/>
        <v>-3.996200271935646E-2</v>
      </c>
      <c r="P11" s="20">
        <f t="shared" si="3"/>
        <v>0</v>
      </c>
      <c r="Q11" s="20">
        <f t="shared" si="4"/>
        <v>0</v>
      </c>
      <c r="R11" s="20">
        <f t="shared" si="5"/>
        <v>-0.23279999999999998</v>
      </c>
    </row>
    <row r="12" spans="1:18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  <c r="N12" s="20">
        <f t="shared" si="1"/>
        <v>-4.4050159930036029E-3</v>
      </c>
      <c r="O12" s="20">
        <f t="shared" si="2"/>
        <v>-1.998100135967823E-2</v>
      </c>
      <c r="P12" s="20">
        <f t="shared" si="3"/>
        <v>0</v>
      </c>
      <c r="Q12" s="20">
        <f t="shared" si="4"/>
        <v>0</v>
      </c>
      <c r="R12" s="20">
        <f t="shared" si="5"/>
        <v>-0.14549999999999996</v>
      </c>
    </row>
    <row r="13" spans="1:18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  <c r="N13" s="20">
        <f t="shared" si="1"/>
        <v>-8.8100319860072059E-3</v>
      </c>
      <c r="O13" s="20">
        <f t="shared" si="2"/>
        <v>-1.998100135967823E-2</v>
      </c>
      <c r="P13" s="20">
        <f t="shared" si="3"/>
        <v>-1.7274582564536347E-3</v>
      </c>
      <c r="Q13" s="20">
        <f t="shared" si="4"/>
        <v>0</v>
      </c>
      <c r="R13" s="20">
        <f t="shared" si="5"/>
        <v>-0.14549999999999996</v>
      </c>
    </row>
    <row r="14" spans="1:18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  <c r="N14" s="20">
        <f t="shared" si="1"/>
        <v>-8.8100319860072059E-3</v>
      </c>
      <c r="O14" s="20">
        <f t="shared" si="2"/>
        <v>-1.998100135967823E-2</v>
      </c>
      <c r="P14" s="20">
        <f t="shared" si="3"/>
        <v>-1.7274582564536347E-3</v>
      </c>
      <c r="Q14" s="20">
        <f t="shared" si="4"/>
        <v>0</v>
      </c>
      <c r="R14" s="20">
        <f t="shared" si="5"/>
        <v>-0.23279999999999998</v>
      </c>
    </row>
    <row r="15" spans="1:18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  <c r="N15" s="20">
        <f t="shared" si="1"/>
        <v>-8.8100319860072059E-3</v>
      </c>
      <c r="O15" s="20">
        <f t="shared" si="2"/>
        <v>-3.996200271935646E-2</v>
      </c>
      <c r="P15" s="20">
        <f t="shared" si="3"/>
        <v>0</v>
      </c>
      <c r="Q15" s="20">
        <f t="shared" si="4"/>
        <v>0</v>
      </c>
      <c r="R15" s="20">
        <f t="shared" si="5"/>
        <v>-0.23279999999999998</v>
      </c>
    </row>
    <row r="16" spans="1:18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  <c r="N16" s="20">
        <f t="shared" si="1"/>
        <v>-8.8100319860072059E-3</v>
      </c>
      <c r="O16" s="20">
        <f t="shared" si="2"/>
        <v>-1.998100135967823E-2</v>
      </c>
      <c r="P16" s="20">
        <f t="shared" si="3"/>
        <v>0</v>
      </c>
      <c r="Q16" s="20">
        <f t="shared" si="4"/>
        <v>0</v>
      </c>
      <c r="R16" s="20">
        <f t="shared" si="5"/>
        <v>-0.14549999999999996</v>
      </c>
    </row>
    <row r="17" spans="1:18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  <c r="N17" s="20">
        <f t="shared" si="1"/>
        <v>-8.8100319860072059E-3</v>
      </c>
      <c r="O17" s="20">
        <f t="shared" si="2"/>
        <v>-3.996200271935646E-2</v>
      </c>
      <c r="P17" s="20">
        <f t="shared" si="3"/>
        <v>-1.7274582564536347E-3</v>
      </c>
      <c r="Q17" s="20">
        <f t="shared" si="4"/>
        <v>0</v>
      </c>
      <c r="R17" s="20">
        <f t="shared" si="5"/>
        <v>-0.14549999999999996</v>
      </c>
    </row>
    <row r="18" spans="1:18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  <c r="N18" s="20">
        <f t="shared" si="1"/>
        <v>-8.8100319860072059E-3</v>
      </c>
      <c r="O18" s="20">
        <f t="shared" si="2"/>
        <v>-1.998100135967823E-2</v>
      </c>
      <c r="P18" s="20">
        <f t="shared" si="3"/>
        <v>-1.7274582564536347E-3</v>
      </c>
      <c r="Q18" s="20">
        <f t="shared" si="4"/>
        <v>0</v>
      </c>
      <c r="R18" s="20">
        <f t="shared" si="5"/>
        <v>-5.8199999999999974E-2</v>
      </c>
    </row>
    <row r="19" spans="1:18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  <c r="N19" s="20">
        <f t="shared" si="1"/>
        <v>-8.8100319860072059E-3</v>
      </c>
      <c r="O19" s="20">
        <f t="shared" si="2"/>
        <v>-3.996200271935646E-2</v>
      </c>
      <c r="P19" s="20">
        <f t="shared" si="3"/>
        <v>-1.7274582564536347E-3</v>
      </c>
      <c r="Q19" s="20">
        <f t="shared" si="4"/>
        <v>0</v>
      </c>
      <c r="R19" s="20">
        <f t="shared" si="5"/>
        <v>-0.29099999999999998</v>
      </c>
    </row>
    <row r="20" spans="1:18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  <c r="N20" s="20">
        <f t="shared" si="1"/>
        <v>-8.8100319860072059E-3</v>
      </c>
      <c r="O20" s="20">
        <f t="shared" si="2"/>
        <v>-1.998100135967823E-2</v>
      </c>
      <c r="P20" s="20">
        <f t="shared" si="3"/>
        <v>0</v>
      </c>
      <c r="Q20" s="20">
        <f t="shared" si="4"/>
        <v>0</v>
      </c>
      <c r="R20" s="20">
        <f t="shared" si="5"/>
        <v>-0.14549999999999996</v>
      </c>
    </row>
    <row r="21" spans="1:18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  <c r="N21" s="20">
        <f t="shared" si="1"/>
        <v>-4.4050159930036029E-3</v>
      </c>
      <c r="O21" s="20">
        <f t="shared" si="2"/>
        <v>0</v>
      </c>
      <c r="P21" s="20">
        <f t="shared" si="3"/>
        <v>0</v>
      </c>
      <c r="Q21" s="20">
        <f t="shared" si="4"/>
        <v>0</v>
      </c>
      <c r="R21" s="20">
        <f t="shared" si="5"/>
        <v>-5.8199999999999974E-2</v>
      </c>
    </row>
    <row r="22" spans="1:18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  <c r="N22" s="20">
        <f t="shared" si="1"/>
        <v>-8.8100319860072059E-3</v>
      </c>
      <c r="O22" s="20">
        <f t="shared" si="2"/>
        <v>-3.996200271935646E-2</v>
      </c>
      <c r="P22" s="20">
        <f t="shared" si="3"/>
        <v>0</v>
      </c>
      <c r="Q22" s="20">
        <f t="shared" si="4"/>
        <v>0</v>
      </c>
      <c r="R22" s="20">
        <f t="shared" si="5"/>
        <v>-0.23279999999999998</v>
      </c>
    </row>
    <row r="23" spans="1:18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  <c r="N23" s="20">
        <f t="shared" si="1"/>
        <v>-8.8100319860072059E-3</v>
      </c>
      <c r="O23" s="20">
        <f t="shared" si="2"/>
        <v>-1.998100135967823E-2</v>
      </c>
      <c r="P23" s="20">
        <f t="shared" si="3"/>
        <v>-1.7274582564536347E-3</v>
      </c>
      <c r="Q23" s="20">
        <f t="shared" si="4"/>
        <v>0</v>
      </c>
      <c r="R23" s="20">
        <f t="shared" si="5"/>
        <v>-0.23279999999999998</v>
      </c>
    </row>
    <row r="24" spans="1:18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  <c r="N24" s="20">
        <f t="shared" si="1"/>
        <v>-8.8100319860072059E-3</v>
      </c>
      <c r="O24" s="20">
        <f t="shared" si="2"/>
        <v>-3.996200271935646E-2</v>
      </c>
      <c r="P24" s="20">
        <f t="shared" si="3"/>
        <v>-1.7274582564536347E-3</v>
      </c>
      <c r="Q24" s="20">
        <f t="shared" si="4"/>
        <v>0</v>
      </c>
      <c r="R24" s="20">
        <f t="shared" si="5"/>
        <v>-0.29099999999999998</v>
      </c>
    </row>
    <row r="25" spans="1:18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  <c r="N25" s="20">
        <f t="shared" si="1"/>
        <v>-8.8100319860072059E-3</v>
      </c>
      <c r="O25" s="20">
        <f t="shared" si="2"/>
        <v>-1.998100135967823E-2</v>
      </c>
      <c r="P25" s="20">
        <f t="shared" si="3"/>
        <v>0</v>
      </c>
      <c r="Q25" s="20">
        <f t="shared" si="4"/>
        <v>0</v>
      </c>
      <c r="R25" s="20">
        <f t="shared" si="5"/>
        <v>-5.8199999999999974E-2</v>
      </c>
    </row>
    <row r="26" spans="1:18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  <c r="N26" s="20">
        <f t="shared" si="1"/>
        <v>0</v>
      </c>
      <c r="O26" s="20">
        <f t="shared" si="2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</row>
    <row r="27" spans="1:18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  <c r="N27" s="20">
        <f t="shared" si="1"/>
        <v>-8.8100319860072059E-3</v>
      </c>
      <c r="O27" s="20">
        <f t="shared" si="2"/>
        <v>0</v>
      </c>
      <c r="P27" s="20">
        <f t="shared" si="3"/>
        <v>0</v>
      </c>
      <c r="Q27" s="20">
        <f t="shared" si="4"/>
        <v>0</v>
      </c>
      <c r="R27" s="20">
        <f t="shared" si="5"/>
        <v>-5.8199999999999974E-2</v>
      </c>
    </row>
    <row r="28" spans="1:18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  <c r="N28" s="20">
        <f t="shared" si="1"/>
        <v>0</v>
      </c>
      <c r="O28" s="20">
        <f t="shared" si="2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</row>
    <row r="29" spans="1:18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  <c r="N29" s="20">
        <f t="shared" si="1"/>
        <v>-8.8100319860072059E-3</v>
      </c>
      <c r="O29" s="20">
        <f t="shared" si="2"/>
        <v>-3.996200271935646E-2</v>
      </c>
      <c r="P29" s="20">
        <f t="shared" si="3"/>
        <v>-1.7274582564536347E-3</v>
      </c>
      <c r="Q29" s="20">
        <f t="shared" si="4"/>
        <v>0</v>
      </c>
      <c r="R29" s="20">
        <f t="shared" si="5"/>
        <v>-0.23279999999999998</v>
      </c>
    </row>
    <row r="30" spans="1:18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  <c r="N30" s="20">
        <f t="shared" si="1"/>
        <v>-8.8100319860072059E-3</v>
      </c>
      <c r="O30" s="20">
        <f t="shared" si="2"/>
        <v>-3.996200271935646E-2</v>
      </c>
      <c r="P30" s="20">
        <f t="shared" si="3"/>
        <v>0</v>
      </c>
      <c r="Q30" s="20">
        <f t="shared" si="4"/>
        <v>0</v>
      </c>
      <c r="R30" s="20">
        <f t="shared" si="5"/>
        <v>-0.14549999999999996</v>
      </c>
    </row>
    <row r="31" spans="1:18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  <c r="N31" s="20">
        <f t="shared" si="1"/>
        <v>-8.8100319860072059E-3</v>
      </c>
      <c r="O31" s="20">
        <f t="shared" si="2"/>
        <v>-3.996200271935646E-2</v>
      </c>
      <c r="P31" s="20">
        <f t="shared" si="3"/>
        <v>0</v>
      </c>
      <c r="Q31" s="20">
        <f t="shared" si="4"/>
        <v>0</v>
      </c>
      <c r="R31" s="20">
        <f t="shared" si="5"/>
        <v>-0.29099999999999998</v>
      </c>
    </row>
    <row r="32" spans="1:18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  <c r="N32" s="20">
        <f t="shared" si="1"/>
        <v>0</v>
      </c>
      <c r="O32" s="20">
        <f t="shared" si="2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</row>
    <row r="33" spans="1:18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  <c r="N33" s="20">
        <f t="shared" si="1"/>
        <v>-8.8100319860072059E-3</v>
      </c>
      <c r="O33" s="20">
        <f t="shared" si="2"/>
        <v>-3.996200271935646E-2</v>
      </c>
      <c r="P33" s="20">
        <f t="shared" si="3"/>
        <v>0</v>
      </c>
      <c r="Q33" s="20">
        <f t="shared" si="4"/>
        <v>0</v>
      </c>
      <c r="R33" s="20">
        <f t="shared" si="5"/>
        <v>-0.29099999999999998</v>
      </c>
    </row>
    <row r="34" spans="1:18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  <c r="N34" s="20">
        <f t="shared" si="1"/>
        <v>-4.4050159930036029E-3</v>
      </c>
      <c r="O34" s="20">
        <f t="shared" si="2"/>
        <v>-1.998100135967823E-2</v>
      </c>
      <c r="P34" s="20">
        <f t="shared" si="3"/>
        <v>-1.7274582564536347E-3</v>
      </c>
      <c r="Q34" s="20">
        <f t="shared" si="4"/>
        <v>0</v>
      </c>
      <c r="R34" s="20">
        <f t="shared" si="5"/>
        <v>-0.14549999999999996</v>
      </c>
    </row>
    <row r="35" spans="1:18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  <c r="N35" s="20">
        <f t="shared" si="1"/>
        <v>-4.4050159930036029E-3</v>
      </c>
      <c r="O35" s="20">
        <f t="shared" si="2"/>
        <v>-3.996200271935646E-2</v>
      </c>
      <c r="P35" s="20">
        <f t="shared" si="3"/>
        <v>0</v>
      </c>
      <c r="Q35" s="20">
        <f t="shared" si="4"/>
        <v>0</v>
      </c>
      <c r="R35" s="20">
        <f t="shared" si="5"/>
        <v>-0.14549999999999996</v>
      </c>
    </row>
    <row r="36" spans="1:18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  <c r="N36" s="20">
        <f t="shared" si="1"/>
        <v>-8.8100319860072059E-3</v>
      </c>
      <c r="O36" s="20">
        <f t="shared" si="2"/>
        <v>-1.998100135967823E-2</v>
      </c>
      <c r="P36" s="20">
        <f t="shared" si="3"/>
        <v>-1.7274582564536347E-3</v>
      </c>
      <c r="Q36" s="20">
        <f t="shared" si="4"/>
        <v>0</v>
      </c>
      <c r="R36" s="20">
        <f t="shared" si="5"/>
        <v>-0.23279999999999998</v>
      </c>
    </row>
    <row r="37" spans="1:18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  <c r="N37" s="20">
        <f t="shared" si="1"/>
        <v>-8.8100319860072059E-3</v>
      </c>
      <c r="O37" s="20">
        <f t="shared" si="2"/>
        <v>-1.998100135967823E-2</v>
      </c>
      <c r="P37" s="20">
        <f t="shared" si="3"/>
        <v>-1.7274582564536347E-3</v>
      </c>
      <c r="Q37" s="20">
        <f t="shared" si="4"/>
        <v>0</v>
      </c>
      <c r="R37" s="20">
        <f t="shared" si="5"/>
        <v>-5.8199999999999974E-2</v>
      </c>
    </row>
    <row r="38" spans="1:18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  <c r="N38" s="20">
        <f t="shared" si="1"/>
        <v>-4.4050159930036029E-3</v>
      </c>
      <c r="O38" s="20">
        <f t="shared" si="2"/>
        <v>-1.998100135967823E-2</v>
      </c>
      <c r="P38" s="20">
        <f t="shared" si="3"/>
        <v>-1.7274582564536347E-3</v>
      </c>
      <c r="Q38" s="20">
        <f t="shared" si="4"/>
        <v>0</v>
      </c>
      <c r="R38" s="20">
        <f t="shared" si="5"/>
        <v>-5.8199999999999974E-2</v>
      </c>
    </row>
    <row r="39" spans="1:18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  <c r="N39" s="20">
        <f t="shared" si="1"/>
        <v>-8.8100319860072059E-3</v>
      </c>
      <c r="O39" s="20">
        <f t="shared" si="2"/>
        <v>-1.998100135967823E-2</v>
      </c>
      <c r="P39" s="20">
        <f t="shared" si="3"/>
        <v>-1.7274582564536347E-3</v>
      </c>
      <c r="Q39" s="20">
        <f t="shared" si="4"/>
        <v>0</v>
      </c>
      <c r="R39" s="20">
        <f t="shared" si="5"/>
        <v>-0.14549999999999996</v>
      </c>
    </row>
    <row r="40" spans="1:18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  <c r="N40" s="20">
        <f t="shared" si="1"/>
        <v>-4.4050159930036029E-3</v>
      </c>
      <c r="O40" s="20">
        <f t="shared" si="2"/>
        <v>0</v>
      </c>
      <c r="P40" s="20">
        <f t="shared" si="3"/>
        <v>0</v>
      </c>
      <c r="Q40" s="20">
        <f t="shared" si="4"/>
        <v>0</v>
      </c>
      <c r="R40" s="20">
        <f t="shared" si="5"/>
        <v>-5.8199999999999974E-2</v>
      </c>
    </row>
    <row r="41" spans="1:18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  <c r="N41" s="20">
        <f t="shared" si="1"/>
        <v>-4.4050159930036029E-3</v>
      </c>
      <c r="O41" s="20">
        <f t="shared" si="2"/>
        <v>-3.996200271935646E-2</v>
      </c>
      <c r="P41" s="20">
        <f t="shared" si="3"/>
        <v>-8.6372912822681811E-3</v>
      </c>
      <c r="Q41" s="20">
        <f t="shared" si="4"/>
        <v>0</v>
      </c>
      <c r="R41" s="20">
        <f t="shared" si="5"/>
        <v>-0.23279999999999998</v>
      </c>
    </row>
    <row r="42" spans="1:18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  <c r="N42" s="20">
        <f t="shared" si="1"/>
        <v>-4.4050159930036029E-3</v>
      </c>
      <c r="O42" s="20">
        <f t="shared" si="2"/>
        <v>0</v>
      </c>
      <c r="P42" s="20">
        <f t="shared" si="3"/>
        <v>0</v>
      </c>
      <c r="Q42" s="20">
        <f t="shared" si="4"/>
        <v>0</v>
      </c>
      <c r="R42" s="20">
        <f t="shared" si="5"/>
        <v>-5.8199999999999974E-2</v>
      </c>
    </row>
    <row r="43" spans="1:18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  <c r="N43" s="20">
        <f t="shared" si="1"/>
        <v>-8.8100319860072059E-3</v>
      </c>
      <c r="O43" s="20">
        <f t="shared" si="2"/>
        <v>-3.996200271935646E-2</v>
      </c>
      <c r="P43" s="20">
        <f t="shared" si="3"/>
        <v>-1.7274582564536347E-3</v>
      </c>
      <c r="Q43" s="20">
        <f t="shared" si="4"/>
        <v>0</v>
      </c>
      <c r="R43" s="20">
        <f t="shared" si="5"/>
        <v>-0.29099999999999998</v>
      </c>
    </row>
    <row r="44" spans="1:18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  <c r="N44" s="20">
        <f t="shared" si="1"/>
        <v>-4.4050159930036029E-3</v>
      </c>
      <c r="O44" s="20">
        <f t="shared" si="2"/>
        <v>0</v>
      </c>
      <c r="P44" s="20">
        <f t="shared" si="3"/>
        <v>0</v>
      </c>
      <c r="Q44" s="20">
        <f t="shared" si="4"/>
        <v>0</v>
      </c>
      <c r="R44" s="20">
        <f t="shared" si="5"/>
        <v>-5.8199999999999974E-2</v>
      </c>
    </row>
    <row r="45" spans="1:18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  <c r="N45" s="20">
        <f t="shared" si="1"/>
        <v>-4.4050159930036029E-3</v>
      </c>
      <c r="O45" s="20">
        <f t="shared" si="2"/>
        <v>-1.998100135967823E-2</v>
      </c>
      <c r="P45" s="20">
        <f t="shared" si="3"/>
        <v>-1.7274582564536347E-3</v>
      </c>
      <c r="Q45" s="20">
        <f t="shared" si="4"/>
        <v>0</v>
      </c>
      <c r="R45" s="20">
        <f t="shared" si="5"/>
        <v>-0.23279999999999998</v>
      </c>
    </row>
    <row r="46" spans="1:18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  <c r="N46" s="20">
        <f t="shared" si="1"/>
        <v>-8.8100319860072059E-3</v>
      </c>
      <c r="O46" s="20">
        <f t="shared" si="2"/>
        <v>-1.998100135967823E-2</v>
      </c>
      <c r="P46" s="20">
        <f t="shared" si="3"/>
        <v>-1.7274582564536347E-3</v>
      </c>
      <c r="Q46" s="20">
        <f t="shared" si="4"/>
        <v>0</v>
      </c>
      <c r="R46" s="20">
        <f t="shared" si="5"/>
        <v>-0.14549999999999996</v>
      </c>
    </row>
    <row r="47" spans="1:18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  <c r="N47" s="20">
        <f t="shared" si="1"/>
        <v>-4.4050159930036029E-3</v>
      </c>
      <c r="O47" s="20">
        <f t="shared" si="2"/>
        <v>0</v>
      </c>
      <c r="P47" s="20">
        <f t="shared" si="3"/>
        <v>0</v>
      </c>
      <c r="Q47" s="20">
        <f t="shared" si="4"/>
        <v>0</v>
      </c>
      <c r="R47" s="20">
        <f t="shared" si="5"/>
        <v>-5.8199999999999974E-2</v>
      </c>
    </row>
    <row r="48" spans="1:18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  <c r="N48" s="20">
        <f t="shared" si="1"/>
        <v>-8.8100319860072059E-3</v>
      </c>
      <c r="O48" s="20">
        <f t="shared" si="2"/>
        <v>-3.996200271935646E-2</v>
      </c>
      <c r="P48" s="20">
        <f t="shared" si="3"/>
        <v>-1.7274582564536347E-3</v>
      </c>
      <c r="Q48" s="20">
        <f t="shared" si="4"/>
        <v>0</v>
      </c>
      <c r="R48" s="20">
        <f t="shared" si="5"/>
        <v>-0.29099999999999998</v>
      </c>
    </row>
    <row r="49" spans="1:18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  <c r="N49" s="20">
        <f t="shared" si="1"/>
        <v>0</v>
      </c>
      <c r="O49" s="20">
        <f t="shared" si="2"/>
        <v>0</v>
      </c>
      <c r="P49" s="20">
        <f t="shared" si="3"/>
        <v>0</v>
      </c>
      <c r="Q49" s="20">
        <f t="shared" si="4"/>
        <v>0</v>
      </c>
      <c r="R49" s="20">
        <f t="shared" si="5"/>
        <v>0</v>
      </c>
    </row>
    <row r="50" spans="1:18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  <c r="N50" s="20">
        <f t="shared" si="1"/>
        <v>-8.8100319860072059E-3</v>
      </c>
      <c r="O50" s="20">
        <f t="shared" si="2"/>
        <v>-1.998100135967823E-2</v>
      </c>
      <c r="P50" s="20">
        <f t="shared" si="3"/>
        <v>-1.7274582564536347E-3</v>
      </c>
      <c r="Q50" s="20">
        <f t="shared" si="4"/>
        <v>0</v>
      </c>
      <c r="R50" s="20">
        <f t="shared" si="5"/>
        <v>-0.14549999999999996</v>
      </c>
    </row>
    <row r="51" spans="1:18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  <c r="N51" s="20">
        <f t="shared" si="1"/>
        <v>-8.8100319860072059E-3</v>
      </c>
      <c r="O51" s="20">
        <f t="shared" si="2"/>
        <v>-1.998100135967823E-2</v>
      </c>
      <c r="P51" s="20">
        <f t="shared" si="3"/>
        <v>0</v>
      </c>
      <c r="Q51" s="20">
        <f t="shared" si="4"/>
        <v>0</v>
      </c>
      <c r="R51" s="20">
        <f t="shared" si="5"/>
        <v>-0.23279999999999998</v>
      </c>
    </row>
    <row r="52" spans="1:18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  <c r="N52" s="20">
        <f t="shared" si="1"/>
        <v>-8.8100319860072059E-3</v>
      </c>
      <c r="O52" s="20">
        <f t="shared" si="2"/>
        <v>-3.996200271935646E-2</v>
      </c>
      <c r="P52" s="20">
        <f t="shared" si="3"/>
        <v>-1.7274582564536347E-3</v>
      </c>
      <c r="Q52" s="20">
        <f t="shared" si="4"/>
        <v>0</v>
      </c>
      <c r="R52" s="20">
        <f t="shared" si="5"/>
        <v>-0.29099999999999998</v>
      </c>
    </row>
    <row r="53" spans="1:18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  <c r="N53" s="20">
        <f t="shared" si="1"/>
        <v>-4.4050159930036029E-3</v>
      </c>
      <c r="O53" s="20">
        <f t="shared" si="2"/>
        <v>-1.998100135967823E-2</v>
      </c>
      <c r="P53" s="20">
        <f t="shared" si="3"/>
        <v>0</v>
      </c>
      <c r="Q53" s="20">
        <f t="shared" si="4"/>
        <v>0</v>
      </c>
      <c r="R53" s="20">
        <f t="shared" si="5"/>
        <v>-5.8199999999999974E-2</v>
      </c>
    </row>
    <row r="54" spans="1:18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  <c r="N54" s="20">
        <f t="shared" si="1"/>
        <v>-8.8100319860072059E-3</v>
      </c>
      <c r="O54" s="20">
        <f t="shared" si="2"/>
        <v>-3.996200271935646E-2</v>
      </c>
      <c r="P54" s="20">
        <f t="shared" si="3"/>
        <v>0</v>
      </c>
      <c r="Q54" s="20">
        <f t="shared" si="4"/>
        <v>0</v>
      </c>
      <c r="R54" s="20">
        <f t="shared" si="5"/>
        <v>-0.29099999999999998</v>
      </c>
    </row>
    <row r="55" spans="1:18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  <c r="N55" s="20">
        <f t="shared" si="1"/>
        <v>-8.8100319860072059E-3</v>
      </c>
      <c r="O55" s="20">
        <f t="shared" si="2"/>
        <v>-3.996200271935646E-2</v>
      </c>
      <c r="P55" s="20">
        <f t="shared" si="3"/>
        <v>-1.7274582564536347E-3</v>
      </c>
      <c r="Q55" s="20">
        <f t="shared" si="4"/>
        <v>0</v>
      </c>
      <c r="R55" s="20">
        <f t="shared" si="5"/>
        <v>-0.23279999999999998</v>
      </c>
    </row>
    <row r="56" spans="1:18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  <c r="N56" s="20">
        <f t="shared" si="1"/>
        <v>-8.8100319860072059E-3</v>
      </c>
      <c r="O56" s="20">
        <f t="shared" si="2"/>
        <v>-3.996200271935646E-2</v>
      </c>
      <c r="P56" s="20">
        <f t="shared" si="3"/>
        <v>-1.7274582564536347E-3</v>
      </c>
      <c r="Q56" s="20">
        <f t="shared" si="4"/>
        <v>0</v>
      </c>
      <c r="R56" s="20">
        <f t="shared" si="5"/>
        <v>-0.29099999999999998</v>
      </c>
    </row>
    <row r="57" spans="1:18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  <c r="N57" s="20">
        <f t="shared" si="1"/>
        <v>-8.8100319860072059E-3</v>
      </c>
      <c r="O57" s="20">
        <f t="shared" si="2"/>
        <v>-3.996200271935646E-2</v>
      </c>
      <c r="P57" s="20">
        <f t="shared" si="3"/>
        <v>-1.7274582564536347E-3</v>
      </c>
      <c r="Q57" s="20">
        <f t="shared" si="4"/>
        <v>0</v>
      </c>
      <c r="R57" s="20">
        <f t="shared" si="5"/>
        <v>-0.29099999999999998</v>
      </c>
    </row>
    <row r="58" spans="1:18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  <c r="N58" s="20">
        <f t="shared" si="1"/>
        <v>-8.8100319860072059E-3</v>
      </c>
      <c r="O58" s="20">
        <f t="shared" si="2"/>
        <v>-3.996200271935646E-2</v>
      </c>
      <c r="P58" s="20">
        <f t="shared" si="3"/>
        <v>-1.7274582564536347E-3</v>
      </c>
      <c r="Q58" s="20">
        <f t="shared" si="4"/>
        <v>0</v>
      </c>
      <c r="R58" s="20">
        <f t="shared" si="5"/>
        <v>-0.29099999999999998</v>
      </c>
    </row>
    <row r="59" spans="1:18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  <c r="N59" s="20">
        <f t="shared" si="1"/>
        <v>-4.4050159930036029E-3</v>
      </c>
      <c r="O59" s="20">
        <f t="shared" si="2"/>
        <v>-1.998100135967823E-2</v>
      </c>
      <c r="P59" s="20">
        <f t="shared" si="3"/>
        <v>-1.7274582564536347E-3</v>
      </c>
      <c r="Q59" s="20">
        <f t="shared" si="4"/>
        <v>0</v>
      </c>
      <c r="R59" s="20">
        <f t="shared" si="5"/>
        <v>-0.23279999999999998</v>
      </c>
    </row>
    <row r="60" spans="1:18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  <c r="N60" s="20">
        <f t="shared" si="1"/>
        <v>0</v>
      </c>
      <c r="O60" s="20">
        <f t="shared" si="2"/>
        <v>-3.996200271935646E-2</v>
      </c>
      <c r="P60" s="20">
        <f t="shared" si="3"/>
        <v>0</v>
      </c>
      <c r="Q60" s="20">
        <f t="shared" si="4"/>
        <v>0</v>
      </c>
      <c r="R60" s="20">
        <f t="shared" si="5"/>
        <v>-0.29099999999999998</v>
      </c>
    </row>
    <row r="61" spans="1:18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  <c r="N61" s="20">
        <f t="shared" si="1"/>
        <v>-4.4050159930036029E-3</v>
      </c>
      <c r="O61" s="20">
        <f t="shared" si="2"/>
        <v>-1.998100135967823E-2</v>
      </c>
      <c r="P61" s="20">
        <f t="shared" si="3"/>
        <v>0</v>
      </c>
      <c r="Q61" s="20">
        <f t="shared" si="4"/>
        <v>0</v>
      </c>
      <c r="R61" s="20">
        <f t="shared" si="5"/>
        <v>-0.14549999999999996</v>
      </c>
    </row>
    <row r="62" spans="1:18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  <c r="N62" s="20">
        <f t="shared" si="1"/>
        <v>-4.4050159930036029E-3</v>
      </c>
      <c r="O62" s="20">
        <f t="shared" si="2"/>
        <v>-1.998100135967823E-2</v>
      </c>
      <c r="P62" s="20">
        <f t="shared" si="3"/>
        <v>0</v>
      </c>
      <c r="Q62" s="20">
        <f t="shared" si="4"/>
        <v>0</v>
      </c>
      <c r="R62" s="20">
        <f t="shared" si="5"/>
        <v>-5.8199999999999974E-2</v>
      </c>
    </row>
    <row r="63" spans="1:18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  <c r="N63" s="20">
        <f t="shared" si="1"/>
        <v>-8.8100319860072059E-3</v>
      </c>
      <c r="O63" s="20">
        <f t="shared" si="2"/>
        <v>-3.996200271935646E-2</v>
      </c>
      <c r="P63" s="20">
        <f t="shared" si="3"/>
        <v>-1.7274582564536347E-3</v>
      </c>
      <c r="Q63" s="20">
        <f t="shared" si="4"/>
        <v>0</v>
      </c>
      <c r="R63" s="20">
        <f t="shared" si="5"/>
        <v>-0.29099999999999998</v>
      </c>
    </row>
    <row r="64" spans="1:18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  <c r="N64" s="20">
        <f t="shared" si="1"/>
        <v>-8.8100319860072059E-3</v>
      </c>
      <c r="O64" s="20">
        <f t="shared" si="2"/>
        <v>-1.998100135967823E-2</v>
      </c>
      <c r="P64" s="20">
        <f t="shared" si="3"/>
        <v>0</v>
      </c>
      <c r="Q64" s="20">
        <f t="shared" si="4"/>
        <v>0</v>
      </c>
      <c r="R64" s="20">
        <f t="shared" si="5"/>
        <v>-0.14549999999999996</v>
      </c>
    </row>
    <row r="65" spans="1:18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  <c r="N65" s="20">
        <f t="shared" si="1"/>
        <v>-8.8100319860072059E-3</v>
      </c>
      <c r="O65" s="20">
        <f t="shared" si="2"/>
        <v>-1.998100135967823E-2</v>
      </c>
      <c r="P65" s="20">
        <f t="shared" si="3"/>
        <v>-8.6372912822681811E-3</v>
      </c>
      <c r="Q65" s="20">
        <f t="shared" si="4"/>
        <v>0</v>
      </c>
      <c r="R65" s="20">
        <f t="shared" si="5"/>
        <v>-0.29099999999999998</v>
      </c>
    </row>
    <row r="66" spans="1:18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  <c r="N66" s="20">
        <f t="shared" si="1"/>
        <v>-4.4050159930036029E-3</v>
      </c>
      <c r="O66" s="20">
        <f t="shared" si="2"/>
        <v>0</v>
      </c>
      <c r="P66" s="20">
        <f t="shared" si="3"/>
        <v>0</v>
      </c>
      <c r="Q66" s="20">
        <f t="shared" si="4"/>
        <v>0</v>
      </c>
      <c r="R66" s="20">
        <f t="shared" si="5"/>
        <v>-5.8199999999999974E-2</v>
      </c>
    </row>
    <row r="67" spans="1:18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  <c r="N67" s="20">
        <f t="shared" si="1"/>
        <v>-8.8100319860072059E-3</v>
      </c>
      <c r="O67" s="20">
        <f t="shared" si="2"/>
        <v>-3.996200271935646E-2</v>
      </c>
      <c r="P67" s="20">
        <f t="shared" si="3"/>
        <v>0</v>
      </c>
      <c r="Q67" s="20">
        <f t="shared" si="4"/>
        <v>0</v>
      </c>
      <c r="R67" s="20">
        <f t="shared" si="5"/>
        <v>-0.29099999999999998</v>
      </c>
    </row>
    <row r="68" spans="1:18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  <c r="N68" s="20">
        <f t="shared" si="1"/>
        <v>-4.4050159930036029E-3</v>
      </c>
      <c r="O68" s="20">
        <f t="shared" si="2"/>
        <v>-3.996200271935646E-2</v>
      </c>
      <c r="P68" s="20">
        <f t="shared" si="3"/>
        <v>-1.7274582564536347E-3</v>
      </c>
      <c r="Q68" s="20">
        <f t="shared" si="4"/>
        <v>0</v>
      </c>
      <c r="R68" s="20">
        <f t="shared" si="5"/>
        <v>-0.29099999999999998</v>
      </c>
    </row>
    <row r="69" spans="1:18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  <c r="N69" s="20">
        <f t="shared" ref="N69:N95" si="6">D69-I$4</f>
        <v>-4.4050159930036029E-3</v>
      </c>
      <c r="O69" s="20">
        <f t="shared" ref="O69:O95" si="7">E69-J$4</f>
        <v>-1.998100135967823E-2</v>
      </c>
      <c r="P69" s="20">
        <f t="shared" ref="P69:P95" si="8">F69-K$4</f>
        <v>0</v>
      </c>
      <c r="Q69" s="20">
        <f t="shared" ref="Q69:Q95" si="9">G69-L$4</f>
        <v>0</v>
      </c>
      <c r="R69" s="20">
        <f t="shared" ref="R69:R95" si="10">H69-M$4</f>
        <v>-0.14549999999999996</v>
      </c>
    </row>
    <row r="70" spans="1:18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  <c r="N70" s="20">
        <f t="shared" si="6"/>
        <v>-4.4050159930036029E-3</v>
      </c>
      <c r="O70" s="20">
        <f t="shared" si="7"/>
        <v>-1.998100135967823E-2</v>
      </c>
      <c r="P70" s="20">
        <f t="shared" si="8"/>
        <v>-1.7274582564536347E-3</v>
      </c>
      <c r="Q70" s="20">
        <f t="shared" si="9"/>
        <v>0</v>
      </c>
      <c r="R70" s="20">
        <f t="shared" si="10"/>
        <v>-0.14549999999999996</v>
      </c>
    </row>
    <row r="71" spans="1:18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  <c r="N71" s="20">
        <f t="shared" si="6"/>
        <v>-8.8100319860072059E-3</v>
      </c>
      <c r="O71" s="20">
        <f t="shared" si="7"/>
        <v>-1.998100135967823E-2</v>
      </c>
      <c r="P71" s="20">
        <f t="shared" si="8"/>
        <v>0</v>
      </c>
      <c r="Q71" s="20">
        <f t="shared" si="9"/>
        <v>0</v>
      </c>
      <c r="R71" s="20">
        <f t="shared" si="10"/>
        <v>-0.23279999999999998</v>
      </c>
    </row>
    <row r="72" spans="1:18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  <c r="N72" s="20">
        <f t="shared" si="6"/>
        <v>-1.1746709314676272E-2</v>
      </c>
      <c r="O72" s="20">
        <f t="shared" si="7"/>
        <v>-3.996200271935646E-2</v>
      </c>
      <c r="P72" s="20">
        <f t="shared" si="8"/>
        <v>-1.7274582564536347E-3</v>
      </c>
      <c r="Q72" s="20">
        <f t="shared" si="9"/>
        <v>0</v>
      </c>
      <c r="R72" s="20">
        <f t="shared" si="10"/>
        <v>-0.29099999999999998</v>
      </c>
    </row>
    <row r="73" spans="1:18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  <c r="N73" s="20">
        <f t="shared" si="6"/>
        <v>-8.8100319860072059E-3</v>
      </c>
      <c r="O73" s="20">
        <f t="shared" si="7"/>
        <v>-1.998100135967823E-2</v>
      </c>
      <c r="P73" s="20">
        <f t="shared" si="8"/>
        <v>-1.7274582564536347E-3</v>
      </c>
      <c r="Q73" s="20">
        <f t="shared" si="9"/>
        <v>0</v>
      </c>
      <c r="R73" s="20">
        <f t="shared" si="10"/>
        <v>-0.14549999999999996</v>
      </c>
    </row>
    <row r="74" spans="1:18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  <c r="N74" s="20">
        <f t="shared" si="6"/>
        <v>-8.8100319860072059E-3</v>
      </c>
      <c r="O74" s="20">
        <f t="shared" si="7"/>
        <v>-1.998100135967823E-2</v>
      </c>
      <c r="P74" s="20">
        <f t="shared" si="8"/>
        <v>0</v>
      </c>
      <c r="Q74" s="20">
        <f t="shared" si="9"/>
        <v>0</v>
      </c>
      <c r="R74" s="20">
        <f t="shared" si="10"/>
        <v>-5.8199999999999974E-2</v>
      </c>
    </row>
    <row r="75" spans="1:18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  <c r="N75" s="20">
        <f t="shared" si="6"/>
        <v>-8.8100319860072059E-3</v>
      </c>
      <c r="O75" s="20">
        <f t="shared" si="7"/>
        <v>-1.998100135967823E-2</v>
      </c>
      <c r="P75" s="20">
        <f t="shared" si="8"/>
        <v>0</v>
      </c>
      <c r="Q75" s="20">
        <f t="shared" si="9"/>
        <v>0</v>
      </c>
      <c r="R75" s="20">
        <f t="shared" si="10"/>
        <v>-5.8199999999999974E-2</v>
      </c>
    </row>
    <row r="76" spans="1:18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  <c r="N76" s="20">
        <f t="shared" si="6"/>
        <v>0</v>
      </c>
      <c r="O76" s="20">
        <f t="shared" si="7"/>
        <v>0</v>
      </c>
      <c r="P76" s="20">
        <f t="shared" si="8"/>
        <v>0</v>
      </c>
      <c r="Q76" s="20">
        <f t="shared" si="9"/>
        <v>0</v>
      </c>
      <c r="R76" s="20">
        <f t="shared" si="10"/>
        <v>0</v>
      </c>
    </row>
    <row r="77" spans="1:18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  <c r="N77" s="20">
        <f t="shared" si="6"/>
        <v>-8.8100319860072059E-3</v>
      </c>
      <c r="O77" s="20">
        <f t="shared" si="7"/>
        <v>-3.996200271935646E-2</v>
      </c>
      <c r="P77" s="20">
        <f t="shared" si="8"/>
        <v>0</v>
      </c>
      <c r="Q77" s="20">
        <f t="shared" si="9"/>
        <v>0</v>
      </c>
      <c r="R77" s="20">
        <f t="shared" si="10"/>
        <v>-0.14549999999999996</v>
      </c>
    </row>
    <row r="78" spans="1:18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  <c r="N78" s="20">
        <f t="shared" si="6"/>
        <v>0</v>
      </c>
      <c r="O78" s="20">
        <f t="shared" si="7"/>
        <v>-1.998100135967823E-2</v>
      </c>
      <c r="P78" s="20">
        <f t="shared" si="8"/>
        <v>0</v>
      </c>
      <c r="Q78" s="20">
        <f t="shared" si="9"/>
        <v>0</v>
      </c>
      <c r="R78" s="20">
        <f t="shared" si="10"/>
        <v>0</v>
      </c>
    </row>
    <row r="79" spans="1:18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  <c r="N79" s="20">
        <f t="shared" si="6"/>
        <v>-8.8100319860072059E-3</v>
      </c>
      <c r="O79" s="20">
        <f t="shared" si="7"/>
        <v>-3.996200271935646E-2</v>
      </c>
      <c r="P79" s="20">
        <f t="shared" si="8"/>
        <v>0</v>
      </c>
      <c r="Q79" s="20">
        <f t="shared" si="9"/>
        <v>0</v>
      </c>
      <c r="R79" s="20">
        <f t="shared" si="10"/>
        <v>-0.29099999999999998</v>
      </c>
    </row>
    <row r="80" spans="1:18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  <c r="N80" s="20">
        <f t="shared" si="6"/>
        <v>-8.8100319860072059E-3</v>
      </c>
      <c r="O80" s="20">
        <f t="shared" si="7"/>
        <v>-1.998100135967823E-2</v>
      </c>
      <c r="P80" s="20">
        <f t="shared" si="8"/>
        <v>-1.7274582564536347E-3</v>
      </c>
      <c r="Q80" s="20">
        <f t="shared" si="9"/>
        <v>0</v>
      </c>
      <c r="R80" s="20">
        <f t="shared" si="10"/>
        <v>-0.23279999999999998</v>
      </c>
    </row>
    <row r="81" spans="1:18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  <c r="N81" s="20">
        <f t="shared" si="6"/>
        <v>-8.8100319860072059E-3</v>
      </c>
      <c r="O81" s="20">
        <f t="shared" si="7"/>
        <v>-3.996200271935646E-2</v>
      </c>
      <c r="P81" s="20">
        <f t="shared" si="8"/>
        <v>-1.7274582564536347E-3</v>
      </c>
      <c r="Q81" s="20">
        <f t="shared" si="9"/>
        <v>0</v>
      </c>
      <c r="R81" s="20">
        <f t="shared" si="10"/>
        <v>-0.14549999999999996</v>
      </c>
    </row>
    <row r="82" spans="1:18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  <c r="N82" s="20">
        <f t="shared" si="6"/>
        <v>-4.4050159930036029E-3</v>
      </c>
      <c r="O82" s="20">
        <f t="shared" si="7"/>
        <v>-3.996200271935646E-2</v>
      </c>
      <c r="P82" s="20">
        <f t="shared" si="8"/>
        <v>0</v>
      </c>
      <c r="Q82" s="20">
        <f t="shared" si="9"/>
        <v>0</v>
      </c>
      <c r="R82" s="20">
        <f t="shared" si="10"/>
        <v>-0.29099999999999998</v>
      </c>
    </row>
    <row r="83" spans="1:18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  <c r="N83" s="20">
        <f t="shared" si="6"/>
        <v>-4.4050159930036029E-3</v>
      </c>
      <c r="O83" s="20">
        <f t="shared" si="7"/>
        <v>-3.996200271935646E-2</v>
      </c>
      <c r="P83" s="20">
        <f t="shared" si="8"/>
        <v>0</v>
      </c>
      <c r="Q83" s="20">
        <f t="shared" si="9"/>
        <v>0</v>
      </c>
      <c r="R83" s="20">
        <f t="shared" si="10"/>
        <v>-5.8199999999999974E-2</v>
      </c>
    </row>
    <row r="84" spans="1:18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  <c r="N84" s="20">
        <f t="shared" si="6"/>
        <v>-8.8100319860072059E-3</v>
      </c>
      <c r="O84" s="20">
        <f t="shared" si="7"/>
        <v>-3.996200271935646E-2</v>
      </c>
      <c r="P84" s="20">
        <f t="shared" si="8"/>
        <v>0</v>
      </c>
      <c r="Q84" s="20">
        <f t="shared" si="9"/>
        <v>0</v>
      </c>
      <c r="R84" s="20">
        <f t="shared" si="10"/>
        <v>-0.29099999999999998</v>
      </c>
    </row>
    <row r="85" spans="1:18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  <c r="N85" s="20">
        <f t="shared" si="6"/>
        <v>-8.8100319860072059E-3</v>
      </c>
      <c r="O85" s="20">
        <f t="shared" si="7"/>
        <v>-1.998100135967823E-2</v>
      </c>
      <c r="P85" s="20">
        <f t="shared" si="8"/>
        <v>-1.7274582564536347E-3</v>
      </c>
      <c r="Q85" s="20">
        <f t="shared" si="9"/>
        <v>0</v>
      </c>
      <c r="R85" s="20">
        <f t="shared" si="10"/>
        <v>-0.14549999999999996</v>
      </c>
    </row>
    <row r="86" spans="1:18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  <c r="N86" s="20">
        <f t="shared" si="6"/>
        <v>-8.8100319860072059E-3</v>
      </c>
      <c r="O86" s="20">
        <f t="shared" si="7"/>
        <v>-1.998100135967823E-2</v>
      </c>
      <c r="P86" s="20">
        <f t="shared" si="8"/>
        <v>-1.7274582564536347E-3</v>
      </c>
      <c r="Q86" s="20">
        <f t="shared" si="9"/>
        <v>0</v>
      </c>
      <c r="R86" s="20">
        <f t="shared" si="10"/>
        <v>-0.14549999999999996</v>
      </c>
    </row>
    <row r="87" spans="1:18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  <c r="N87" s="20">
        <f t="shared" si="6"/>
        <v>0</v>
      </c>
      <c r="O87" s="20">
        <f t="shared" si="7"/>
        <v>-3.996200271935646E-2</v>
      </c>
      <c r="P87" s="20">
        <f t="shared" si="8"/>
        <v>0</v>
      </c>
      <c r="Q87" s="20">
        <f t="shared" si="9"/>
        <v>0</v>
      </c>
      <c r="R87" s="20">
        <f t="shared" si="10"/>
        <v>-5.8199999999999974E-2</v>
      </c>
    </row>
    <row r="88" spans="1:18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  <c r="N88" s="20">
        <f t="shared" si="6"/>
        <v>-8.8100319860072059E-3</v>
      </c>
      <c r="O88" s="20">
        <f t="shared" si="7"/>
        <v>-3.996200271935646E-2</v>
      </c>
      <c r="P88" s="20">
        <f t="shared" si="8"/>
        <v>-1.7274582564536347E-3</v>
      </c>
      <c r="Q88" s="20">
        <f t="shared" si="9"/>
        <v>0</v>
      </c>
      <c r="R88" s="20">
        <f t="shared" si="10"/>
        <v>-0.29099999999999998</v>
      </c>
    </row>
    <row r="89" spans="1:18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  <c r="N89" s="20">
        <f t="shared" si="6"/>
        <v>-8.8100319860072059E-3</v>
      </c>
      <c r="O89" s="20">
        <f t="shared" si="7"/>
        <v>-3.996200271935646E-2</v>
      </c>
      <c r="P89" s="20">
        <f t="shared" si="8"/>
        <v>0</v>
      </c>
      <c r="Q89" s="20">
        <f t="shared" si="9"/>
        <v>0</v>
      </c>
      <c r="R89" s="20">
        <f t="shared" si="10"/>
        <v>-0.23279999999999998</v>
      </c>
    </row>
    <row r="90" spans="1:18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  <c r="N90" s="20">
        <f t="shared" si="6"/>
        <v>0</v>
      </c>
      <c r="O90" s="20">
        <f t="shared" si="7"/>
        <v>-3.996200271935646E-2</v>
      </c>
      <c r="P90" s="20">
        <f t="shared" si="8"/>
        <v>0</v>
      </c>
      <c r="Q90" s="20">
        <f t="shared" si="9"/>
        <v>0</v>
      </c>
      <c r="R90" s="20">
        <f t="shared" si="10"/>
        <v>-5.8199999999999974E-2</v>
      </c>
    </row>
    <row r="91" spans="1:18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  <c r="N91" s="20">
        <f t="shared" si="6"/>
        <v>-8.8100319860072059E-3</v>
      </c>
      <c r="O91" s="20">
        <f t="shared" si="7"/>
        <v>-3.996200271935646E-2</v>
      </c>
      <c r="P91" s="20">
        <f t="shared" si="8"/>
        <v>-1.7274582564536347E-3</v>
      </c>
      <c r="Q91" s="20">
        <f t="shared" si="9"/>
        <v>0</v>
      </c>
      <c r="R91" s="20">
        <f t="shared" si="10"/>
        <v>-0.29099999999999998</v>
      </c>
    </row>
    <row r="92" spans="1:18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  <c r="N92" s="20">
        <f t="shared" si="6"/>
        <v>-8.8100319860072059E-3</v>
      </c>
      <c r="O92" s="20">
        <f t="shared" si="7"/>
        <v>-1.998100135967823E-2</v>
      </c>
      <c r="P92" s="20">
        <f t="shared" si="8"/>
        <v>-1.7274582564536347E-3</v>
      </c>
      <c r="Q92" s="20">
        <f t="shared" si="9"/>
        <v>0</v>
      </c>
      <c r="R92" s="20">
        <f t="shared" si="10"/>
        <v>-0.23279999999999998</v>
      </c>
    </row>
    <row r="93" spans="1:18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  <c r="N93" s="20">
        <f t="shared" si="6"/>
        <v>-8.8100319860072059E-3</v>
      </c>
      <c r="O93" s="20">
        <f t="shared" si="7"/>
        <v>-1.998100135967823E-2</v>
      </c>
      <c r="P93" s="20">
        <f t="shared" si="8"/>
        <v>0</v>
      </c>
      <c r="Q93" s="20">
        <f t="shared" si="9"/>
        <v>0</v>
      </c>
      <c r="R93" s="20">
        <f t="shared" si="10"/>
        <v>-0.14549999999999996</v>
      </c>
    </row>
    <row r="94" spans="1:18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  <c r="N94" s="20">
        <f t="shared" si="6"/>
        <v>-8.8100319860072059E-3</v>
      </c>
      <c r="O94" s="20">
        <f t="shared" si="7"/>
        <v>-3.996200271935646E-2</v>
      </c>
      <c r="P94" s="20">
        <f t="shared" si="8"/>
        <v>-1.7274582564536347E-3</v>
      </c>
      <c r="Q94" s="20">
        <f t="shared" si="9"/>
        <v>0</v>
      </c>
      <c r="R94" s="20">
        <f t="shared" si="10"/>
        <v>-0.29099999999999998</v>
      </c>
    </row>
    <row r="95" spans="1:18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  <c r="N95" s="20">
        <f t="shared" si="6"/>
        <v>-4.4050159930036029E-3</v>
      </c>
      <c r="O95" s="20">
        <f t="shared" si="7"/>
        <v>0</v>
      </c>
      <c r="P95" s="20">
        <f t="shared" si="8"/>
        <v>-1.7274582564536347E-3</v>
      </c>
      <c r="Q95" s="20">
        <f t="shared" si="9"/>
        <v>0</v>
      </c>
      <c r="R95" s="20">
        <f t="shared" si="10"/>
        <v>-5.8199999999999974E-2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R95"/>
  <sheetViews>
    <sheetView topLeftCell="C1" workbookViewId="0">
      <selection activeCell="N2" sqref="N2:R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8">
      <c r="D2" s="20" t="s">
        <v>203</v>
      </c>
      <c r="I2" s="20" t="s">
        <v>204</v>
      </c>
      <c r="N2" s="20" t="s">
        <v>194</v>
      </c>
      <c r="O2" s="20"/>
      <c r="P2" s="20"/>
      <c r="Q2" s="20"/>
      <c r="R2" s="20"/>
    </row>
    <row r="3" spans="1:1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</row>
    <row r="4" spans="1:18" ht="15.75">
      <c r="A4" s="2">
        <v>1</v>
      </c>
      <c r="B4" s="2">
        <v>1</v>
      </c>
      <c r="C4" s="2" t="s">
        <v>60</v>
      </c>
      <c r="D4">
        <f>'A+A-'!K4</f>
        <v>1.3215047979010807E-2</v>
      </c>
      <c r="E4">
        <f>'A+A-'!L4</f>
        <v>5.994300407903469E-2</v>
      </c>
      <c r="F4">
        <f>'A+A-'!M4</f>
        <v>9.5010204104949997E-3</v>
      </c>
      <c r="G4">
        <f>'A+A-'!N4</f>
        <v>1.8255436950696896E-2</v>
      </c>
      <c r="H4">
        <f>'A+A-'!O4</f>
        <v>0.3201</v>
      </c>
      <c r="I4">
        <f>'A+A-'!K8</f>
        <v>1.468338664334534E-3</v>
      </c>
      <c r="J4">
        <f>'A+A-'!L8</f>
        <v>1.998100135967823E-2</v>
      </c>
      <c r="K4">
        <f>'A+A-'!M8</f>
        <v>8.637291282268182E-4</v>
      </c>
      <c r="L4">
        <f>'A+A-'!N8</f>
        <v>1.8255436950696896E-2</v>
      </c>
      <c r="M4">
        <f>'A+A-'!O8</f>
        <v>2.9100000000000001E-2</v>
      </c>
      <c r="N4" s="20">
        <f>I4-D4</f>
        <v>-1.1746709314676272E-2</v>
      </c>
      <c r="O4" s="20">
        <f t="shared" ref="O4:R4" si="0">J4-E4</f>
        <v>-3.996200271935646E-2</v>
      </c>
      <c r="P4" s="20">
        <f t="shared" si="0"/>
        <v>-8.6372912822681811E-3</v>
      </c>
      <c r="Q4" s="20">
        <f t="shared" si="0"/>
        <v>0</v>
      </c>
      <c r="R4" s="20">
        <f t="shared" si="0"/>
        <v>-0.29099999999999998</v>
      </c>
    </row>
    <row r="5" spans="1:18" ht="15.75">
      <c r="A5" s="2">
        <v>2</v>
      </c>
      <c r="B5" s="2">
        <v>7</v>
      </c>
      <c r="C5" s="2" t="s">
        <v>62</v>
      </c>
    </row>
    <row r="6" spans="1:18" ht="15.75">
      <c r="A6" s="2">
        <v>3</v>
      </c>
      <c r="B6" s="2">
        <v>15</v>
      </c>
      <c r="C6" s="2" t="s">
        <v>64</v>
      </c>
    </row>
    <row r="7" spans="1:18" ht="15.75">
      <c r="A7" s="2">
        <v>4</v>
      </c>
      <c r="B7" s="2">
        <v>21</v>
      </c>
      <c r="C7" s="2" t="s">
        <v>65</v>
      </c>
    </row>
    <row r="8" spans="1:18" ht="15.75">
      <c r="A8" s="2">
        <v>5</v>
      </c>
      <c r="B8" s="2">
        <v>22</v>
      </c>
      <c r="C8" s="2" t="s">
        <v>66</v>
      </c>
    </row>
    <row r="9" spans="1:18" ht="15.75">
      <c r="A9" s="2">
        <v>6</v>
      </c>
      <c r="B9" s="2">
        <v>23</v>
      </c>
      <c r="C9" s="2" t="s">
        <v>67</v>
      </c>
    </row>
    <row r="10" spans="1:18" ht="15.75">
      <c r="A10" s="2">
        <v>7</v>
      </c>
      <c r="B10" s="2">
        <v>31</v>
      </c>
      <c r="C10" s="2" t="s">
        <v>68</v>
      </c>
    </row>
    <row r="11" spans="1:18" ht="15.75">
      <c r="A11" s="2">
        <v>8</v>
      </c>
      <c r="B11" s="2">
        <v>33</v>
      </c>
      <c r="C11" s="2" t="s">
        <v>69</v>
      </c>
    </row>
    <row r="12" spans="1:18" ht="15.75">
      <c r="A12" s="2">
        <v>9</v>
      </c>
      <c r="B12" s="2">
        <v>40</v>
      </c>
      <c r="C12" s="2" t="s">
        <v>70</v>
      </c>
    </row>
    <row r="13" spans="1:18" ht="15.75">
      <c r="A13" s="2">
        <v>10</v>
      </c>
      <c r="B13" s="2">
        <v>41</v>
      </c>
      <c r="C13" s="2" t="s">
        <v>71</v>
      </c>
    </row>
    <row r="14" spans="1:18" ht="15.75">
      <c r="A14" s="2">
        <v>11</v>
      </c>
      <c r="B14" s="2">
        <v>42</v>
      </c>
      <c r="C14" s="2" t="s">
        <v>72</v>
      </c>
    </row>
    <row r="15" spans="1:18" ht="15.75">
      <c r="A15" s="2">
        <v>12</v>
      </c>
      <c r="B15" s="2">
        <v>45</v>
      </c>
      <c r="C15" s="2" t="s">
        <v>73</v>
      </c>
    </row>
    <row r="16" spans="1:18" ht="15.75">
      <c r="A16" s="2">
        <v>13</v>
      </c>
      <c r="B16" s="2">
        <v>53</v>
      </c>
      <c r="C16" s="2" t="s">
        <v>74</v>
      </c>
    </row>
    <row r="17" spans="1:3" ht="15.75">
      <c r="A17" s="2">
        <v>14</v>
      </c>
      <c r="B17" s="2">
        <v>54</v>
      </c>
      <c r="C17" s="2" t="s">
        <v>75</v>
      </c>
    </row>
    <row r="18" spans="1:3" ht="15.75">
      <c r="A18" s="2">
        <v>15</v>
      </c>
      <c r="B18" s="2">
        <v>58</v>
      </c>
      <c r="C18" s="2" t="s">
        <v>76</v>
      </c>
    </row>
    <row r="19" spans="1:3" ht="15.75">
      <c r="A19" s="2">
        <v>16</v>
      </c>
      <c r="B19" s="2">
        <v>59</v>
      </c>
      <c r="C19" s="2" t="s">
        <v>77</v>
      </c>
    </row>
    <row r="20" spans="1:3" ht="15.75">
      <c r="A20" s="2">
        <v>17</v>
      </c>
      <c r="B20" s="2">
        <v>60</v>
      </c>
      <c r="C20" s="2" t="s">
        <v>78</v>
      </c>
    </row>
    <row r="21" spans="1:3" ht="15.75">
      <c r="A21" s="2">
        <v>18</v>
      </c>
      <c r="B21" s="2">
        <v>64</v>
      </c>
      <c r="C21" s="2" t="s">
        <v>79</v>
      </c>
    </row>
    <row r="22" spans="1:3" ht="15.75">
      <c r="A22" s="2">
        <v>19</v>
      </c>
      <c r="B22" s="2">
        <v>65</v>
      </c>
      <c r="C22" s="2" t="s">
        <v>80</v>
      </c>
    </row>
    <row r="23" spans="1:3" ht="15.75">
      <c r="A23" s="2">
        <v>20</v>
      </c>
      <c r="B23" s="2">
        <v>68</v>
      </c>
      <c r="C23" s="2" t="s">
        <v>81</v>
      </c>
    </row>
    <row r="24" spans="1:3" ht="15.75">
      <c r="A24" s="2">
        <v>21</v>
      </c>
      <c r="B24" s="2">
        <v>70</v>
      </c>
      <c r="C24" s="2" t="s">
        <v>82</v>
      </c>
    </row>
    <row r="25" spans="1:3" ht="15.75">
      <c r="A25" s="2">
        <v>22</v>
      </c>
      <c r="B25" s="2">
        <v>71</v>
      </c>
      <c r="C25" s="2" t="s">
        <v>83</v>
      </c>
    </row>
    <row r="26" spans="1:3" ht="15.75">
      <c r="A26" s="2">
        <v>23</v>
      </c>
      <c r="B26" s="2">
        <v>75</v>
      </c>
      <c r="C26" s="2" t="s">
        <v>84</v>
      </c>
    </row>
    <row r="27" spans="1:3" ht="15.75">
      <c r="A27" s="2">
        <v>24</v>
      </c>
      <c r="B27" s="2">
        <v>79</v>
      </c>
      <c r="C27" s="2" t="s">
        <v>85</v>
      </c>
    </row>
    <row r="28" spans="1:3" ht="15.75">
      <c r="A28" s="2">
        <v>25</v>
      </c>
      <c r="B28" s="2">
        <v>83</v>
      </c>
      <c r="C28" s="2" t="s">
        <v>86</v>
      </c>
    </row>
    <row r="29" spans="1:3" ht="15.75">
      <c r="A29" s="2">
        <v>26</v>
      </c>
      <c r="B29" s="2">
        <v>87</v>
      </c>
      <c r="C29" s="2" t="s">
        <v>87</v>
      </c>
    </row>
    <row r="30" spans="1:3" ht="15.75">
      <c r="A30" s="2">
        <v>27</v>
      </c>
      <c r="B30" s="2">
        <v>90</v>
      </c>
      <c r="C30" s="2" t="s">
        <v>88</v>
      </c>
    </row>
    <row r="31" spans="1:3" ht="15.75">
      <c r="A31" s="2">
        <v>28</v>
      </c>
      <c r="B31" s="2">
        <v>92</v>
      </c>
      <c r="C31" s="2" t="s">
        <v>89</v>
      </c>
    </row>
    <row r="32" spans="1:3" ht="15.75">
      <c r="A32" s="2">
        <v>29</v>
      </c>
      <c r="B32" s="2">
        <v>97</v>
      </c>
      <c r="C32" s="2" t="s">
        <v>90</v>
      </c>
    </row>
    <row r="33" spans="1:3" ht="15.75">
      <c r="A33" s="2">
        <v>30</v>
      </c>
      <c r="B33" s="2">
        <v>98</v>
      </c>
      <c r="C33" s="2" t="s">
        <v>91</v>
      </c>
    </row>
    <row r="34" spans="1:3" ht="15.75">
      <c r="A34" s="2">
        <v>31</v>
      </c>
      <c r="B34" s="2">
        <v>99</v>
      </c>
      <c r="C34" s="2" t="s">
        <v>92</v>
      </c>
    </row>
    <row r="35" spans="1:3" ht="15.75">
      <c r="A35" s="2">
        <v>32</v>
      </c>
      <c r="B35" s="2">
        <v>101</v>
      </c>
      <c r="C35" s="2" t="s">
        <v>93</v>
      </c>
    </row>
    <row r="36" spans="1:3" ht="15.75">
      <c r="A36" s="2">
        <v>33</v>
      </c>
      <c r="B36" s="2">
        <v>104</v>
      </c>
      <c r="C36" s="2" t="s">
        <v>94</v>
      </c>
    </row>
    <row r="37" spans="1:3" ht="15.75">
      <c r="A37" s="2">
        <v>34</v>
      </c>
      <c r="B37" s="2">
        <v>105</v>
      </c>
      <c r="C37" s="2" t="s">
        <v>95</v>
      </c>
    </row>
    <row r="38" spans="1:3" ht="15.75">
      <c r="A38" s="2">
        <v>35</v>
      </c>
      <c r="B38" s="2">
        <v>107</v>
      </c>
      <c r="C38" s="2" t="s">
        <v>96</v>
      </c>
    </row>
    <row r="39" spans="1:3" ht="15.75">
      <c r="A39" s="2">
        <v>36</v>
      </c>
      <c r="B39" s="2">
        <v>109</v>
      </c>
      <c r="C39" s="2" t="s">
        <v>97</v>
      </c>
    </row>
    <row r="40" spans="1:3" ht="15.75">
      <c r="A40" s="2">
        <v>37</v>
      </c>
      <c r="B40" s="2">
        <v>114</v>
      </c>
      <c r="C40" s="2" t="s">
        <v>98</v>
      </c>
    </row>
    <row r="41" spans="1:3" ht="15.75">
      <c r="A41" s="2">
        <v>38</v>
      </c>
      <c r="B41" s="2">
        <v>117</v>
      </c>
      <c r="C41" s="2" t="s">
        <v>99</v>
      </c>
    </row>
    <row r="42" spans="1:3" ht="15.75">
      <c r="A42" s="2">
        <v>39</v>
      </c>
      <c r="B42" s="2">
        <v>124</v>
      </c>
      <c r="C42" s="2" t="s">
        <v>100</v>
      </c>
    </row>
    <row r="43" spans="1:3" ht="15.75">
      <c r="A43" s="2">
        <v>40</v>
      </c>
      <c r="B43" s="2">
        <v>128</v>
      </c>
      <c r="C43" s="2" t="s">
        <v>101</v>
      </c>
    </row>
    <row r="44" spans="1:3" ht="15.75">
      <c r="A44" s="2">
        <v>41</v>
      </c>
      <c r="B44" s="2">
        <v>141</v>
      </c>
      <c r="C44" s="2" t="s">
        <v>102</v>
      </c>
    </row>
    <row r="45" spans="1:3" ht="15.75">
      <c r="A45" s="2">
        <v>42</v>
      </c>
      <c r="B45" s="2">
        <v>142</v>
      </c>
      <c r="C45" s="2" t="s">
        <v>103</v>
      </c>
    </row>
    <row r="46" spans="1:3" ht="15.75">
      <c r="A46" s="2">
        <v>43</v>
      </c>
      <c r="B46" s="2">
        <v>143</v>
      </c>
      <c r="C46" s="2" t="s">
        <v>104</v>
      </c>
    </row>
    <row r="47" spans="1:3" ht="15.75">
      <c r="A47" s="2">
        <v>44</v>
      </c>
      <c r="B47" s="2">
        <v>144</v>
      </c>
      <c r="C47" s="2" t="s">
        <v>105</v>
      </c>
    </row>
    <row r="48" spans="1:3" ht="15.75">
      <c r="A48" s="2">
        <v>45</v>
      </c>
      <c r="B48" s="2">
        <v>152</v>
      </c>
      <c r="C48" s="2" t="s">
        <v>106</v>
      </c>
    </row>
    <row r="49" spans="1:3" ht="15.75">
      <c r="A49" s="2">
        <v>46</v>
      </c>
      <c r="B49" s="2">
        <v>154</v>
      </c>
      <c r="C49" s="2" t="s">
        <v>107</v>
      </c>
    </row>
    <row r="50" spans="1:3" ht="15.75">
      <c r="A50" s="2">
        <v>47</v>
      </c>
      <c r="B50" s="2">
        <v>158</v>
      </c>
      <c r="C50" s="2" t="s">
        <v>108</v>
      </c>
    </row>
    <row r="51" spans="1:3" ht="15.75">
      <c r="A51" s="2">
        <v>48</v>
      </c>
      <c r="B51" s="2">
        <v>159</v>
      </c>
      <c r="C51" s="2" t="s">
        <v>109</v>
      </c>
    </row>
    <row r="52" spans="1:3" ht="15.75">
      <c r="A52" s="2">
        <v>49</v>
      </c>
      <c r="B52" s="2">
        <v>160</v>
      </c>
      <c r="C52" s="2" t="s">
        <v>110</v>
      </c>
    </row>
    <row r="53" spans="1:3" ht="15.75">
      <c r="A53" s="2">
        <v>50</v>
      </c>
      <c r="B53" s="2">
        <v>166</v>
      </c>
      <c r="C53" s="2" t="s">
        <v>111</v>
      </c>
    </row>
    <row r="54" spans="1:3" ht="15.75">
      <c r="A54" s="2">
        <v>51</v>
      </c>
      <c r="B54" s="2">
        <v>168</v>
      </c>
      <c r="C54" s="2" t="s">
        <v>112</v>
      </c>
    </row>
    <row r="55" spans="1:3" ht="15.75">
      <c r="A55" s="2">
        <v>52</v>
      </c>
      <c r="B55" s="2">
        <v>171</v>
      </c>
      <c r="C55" s="2" t="s">
        <v>113</v>
      </c>
    </row>
    <row r="56" spans="1:3" ht="15.75">
      <c r="A56" s="2">
        <v>53</v>
      </c>
      <c r="B56" s="2">
        <v>172</v>
      </c>
      <c r="C56" s="2" t="s">
        <v>114</v>
      </c>
    </row>
    <row r="57" spans="1:3" ht="15.75">
      <c r="A57" s="2">
        <v>54</v>
      </c>
      <c r="B57" s="2">
        <v>174</v>
      </c>
      <c r="C57" s="2" t="s">
        <v>115</v>
      </c>
    </row>
    <row r="58" spans="1:3" ht="15.75">
      <c r="A58" s="2">
        <v>55</v>
      </c>
      <c r="B58" s="2">
        <v>175</v>
      </c>
      <c r="C58" s="2" t="s">
        <v>116</v>
      </c>
    </row>
    <row r="59" spans="1:3" ht="15.75">
      <c r="A59" s="2">
        <v>56</v>
      </c>
      <c r="B59" s="2">
        <v>177</v>
      </c>
      <c r="C59" s="2" t="s">
        <v>117</v>
      </c>
    </row>
    <row r="60" spans="1:3" ht="15.75">
      <c r="A60" s="2">
        <v>57</v>
      </c>
      <c r="B60" s="2">
        <v>181</v>
      </c>
      <c r="C60" s="2" t="s">
        <v>118</v>
      </c>
    </row>
    <row r="61" spans="1:3" ht="15.75">
      <c r="A61" s="2">
        <v>58</v>
      </c>
      <c r="B61" s="2">
        <v>182</v>
      </c>
      <c r="C61" s="2" t="s">
        <v>119</v>
      </c>
    </row>
    <row r="62" spans="1:3" ht="15.75">
      <c r="A62" s="2">
        <v>59</v>
      </c>
      <c r="B62" s="2">
        <v>183</v>
      </c>
      <c r="C62" s="2" t="s">
        <v>120</v>
      </c>
    </row>
    <row r="63" spans="1:3" ht="15.75">
      <c r="A63" s="2">
        <v>60</v>
      </c>
      <c r="B63" s="2">
        <v>187</v>
      </c>
      <c r="C63" s="2" t="s">
        <v>121</v>
      </c>
    </row>
    <row r="64" spans="1:3" ht="15.75">
      <c r="A64" s="2">
        <v>61</v>
      </c>
      <c r="B64" s="2">
        <v>188</v>
      </c>
      <c r="C64" s="2" t="s">
        <v>122</v>
      </c>
    </row>
    <row r="65" spans="1:3" ht="15.75">
      <c r="A65" s="2">
        <v>62</v>
      </c>
      <c r="B65" s="2">
        <v>199</v>
      </c>
      <c r="C65" s="2" t="s">
        <v>123</v>
      </c>
    </row>
    <row r="66" spans="1:3" ht="15.75">
      <c r="A66" s="2">
        <v>63</v>
      </c>
      <c r="B66" s="2">
        <v>206</v>
      </c>
      <c r="C66" s="2" t="s">
        <v>124</v>
      </c>
    </row>
    <row r="67" spans="1:3" ht="15.75">
      <c r="A67" s="2">
        <v>64</v>
      </c>
      <c r="B67" s="2">
        <v>215</v>
      </c>
      <c r="C67" s="2" t="s">
        <v>125</v>
      </c>
    </row>
    <row r="68" spans="1:3" ht="15.75">
      <c r="A68" s="2">
        <v>65</v>
      </c>
      <c r="B68" s="2">
        <v>216</v>
      </c>
      <c r="C68" s="2" t="s">
        <v>126</v>
      </c>
    </row>
    <row r="69" spans="1:3" ht="15.75">
      <c r="A69" s="2">
        <v>66</v>
      </c>
      <c r="B69" s="2">
        <v>218</v>
      </c>
      <c r="C69" s="2" t="s">
        <v>127</v>
      </c>
    </row>
    <row r="70" spans="1:3" ht="15.75">
      <c r="A70" s="2">
        <v>67</v>
      </c>
      <c r="B70" s="2">
        <v>222</v>
      </c>
      <c r="C70" s="2" t="s">
        <v>128</v>
      </c>
    </row>
    <row r="71" spans="1:3" ht="15.75">
      <c r="A71" s="2">
        <v>68</v>
      </c>
      <c r="B71" s="2">
        <v>224</v>
      </c>
      <c r="C71" s="2" t="s">
        <v>129</v>
      </c>
    </row>
    <row r="72" spans="1:3" ht="15.75">
      <c r="A72" s="2">
        <v>69</v>
      </c>
      <c r="B72" s="2">
        <v>236</v>
      </c>
      <c r="C72" s="2" t="s">
        <v>130</v>
      </c>
    </row>
    <row r="73" spans="1:3" ht="15.75">
      <c r="A73" s="2">
        <v>70</v>
      </c>
      <c r="B73" s="2">
        <v>237</v>
      </c>
      <c r="C73" s="2" t="s">
        <v>131</v>
      </c>
    </row>
    <row r="74" spans="1:3" ht="15.75">
      <c r="A74" s="2">
        <v>71</v>
      </c>
      <c r="B74" s="2">
        <v>244</v>
      </c>
      <c r="C74" s="2" t="s">
        <v>132</v>
      </c>
    </row>
    <row r="75" spans="1:3" ht="15.75">
      <c r="A75" s="2">
        <v>72</v>
      </c>
      <c r="B75" s="2">
        <v>247</v>
      </c>
      <c r="C75" s="2" t="s">
        <v>133</v>
      </c>
    </row>
    <row r="76" spans="1:3" ht="15.75">
      <c r="A76" s="2">
        <v>73</v>
      </c>
      <c r="B76" s="2">
        <v>252</v>
      </c>
      <c r="C76" s="2" t="s">
        <v>134</v>
      </c>
    </row>
    <row r="77" spans="1:3" ht="15.75">
      <c r="A77" s="2">
        <v>74</v>
      </c>
      <c r="B77" s="2">
        <v>253</v>
      </c>
      <c r="C77" s="2" t="s">
        <v>135</v>
      </c>
    </row>
    <row r="78" spans="1:3" ht="15.75">
      <c r="A78" s="2">
        <v>75</v>
      </c>
      <c r="B78" s="2">
        <v>254</v>
      </c>
      <c r="C78" s="2" t="s">
        <v>136</v>
      </c>
    </row>
    <row r="79" spans="1:3" ht="15.75">
      <c r="A79" s="2">
        <v>76</v>
      </c>
      <c r="B79" s="2">
        <v>259</v>
      </c>
      <c r="C79" s="2" t="s">
        <v>137</v>
      </c>
    </row>
    <row r="80" spans="1:3" ht="15.75">
      <c r="A80" s="2">
        <v>77</v>
      </c>
      <c r="B80" s="2">
        <v>260</v>
      </c>
      <c r="C80" s="2" t="s">
        <v>138</v>
      </c>
    </row>
    <row r="81" spans="1:3" ht="15.75">
      <c r="A81" s="2">
        <v>78</v>
      </c>
      <c r="B81" s="2">
        <v>265</v>
      </c>
      <c r="C81" s="2" t="s">
        <v>139</v>
      </c>
    </row>
    <row r="82" spans="1:3" ht="15.75">
      <c r="A82" s="2">
        <v>79</v>
      </c>
      <c r="B82" s="2">
        <v>268</v>
      </c>
      <c r="C82" s="2" t="s">
        <v>140</v>
      </c>
    </row>
    <row r="83" spans="1:3" ht="15.75">
      <c r="A83" s="2">
        <v>80</v>
      </c>
      <c r="B83" s="2">
        <v>269</v>
      </c>
      <c r="C83" s="2" t="s">
        <v>141</v>
      </c>
    </row>
    <row r="84" spans="1:3" ht="15.75">
      <c r="A84" s="2">
        <v>81</v>
      </c>
      <c r="B84" s="2">
        <v>271</v>
      </c>
      <c r="C84" s="2" t="s">
        <v>142</v>
      </c>
    </row>
    <row r="85" spans="1:3" ht="15.75">
      <c r="A85" s="2">
        <v>82</v>
      </c>
      <c r="B85" s="2">
        <v>280</v>
      </c>
      <c r="C85" s="2" t="s">
        <v>143</v>
      </c>
    </row>
    <row r="86" spans="1:3" ht="15.75">
      <c r="A86" s="2">
        <v>83</v>
      </c>
      <c r="B86" s="2">
        <v>283</v>
      </c>
      <c r="C86" s="2" t="s">
        <v>144</v>
      </c>
    </row>
    <row r="87" spans="1:3" ht="15.75">
      <c r="A87" s="2">
        <v>84</v>
      </c>
      <c r="B87" s="2">
        <v>284</v>
      </c>
      <c r="C87" s="2" t="s">
        <v>145</v>
      </c>
    </row>
    <row r="88" spans="1:3" ht="15.75">
      <c r="A88" s="2">
        <v>85</v>
      </c>
      <c r="B88" s="2">
        <v>285</v>
      </c>
      <c r="C88" s="2" t="s">
        <v>146</v>
      </c>
    </row>
    <row r="89" spans="1:3" ht="15.75">
      <c r="A89" s="2">
        <v>86</v>
      </c>
      <c r="B89" s="2">
        <v>295</v>
      </c>
      <c r="C89" s="2" t="s">
        <v>147</v>
      </c>
    </row>
    <row r="90" spans="1:3" ht="15.75">
      <c r="A90" s="2">
        <v>87</v>
      </c>
      <c r="B90" s="2">
        <v>313</v>
      </c>
      <c r="C90" s="2" t="s">
        <v>148</v>
      </c>
    </row>
    <row r="91" spans="1:3" ht="15.75">
      <c r="A91" s="2">
        <v>88</v>
      </c>
      <c r="B91" s="2">
        <v>348</v>
      </c>
      <c r="C91" s="2" t="s">
        <v>149</v>
      </c>
    </row>
    <row r="92" spans="1:3" ht="15.75">
      <c r="A92" s="2">
        <v>89</v>
      </c>
      <c r="B92" s="2">
        <v>390</v>
      </c>
      <c r="C92" s="2" t="s">
        <v>150</v>
      </c>
    </row>
    <row r="93" spans="1:3" ht="15.75">
      <c r="A93" s="2">
        <v>90</v>
      </c>
      <c r="B93" s="2">
        <v>392</v>
      </c>
      <c r="C93" s="2" t="s">
        <v>151</v>
      </c>
    </row>
    <row r="94" spans="1:3" ht="15.75">
      <c r="A94" s="2">
        <v>91</v>
      </c>
      <c r="B94" s="2">
        <v>396</v>
      </c>
      <c r="C94" s="2" t="s">
        <v>152</v>
      </c>
    </row>
    <row r="95" spans="1:3" ht="15.75">
      <c r="A95" s="2">
        <v>92</v>
      </c>
      <c r="B95" s="2">
        <v>417</v>
      </c>
      <c r="C95" s="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N95"/>
  <sheetViews>
    <sheetView workbookViewId="0">
      <selection activeCell="N4" sqref="N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2" spans="1:14">
      <c r="D2" s="20" t="s">
        <v>223</v>
      </c>
      <c r="I2" s="20" t="s">
        <v>194</v>
      </c>
      <c r="N2" s="20" t="s">
        <v>224</v>
      </c>
    </row>
    <row r="3" spans="1:14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0" t="s">
        <v>52</v>
      </c>
    </row>
    <row r="4" spans="1:14" ht="15.75">
      <c r="A4" s="2">
        <v>1</v>
      </c>
      <c r="B4" s="2">
        <v>1</v>
      </c>
      <c r="C4" s="2" t="s">
        <v>60</v>
      </c>
      <c r="D4">
        <f>'Improved TOPSIS1'!N4</f>
        <v>-4.4050159930036029E-3</v>
      </c>
      <c r="E4">
        <f>'Improved TOPSIS1'!O4</f>
        <v>-1.998100135967823E-2</v>
      </c>
      <c r="F4">
        <f>'Improved TOPSIS1'!P4</f>
        <v>0</v>
      </c>
      <c r="G4">
        <f>'Improved TOPSIS1'!Q4</f>
        <v>0</v>
      </c>
      <c r="H4">
        <f>'Improved TOPSIS1'!R4</f>
        <v>0</v>
      </c>
      <c r="I4">
        <f>'Improved TOPSIS2'!N4</f>
        <v>-1.1746709314676272E-2</v>
      </c>
      <c r="J4">
        <f>'Improved TOPSIS2'!O4</f>
        <v>-3.996200271935646E-2</v>
      </c>
      <c r="K4">
        <f>'Improved TOPSIS2'!P4</f>
        <v>-8.6372912822681811E-3</v>
      </c>
      <c r="L4">
        <f>'Improved TOPSIS2'!Q4</f>
        <v>0</v>
      </c>
      <c r="M4">
        <f>'Improved TOPSIS2'!R4</f>
        <v>-0.29099999999999998</v>
      </c>
      <c r="N4">
        <f>D4*$I$4+E4*$J$4+F4*$K$4+G4*$L$4+H4*$M$4</f>
        <v>8.5022527306723985E-4</v>
      </c>
    </row>
    <row r="5" spans="1:14" ht="15.75">
      <c r="A5" s="2">
        <v>2</v>
      </c>
      <c r="B5" s="2">
        <v>7</v>
      </c>
      <c r="C5" s="2" t="s">
        <v>62</v>
      </c>
      <c r="D5">
        <f>'Improved TOPSIS1'!N5</f>
        <v>-8.8100319860072059E-3</v>
      </c>
      <c r="E5">
        <f>'Improved TOPSIS1'!O5</f>
        <v>-3.996200271935646E-2</v>
      </c>
      <c r="F5">
        <f>'Improved TOPSIS1'!P5</f>
        <v>-1.7274582564536347E-3</v>
      </c>
      <c r="G5">
        <f>'Improved TOPSIS1'!Q5</f>
        <v>0</v>
      </c>
      <c r="H5">
        <f>'Improved TOPSIS1'!R5</f>
        <v>-0.23279999999999998</v>
      </c>
      <c r="N5">
        <f t="shared" ref="N5:N68" si="0">D5*$I$4+E5*$J$4+F5*$K$4+G5*$L$4+H5*$M$4</f>
        <v>6.9460171106273422E-2</v>
      </c>
    </row>
    <row r="6" spans="1:14" ht="15.75">
      <c r="A6" s="2">
        <v>3</v>
      </c>
      <c r="B6" s="2">
        <v>15</v>
      </c>
      <c r="C6" s="2" t="s">
        <v>64</v>
      </c>
      <c r="D6">
        <f>'Improved TOPSIS1'!N6</f>
        <v>-4.4050159930036029E-3</v>
      </c>
      <c r="E6">
        <f>'Improved TOPSIS1'!O6</f>
        <v>-3.996200271935646E-2</v>
      </c>
      <c r="F6">
        <f>'Improved TOPSIS1'!P6</f>
        <v>-1.7274582564536347E-3</v>
      </c>
      <c r="G6">
        <f>'Improved TOPSIS1'!Q6</f>
        <v>0</v>
      </c>
      <c r="H6">
        <f>'Improved TOPSIS1'!R6</f>
        <v>-0.14549999999999996</v>
      </c>
      <c r="N6">
        <f t="shared" si="0"/>
        <v>4.4004126663877104E-2</v>
      </c>
    </row>
    <row r="7" spans="1:14" ht="15.75">
      <c r="A7" s="2">
        <v>4</v>
      </c>
      <c r="B7" s="2">
        <v>21</v>
      </c>
      <c r="C7" s="2" t="s">
        <v>65</v>
      </c>
      <c r="D7">
        <f>'Improved TOPSIS1'!N7</f>
        <v>-4.4050159930036029E-3</v>
      </c>
      <c r="E7">
        <f>'Improved TOPSIS1'!O7</f>
        <v>-1.998100135967823E-2</v>
      </c>
      <c r="F7">
        <f>'Improved TOPSIS1'!P7</f>
        <v>0</v>
      </c>
      <c r="G7">
        <f>'Improved TOPSIS1'!Q7</f>
        <v>0</v>
      </c>
      <c r="H7">
        <f>'Improved TOPSIS1'!R7</f>
        <v>-5.8199999999999974E-2</v>
      </c>
      <c r="N7">
        <f t="shared" si="0"/>
        <v>1.778642527306723E-2</v>
      </c>
    </row>
    <row r="8" spans="1:14" ht="15.75">
      <c r="A8" s="2">
        <v>5</v>
      </c>
      <c r="B8" s="2">
        <v>22</v>
      </c>
      <c r="C8" s="2" t="s">
        <v>66</v>
      </c>
      <c r="D8">
        <f>'Improved TOPSIS1'!N8</f>
        <v>-8.8100319860072059E-3</v>
      </c>
      <c r="E8">
        <f>'Improved TOPSIS1'!O8</f>
        <v>-3.996200271935646E-2</v>
      </c>
      <c r="F8">
        <f>'Improved TOPSIS1'!P8</f>
        <v>-1.7274582564536347E-3</v>
      </c>
      <c r="G8">
        <f>'Improved TOPSIS1'!Q8</f>
        <v>0</v>
      </c>
      <c r="H8">
        <f>'Improved TOPSIS1'!R8</f>
        <v>-0.29099999999999998</v>
      </c>
      <c r="N8">
        <f t="shared" si="0"/>
        <v>8.639637110627342E-2</v>
      </c>
    </row>
    <row r="9" spans="1:14" ht="15.75">
      <c r="A9" s="2">
        <v>6</v>
      </c>
      <c r="B9" s="2">
        <v>23</v>
      </c>
      <c r="C9" s="2" t="s">
        <v>67</v>
      </c>
      <c r="D9">
        <f>'Improved TOPSIS1'!N9</f>
        <v>-8.8100319860072059E-3</v>
      </c>
      <c r="E9">
        <f>'Improved TOPSIS1'!O9</f>
        <v>-1.998100135967823E-2</v>
      </c>
      <c r="F9">
        <f>'Improved TOPSIS1'!P9</f>
        <v>-1.7274582564536347E-3</v>
      </c>
      <c r="G9">
        <f>'Improved TOPSIS1'!Q9</f>
        <v>0</v>
      </c>
      <c r="H9">
        <f>'Improved TOPSIS1'!R9</f>
        <v>-0.23279999999999998</v>
      </c>
      <c r="N9">
        <f t="shared" si="0"/>
        <v>6.8661690275602497E-2</v>
      </c>
    </row>
    <row r="10" spans="1:14" ht="15.75">
      <c r="A10" s="2">
        <v>7</v>
      </c>
      <c r="B10" s="2">
        <v>31</v>
      </c>
      <c r="C10" s="2" t="s">
        <v>68</v>
      </c>
      <c r="D10">
        <f>'Improved TOPSIS1'!N10</f>
        <v>-4.4050159930036029E-3</v>
      </c>
      <c r="E10">
        <f>'Improved TOPSIS1'!O10</f>
        <v>-1.998100135967823E-2</v>
      </c>
      <c r="F10">
        <f>'Improved TOPSIS1'!P10</f>
        <v>0</v>
      </c>
      <c r="G10">
        <f>'Improved TOPSIS1'!Q10</f>
        <v>0</v>
      </c>
      <c r="H10">
        <f>'Improved TOPSIS1'!R10</f>
        <v>-0.14549999999999996</v>
      </c>
      <c r="N10">
        <f t="shared" si="0"/>
        <v>4.3190725273067228E-2</v>
      </c>
    </row>
    <row r="11" spans="1:14" ht="15.75">
      <c r="A11" s="2">
        <v>8</v>
      </c>
      <c r="B11" s="2">
        <v>33</v>
      </c>
      <c r="C11" s="2" t="s">
        <v>69</v>
      </c>
      <c r="D11">
        <f>'Improved TOPSIS1'!N11</f>
        <v>-8.8100319860072059E-3</v>
      </c>
      <c r="E11">
        <f>'Improved TOPSIS1'!O11</f>
        <v>-3.996200271935646E-2</v>
      </c>
      <c r="F11">
        <f>'Improved TOPSIS1'!P11</f>
        <v>0</v>
      </c>
      <c r="G11">
        <f>'Improved TOPSIS1'!Q11</f>
        <v>0</v>
      </c>
      <c r="H11">
        <f>'Improved TOPSIS1'!R11</f>
        <v>-0.23279999999999998</v>
      </c>
      <c r="N11">
        <f t="shared" si="0"/>
        <v>6.9445250546134471E-2</v>
      </c>
    </row>
    <row r="12" spans="1:14" ht="15.75">
      <c r="A12" s="2">
        <v>9</v>
      </c>
      <c r="B12" s="2">
        <v>40</v>
      </c>
      <c r="C12" s="2" t="s">
        <v>70</v>
      </c>
      <c r="D12">
        <f>'Improved TOPSIS1'!N12</f>
        <v>-4.4050159930036029E-3</v>
      </c>
      <c r="E12">
        <f>'Improved TOPSIS1'!O12</f>
        <v>-1.998100135967823E-2</v>
      </c>
      <c r="F12">
        <f>'Improved TOPSIS1'!P12</f>
        <v>0</v>
      </c>
      <c r="G12">
        <f>'Improved TOPSIS1'!Q12</f>
        <v>0</v>
      </c>
      <c r="H12">
        <f>'Improved TOPSIS1'!R12</f>
        <v>-0.14549999999999996</v>
      </c>
      <c r="N12">
        <f t="shared" si="0"/>
        <v>4.3190725273067228E-2</v>
      </c>
    </row>
    <row r="13" spans="1:14" ht="15.75">
      <c r="A13" s="2">
        <v>10</v>
      </c>
      <c r="B13" s="2">
        <v>41</v>
      </c>
      <c r="C13" s="2" t="s">
        <v>71</v>
      </c>
      <c r="D13">
        <f>'Improved TOPSIS1'!N13</f>
        <v>-8.8100319860072059E-3</v>
      </c>
      <c r="E13">
        <f>'Improved TOPSIS1'!O13</f>
        <v>-1.998100135967823E-2</v>
      </c>
      <c r="F13">
        <f>'Improved TOPSIS1'!P13</f>
        <v>-1.7274582564536347E-3</v>
      </c>
      <c r="G13">
        <f>'Improved TOPSIS1'!Q13</f>
        <v>0</v>
      </c>
      <c r="H13">
        <f>'Improved TOPSIS1'!R13</f>
        <v>-0.14549999999999996</v>
      </c>
      <c r="N13">
        <f t="shared" si="0"/>
        <v>4.3257390275602492E-2</v>
      </c>
    </row>
    <row r="14" spans="1:14" ht="15.75">
      <c r="A14" s="2">
        <v>11</v>
      </c>
      <c r="B14" s="2">
        <v>42</v>
      </c>
      <c r="C14" s="2" t="s">
        <v>72</v>
      </c>
      <c r="D14">
        <f>'Improved TOPSIS1'!N14</f>
        <v>-8.8100319860072059E-3</v>
      </c>
      <c r="E14">
        <f>'Improved TOPSIS1'!O14</f>
        <v>-1.998100135967823E-2</v>
      </c>
      <c r="F14">
        <f>'Improved TOPSIS1'!P14</f>
        <v>-1.7274582564536347E-3</v>
      </c>
      <c r="G14">
        <f>'Improved TOPSIS1'!Q14</f>
        <v>0</v>
      </c>
      <c r="H14">
        <f>'Improved TOPSIS1'!R14</f>
        <v>-0.23279999999999998</v>
      </c>
      <c r="N14">
        <f t="shared" si="0"/>
        <v>6.8661690275602497E-2</v>
      </c>
    </row>
    <row r="15" spans="1:14" ht="15.75">
      <c r="A15" s="2">
        <v>12</v>
      </c>
      <c r="B15" s="2">
        <v>45</v>
      </c>
      <c r="C15" s="2" t="s">
        <v>73</v>
      </c>
      <c r="D15">
        <f>'Improved TOPSIS1'!N15</f>
        <v>-8.8100319860072059E-3</v>
      </c>
      <c r="E15">
        <f>'Improved TOPSIS1'!O15</f>
        <v>-3.996200271935646E-2</v>
      </c>
      <c r="F15">
        <f>'Improved TOPSIS1'!P15</f>
        <v>0</v>
      </c>
      <c r="G15">
        <f>'Improved TOPSIS1'!Q15</f>
        <v>0</v>
      </c>
      <c r="H15">
        <f>'Improved TOPSIS1'!R15</f>
        <v>-0.23279999999999998</v>
      </c>
      <c r="N15">
        <f t="shared" si="0"/>
        <v>6.9445250546134471E-2</v>
      </c>
    </row>
    <row r="16" spans="1:14" ht="15.75">
      <c r="A16" s="2">
        <v>13</v>
      </c>
      <c r="B16" s="2">
        <v>53</v>
      </c>
      <c r="C16" s="2" t="s">
        <v>74</v>
      </c>
      <c r="D16">
        <f>'Improved TOPSIS1'!N16</f>
        <v>-8.8100319860072059E-3</v>
      </c>
      <c r="E16">
        <f>'Improved TOPSIS1'!O16</f>
        <v>-1.998100135967823E-2</v>
      </c>
      <c r="F16">
        <f>'Improved TOPSIS1'!P16</f>
        <v>0</v>
      </c>
      <c r="G16">
        <f>'Improved TOPSIS1'!Q16</f>
        <v>0</v>
      </c>
      <c r="H16">
        <f>'Improved TOPSIS1'!R16</f>
        <v>-0.14549999999999996</v>
      </c>
      <c r="N16">
        <f t="shared" si="0"/>
        <v>4.3242469715463541E-2</v>
      </c>
    </row>
    <row r="17" spans="1:14" ht="15.75">
      <c r="A17" s="2">
        <v>14</v>
      </c>
      <c r="B17" s="2">
        <v>54</v>
      </c>
      <c r="C17" s="2" t="s">
        <v>75</v>
      </c>
      <c r="D17">
        <f>'Improved TOPSIS1'!N17</f>
        <v>-8.8100319860072059E-3</v>
      </c>
      <c r="E17">
        <f>'Improved TOPSIS1'!O17</f>
        <v>-3.996200271935646E-2</v>
      </c>
      <c r="F17">
        <f>'Improved TOPSIS1'!P17</f>
        <v>-1.7274582564536347E-3</v>
      </c>
      <c r="G17">
        <f>'Improved TOPSIS1'!Q17</f>
        <v>0</v>
      </c>
      <c r="H17">
        <f>'Improved TOPSIS1'!R17</f>
        <v>-0.14549999999999996</v>
      </c>
      <c r="N17">
        <f t="shared" si="0"/>
        <v>4.4055871106273417E-2</v>
      </c>
    </row>
    <row r="18" spans="1:14" ht="15.75">
      <c r="A18" s="2">
        <v>15</v>
      </c>
      <c r="B18" s="2">
        <v>58</v>
      </c>
      <c r="C18" s="2" t="s">
        <v>76</v>
      </c>
      <c r="D18">
        <f>'Improved TOPSIS1'!N18</f>
        <v>-8.8100319860072059E-3</v>
      </c>
      <c r="E18">
        <f>'Improved TOPSIS1'!O18</f>
        <v>-1.998100135967823E-2</v>
      </c>
      <c r="F18">
        <f>'Improved TOPSIS1'!P18</f>
        <v>-1.7274582564536347E-3</v>
      </c>
      <c r="G18">
        <f>'Improved TOPSIS1'!Q18</f>
        <v>0</v>
      </c>
      <c r="H18">
        <f>'Improved TOPSIS1'!R18</f>
        <v>-5.8199999999999974E-2</v>
      </c>
      <c r="N18">
        <f t="shared" si="0"/>
        <v>1.7853090275602494E-2</v>
      </c>
    </row>
    <row r="19" spans="1:14" ht="15.75">
      <c r="A19" s="2">
        <v>16</v>
      </c>
      <c r="B19" s="2">
        <v>59</v>
      </c>
      <c r="C19" s="2" t="s">
        <v>77</v>
      </c>
      <c r="D19">
        <f>'Improved TOPSIS1'!N19</f>
        <v>-8.8100319860072059E-3</v>
      </c>
      <c r="E19">
        <f>'Improved TOPSIS1'!O19</f>
        <v>-3.996200271935646E-2</v>
      </c>
      <c r="F19">
        <f>'Improved TOPSIS1'!P19</f>
        <v>-1.7274582564536347E-3</v>
      </c>
      <c r="G19">
        <f>'Improved TOPSIS1'!Q19</f>
        <v>0</v>
      </c>
      <c r="H19">
        <f>'Improved TOPSIS1'!R19</f>
        <v>-0.29099999999999998</v>
      </c>
      <c r="N19">
        <f t="shared" si="0"/>
        <v>8.639637110627342E-2</v>
      </c>
    </row>
    <row r="20" spans="1:14" ht="15.75">
      <c r="A20" s="2">
        <v>17</v>
      </c>
      <c r="B20" s="2">
        <v>60</v>
      </c>
      <c r="C20" s="2" t="s">
        <v>78</v>
      </c>
      <c r="D20">
        <f>'Improved TOPSIS1'!N20</f>
        <v>-8.8100319860072059E-3</v>
      </c>
      <c r="E20">
        <f>'Improved TOPSIS1'!O20</f>
        <v>-1.998100135967823E-2</v>
      </c>
      <c r="F20">
        <f>'Improved TOPSIS1'!P20</f>
        <v>0</v>
      </c>
      <c r="G20">
        <f>'Improved TOPSIS1'!Q20</f>
        <v>0</v>
      </c>
      <c r="H20">
        <f>'Improved TOPSIS1'!R20</f>
        <v>-0.14549999999999996</v>
      </c>
      <c r="N20">
        <f t="shared" si="0"/>
        <v>4.3242469715463541E-2</v>
      </c>
    </row>
    <row r="21" spans="1:14" ht="15.75">
      <c r="A21" s="2">
        <v>18</v>
      </c>
      <c r="B21" s="2">
        <v>64</v>
      </c>
      <c r="C21" s="2" t="s">
        <v>79</v>
      </c>
      <c r="D21">
        <f>'Improved TOPSIS1'!N21</f>
        <v>-4.4050159930036029E-3</v>
      </c>
      <c r="E21">
        <f>'Improved TOPSIS1'!O21</f>
        <v>0</v>
      </c>
      <c r="F21">
        <f>'Improved TOPSIS1'!P21</f>
        <v>0</v>
      </c>
      <c r="G21">
        <f>'Improved TOPSIS1'!Q21</f>
        <v>0</v>
      </c>
      <c r="H21">
        <f>'Improved TOPSIS1'!R21</f>
        <v>-5.8199999999999974E-2</v>
      </c>
      <c r="N21">
        <f t="shared" si="0"/>
        <v>1.6987944442396305E-2</v>
      </c>
    </row>
    <row r="22" spans="1:14" ht="15.75">
      <c r="A22" s="2">
        <v>19</v>
      </c>
      <c r="B22" s="2">
        <v>65</v>
      </c>
      <c r="C22" s="2" t="s">
        <v>80</v>
      </c>
      <c r="D22">
        <f>'Improved TOPSIS1'!N22</f>
        <v>-8.8100319860072059E-3</v>
      </c>
      <c r="E22">
        <f>'Improved TOPSIS1'!O22</f>
        <v>-3.996200271935646E-2</v>
      </c>
      <c r="F22">
        <f>'Improved TOPSIS1'!P22</f>
        <v>0</v>
      </c>
      <c r="G22">
        <f>'Improved TOPSIS1'!Q22</f>
        <v>0</v>
      </c>
      <c r="H22">
        <f>'Improved TOPSIS1'!R22</f>
        <v>-0.23279999999999998</v>
      </c>
      <c r="N22">
        <f t="shared" si="0"/>
        <v>6.9445250546134471E-2</v>
      </c>
    </row>
    <row r="23" spans="1:14" ht="15.75">
      <c r="A23" s="2">
        <v>20</v>
      </c>
      <c r="B23" s="2">
        <v>68</v>
      </c>
      <c r="C23" s="2" t="s">
        <v>81</v>
      </c>
      <c r="D23">
        <f>'Improved TOPSIS1'!N23</f>
        <v>-8.8100319860072059E-3</v>
      </c>
      <c r="E23">
        <f>'Improved TOPSIS1'!O23</f>
        <v>-1.998100135967823E-2</v>
      </c>
      <c r="F23">
        <f>'Improved TOPSIS1'!P23</f>
        <v>-1.7274582564536347E-3</v>
      </c>
      <c r="G23">
        <f>'Improved TOPSIS1'!Q23</f>
        <v>0</v>
      </c>
      <c r="H23">
        <f>'Improved TOPSIS1'!R23</f>
        <v>-0.23279999999999998</v>
      </c>
      <c r="N23">
        <f t="shared" si="0"/>
        <v>6.8661690275602497E-2</v>
      </c>
    </row>
    <row r="24" spans="1:14" ht="15.75">
      <c r="A24" s="2">
        <v>21</v>
      </c>
      <c r="B24" s="2">
        <v>70</v>
      </c>
      <c r="C24" s="2" t="s">
        <v>82</v>
      </c>
      <c r="D24">
        <f>'Improved TOPSIS1'!N24</f>
        <v>-8.8100319860072059E-3</v>
      </c>
      <c r="E24">
        <f>'Improved TOPSIS1'!O24</f>
        <v>-3.996200271935646E-2</v>
      </c>
      <c r="F24">
        <f>'Improved TOPSIS1'!P24</f>
        <v>-1.7274582564536347E-3</v>
      </c>
      <c r="G24">
        <f>'Improved TOPSIS1'!Q24</f>
        <v>0</v>
      </c>
      <c r="H24">
        <f>'Improved TOPSIS1'!R24</f>
        <v>-0.29099999999999998</v>
      </c>
      <c r="N24">
        <f t="shared" si="0"/>
        <v>8.639637110627342E-2</v>
      </c>
    </row>
    <row r="25" spans="1:14" ht="15.75">
      <c r="A25" s="2">
        <v>22</v>
      </c>
      <c r="B25" s="2">
        <v>71</v>
      </c>
      <c r="C25" s="2" t="s">
        <v>83</v>
      </c>
      <c r="D25">
        <f>'Improved TOPSIS1'!N25</f>
        <v>-8.8100319860072059E-3</v>
      </c>
      <c r="E25">
        <f>'Improved TOPSIS1'!O25</f>
        <v>-1.998100135967823E-2</v>
      </c>
      <c r="F25">
        <f>'Improved TOPSIS1'!P25</f>
        <v>0</v>
      </c>
      <c r="G25">
        <f>'Improved TOPSIS1'!Q25</f>
        <v>0</v>
      </c>
      <c r="H25">
        <f>'Improved TOPSIS1'!R25</f>
        <v>-5.8199999999999974E-2</v>
      </c>
      <c r="N25">
        <f t="shared" si="0"/>
        <v>1.7838169715463544E-2</v>
      </c>
    </row>
    <row r="26" spans="1:14" ht="15.75">
      <c r="A26" s="2">
        <v>23</v>
      </c>
      <c r="B26" s="2">
        <v>75</v>
      </c>
      <c r="C26" s="2" t="s">
        <v>84</v>
      </c>
      <c r="D26">
        <f>'Improved TOPSIS1'!N26</f>
        <v>0</v>
      </c>
      <c r="E26">
        <f>'Improved TOPSIS1'!O26</f>
        <v>0</v>
      </c>
      <c r="F26">
        <f>'Improved TOPSIS1'!P26</f>
        <v>0</v>
      </c>
      <c r="G26">
        <f>'Improved TOPSIS1'!Q26</f>
        <v>0</v>
      </c>
      <c r="H26">
        <f>'Improved TOPSIS1'!R26</f>
        <v>0</v>
      </c>
      <c r="N26">
        <f t="shared" si="0"/>
        <v>0</v>
      </c>
    </row>
    <row r="27" spans="1:14" ht="15.75">
      <c r="A27" s="2">
        <v>24</v>
      </c>
      <c r="B27" s="2">
        <v>79</v>
      </c>
      <c r="C27" s="2" t="s">
        <v>85</v>
      </c>
      <c r="D27">
        <f>'Improved TOPSIS1'!N27</f>
        <v>-8.8100319860072059E-3</v>
      </c>
      <c r="E27">
        <f>'Improved TOPSIS1'!O27</f>
        <v>0</v>
      </c>
      <c r="F27">
        <f>'Improved TOPSIS1'!P27</f>
        <v>0</v>
      </c>
      <c r="G27">
        <f>'Improved TOPSIS1'!Q27</f>
        <v>0</v>
      </c>
      <c r="H27">
        <f>'Improved TOPSIS1'!R27</f>
        <v>-5.8199999999999974E-2</v>
      </c>
      <c r="N27">
        <f t="shared" si="0"/>
        <v>1.7039688884792618E-2</v>
      </c>
    </row>
    <row r="28" spans="1:14" ht="15.75">
      <c r="A28" s="2">
        <v>25</v>
      </c>
      <c r="B28" s="2">
        <v>83</v>
      </c>
      <c r="C28" s="2" t="s">
        <v>86</v>
      </c>
      <c r="D28">
        <f>'Improved TOPSIS1'!N28</f>
        <v>0</v>
      </c>
      <c r="E28">
        <f>'Improved TOPSIS1'!O28</f>
        <v>0</v>
      </c>
      <c r="F28">
        <f>'Improved TOPSIS1'!P28</f>
        <v>0</v>
      </c>
      <c r="G28">
        <f>'Improved TOPSIS1'!Q28</f>
        <v>0</v>
      </c>
      <c r="H28">
        <f>'Improved TOPSIS1'!R28</f>
        <v>0</v>
      </c>
      <c r="N28">
        <f t="shared" si="0"/>
        <v>0</v>
      </c>
    </row>
    <row r="29" spans="1:14" ht="15.75">
      <c r="A29" s="2">
        <v>26</v>
      </c>
      <c r="B29" s="2">
        <v>87</v>
      </c>
      <c r="C29" s="2" t="s">
        <v>87</v>
      </c>
      <c r="D29">
        <f>'Improved TOPSIS1'!N29</f>
        <v>-8.8100319860072059E-3</v>
      </c>
      <c r="E29">
        <f>'Improved TOPSIS1'!O29</f>
        <v>-3.996200271935646E-2</v>
      </c>
      <c r="F29">
        <f>'Improved TOPSIS1'!P29</f>
        <v>-1.7274582564536347E-3</v>
      </c>
      <c r="G29">
        <f>'Improved TOPSIS1'!Q29</f>
        <v>0</v>
      </c>
      <c r="H29">
        <f>'Improved TOPSIS1'!R29</f>
        <v>-0.23279999999999998</v>
      </c>
      <c r="N29">
        <f t="shared" si="0"/>
        <v>6.9460171106273422E-2</v>
      </c>
    </row>
    <row r="30" spans="1:14" ht="15.75">
      <c r="A30" s="2">
        <v>27</v>
      </c>
      <c r="B30" s="2">
        <v>90</v>
      </c>
      <c r="C30" s="2" t="s">
        <v>88</v>
      </c>
      <c r="D30">
        <f>'Improved TOPSIS1'!N30</f>
        <v>-8.8100319860072059E-3</v>
      </c>
      <c r="E30">
        <f>'Improved TOPSIS1'!O30</f>
        <v>-3.996200271935646E-2</v>
      </c>
      <c r="F30">
        <f>'Improved TOPSIS1'!P30</f>
        <v>0</v>
      </c>
      <c r="G30">
        <f>'Improved TOPSIS1'!Q30</f>
        <v>0</v>
      </c>
      <c r="H30">
        <f>'Improved TOPSIS1'!R30</f>
        <v>-0.14549999999999996</v>
      </c>
      <c r="N30">
        <f t="shared" si="0"/>
        <v>4.4040950546134466E-2</v>
      </c>
    </row>
    <row r="31" spans="1:14" ht="15.75">
      <c r="A31" s="2">
        <v>28</v>
      </c>
      <c r="B31" s="2">
        <v>92</v>
      </c>
      <c r="C31" s="2" t="s">
        <v>89</v>
      </c>
      <c r="D31">
        <f>'Improved TOPSIS1'!N31</f>
        <v>-8.8100319860072059E-3</v>
      </c>
      <c r="E31">
        <f>'Improved TOPSIS1'!O31</f>
        <v>-3.996200271935646E-2</v>
      </c>
      <c r="F31">
        <f>'Improved TOPSIS1'!P31</f>
        <v>0</v>
      </c>
      <c r="G31">
        <f>'Improved TOPSIS1'!Q31</f>
        <v>0</v>
      </c>
      <c r="H31">
        <f>'Improved TOPSIS1'!R31</f>
        <v>-0.29099999999999998</v>
      </c>
      <c r="N31">
        <f t="shared" si="0"/>
        <v>8.6381450546134469E-2</v>
      </c>
    </row>
    <row r="32" spans="1:14" ht="15.75">
      <c r="A32" s="2">
        <v>29</v>
      </c>
      <c r="B32" s="2">
        <v>97</v>
      </c>
      <c r="C32" s="2" t="s">
        <v>90</v>
      </c>
      <c r="D32">
        <f>'Improved TOPSIS1'!N32</f>
        <v>0</v>
      </c>
      <c r="E32">
        <f>'Improved TOPSIS1'!O32</f>
        <v>0</v>
      </c>
      <c r="F32">
        <f>'Improved TOPSIS1'!P32</f>
        <v>0</v>
      </c>
      <c r="G32">
        <f>'Improved TOPSIS1'!Q32</f>
        <v>0</v>
      </c>
      <c r="H32">
        <f>'Improved TOPSIS1'!R32</f>
        <v>0</v>
      </c>
      <c r="N32">
        <f t="shared" si="0"/>
        <v>0</v>
      </c>
    </row>
    <row r="33" spans="1:14" ht="15.75">
      <c r="A33" s="2">
        <v>30</v>
      </c>
      <c r="B33" s="2">
        <v>98</v>
      </c>
      <c r="C33" s="2" t="s">
        <v>91</v>
      </c>
      <c r="D33">
        <f>'Improved TOPSIS1'!N33</f>
        <v>-8.8100319860072059E-3</v>
      </c>
      <c r="E33">
        <f>'Improved TOPSIS1'!O33</f>
        <v>-3.996200271935646E-2</v>
      </c>
      <c r="F33">
        <f>'Improved TOPSIS1'!P33</f>
        <v>0</v>
      </c>
      <c r="G33">
        <f>'Improved TOPSIS1'!Q33</f>
        <v>0</v>
      </c>
      <c r="H33">
        <f>'Improved TOPSIS1'!R33</f>
        <v>-0.29099999999999998</v>
      </c>
      <c r="N33">
        <f t="shared" si="0"/>
        <v>8.6381450546134469E-2</v>
      </c>
    </row>
    <row r="34" spans="1:14" ht="15.75">
      <c r="A34" s="2">
        <v>31</v>
      </c>
      <c r="B34" s="2">
        <v>99</v>
      </c>
      <c r="C34" s="2" t="s">
        <v>92</v>
      </c>
      <c r="D34">
        <f>'Improved TOPSIS1'!N34</f>
        <v>-4.4050159930036029E-3</v>
      </c>
      <c r="E34">
        <f>'Improved TOPSIS1'!O34</f>
        <v>-1.998100135967823E-2</v>
      </c>
      <c r="F34">
        <f>'Improved TOPSIS1'!P34</f>
        <v>-1.7274582564536347E-3</v>
      </c>
      <c r="G34">
        <f>'Improved TOPSIS1'!Q34</f>
        <v>0</v>
      </c>
      <c r="H34">
        <f>'Improved TOPSIS1'!R34</f>
        <v>-0.14549999999999996</v>
      </c>
      <c r="N34">
        <f t="shared" si="0"/>
        <v>4.3205645833206179E-2</v>
      </c>
    </row>
    <row r="35" spans="1:14" ht="15.75">
      <c r="A35" s="2">
        <v>32</v>
      </c>
      <c r="B35" s="2">
        <v>101</v>
      </c>
      <c r="C35" s="2" t="s">
        <v>93</v>
      </c>
      <c r="D35">
        <f>'Improved TOPSIS1'!N35</f>
        <v>-4.4050159930036029E-3</v>
      </c>
      <c r="E35">
        <f>'Improved TOPSIS1'!O35</f>
        <v>-3.996200271935646E-2</v>
      </c>
      <c r="F35">
        <f>'Improved TOPSIS1'!P35</f>
        <v>0</v>
      </c>
      <c r="G35">
        <f>'Improved TOPSIS1'!Q35</f>
        <v>0</v>
      </c>
      <c r="H35">
        <f>'Improved TOPSIS1'!R35</f>
        <v>-0.14549999999999996</v>
      </c>
      <c r="N35">
        <f t="shared" si="0"/>
        <v>4.3989206103738153E-2</v>
      </c>
    </row>
    <row r="36" spans="1:14" ht="15.75">
      <c r="A36" s="2">
        <v>33</v>
      </c>
      <c r="B36" s="2">
        <v>104</v>
      </c>
      <c r="C36" s="2" t="s">
        <v>94</v>
      </c>
      <c r="D36">
        <f>'Improved TOPSIS1'!N36</f>
        <v>-8.8100319860072059E-3</v>
      </c>
      <c r="E36">
        <f>'Improved TOPSIS1'!O36</f>
        <v>-1.998100135967823E-2</v>
      </c>
      <c r="F36">
        <f>'Improved TOPSIS1'!P36</f>
        <v>-1.7274582564536347E-3</v>
      </c>
      <c r="G36">
        <f>'Improved TOPSIS1'!Q36</f>
        <v>0</v>
      </c>
      <c r="H36">
        <f>'Improved TOPSIS1'!R36</f>
        <v>-0.23279999999999998</v>
      </c>
      <c r="N36">
        <f t="shared" si="0"/>
        <v>6.8661690275602497E-2</v>
      </c>
    </row>
    <row r="37" spans="1:14" ht="15.75">
      <c r="A37" s="2">
        <v>34</v>
      </c>
      <c r="B37" s="2">
        <v>105</v>
      </c>
      <c r="C37" s="2" t="s">
        <v>95</v>
      </c>
      <c r="D37">
        <f>'Improved TOPSIS1'!N37</f>
        <v>-8.8100319860072059E-3</v>
      </c>
      <c r="E37">
        <f>'Improved TOPSIS1'!O37</f>
        <v>-1.998100135967823E-2</v>
      </c>
      <c r="F37">
        <f>'Improved TOPSIS1'!P37</f>
        <v>-1.7274582564536347E-3</v>
      </c>
      <c r="G37">
        <f>'Improved TOPSIS1'!Q37</f>
        <v>0</v>
      </c>
      <c r="H37">
        <f>'Improved TOPSIS1'!R37</f>
        <v>-5.8199999999999974E-2</v>
      </c>
      <c r="N37">
        <f t="shared" si="0"/>
        <v>1.7853090275602494E-2</v>
      </c>
    </row>
    <row r="38" spans="1:14" ht="15.75">
      <c r="A38" s="2">
        <v>35</v>
      </c>
      <c r="B38" s="2">
        <v>107</v>
      </c>
      <c r="C38" s="2" t="s">
        <v>96</v>
      </c>
      <c r="D38">
        <f>'Improved TOPSIS1'!N38</f>
        <v>-4.4050159930036029E-3</v>
      </c>
      <c r="E38">
        <f>'Improved TOPSIS1'!O38</f>
        <v>-1.998100135967823E-2</v>
      </c>
      <c r="F38">
        <f>'Improved TOPSIS1'!P38</f>
        <v>-1.7274582564536347E-3</v>
      </c>
      <c r="G38">
        <f>'Improved TOPSIS1'!Q38</f>
        <v>0</v>
      </c>
      <c r="H38">
        <f>'Improved TOPSIS1'!R38</f>
        <v>-5.8199999999999974E-2</v>
      </c>
      <c r="N38">
        <f t="shared" si="0"/>
        <v>1.7801345833206181E-2</v>
      </c>
    </row>
    <row r="39" spans="1:14" ht="15.75">
      <c r="A39" s="2">
        <v>36</v>
      </c>
      <c r="B39" s="2">
        <v>109</v>
      </c>
      <c r="C39" s="2" t="s">
        <v>97</v>
      </c>
      <c r="D39">
        <f>'Improved TOPSIS1'!N39</f>
        <v>-8.8100319860072059E-3</v>
      </c>
      <c r="E39">
        <f>'Improved TOPSIS1'!O39</f>
        <v>-1.998100135967823E-2</v>
      </c>
      <c r="F39">
        <f>'Improved TOPSIS1'!P39</f>
        <v>-1.7274582564536347E-3</v>
      </c>
      <c r="G39">
        <f>'Improved TOPSIS1'!Q39</f>
        <v>0</v>
      </c>
      <c r="H39">
        <f>'Improved TOPSIS1'!R39</f>
        <v>-0.14549999999999996</v>
      </c>
      <c r="N39">
        <f t="shared" si="0"/>
        <v>4.3257390275602492E-2</v>
      </c>
    </row>
    <row r="40" spans="1:14" ht="15.75">
      <c r="A40" s="2">
        <v>37</v>
      </c>
      <c r="B40" s="2">
        <v>114</v>
      </c>
      <c r="C40" s="2" t="s">
        <v>98</v>
      </c>
      <c r="D40">
        <f>'Improved TOPSIS1'!N40</f>
        <v>-4.4050159930036029E-3</v>
      </c>
      <c r="E40">
        <f>'Improved TOPSIS1'!O40</f>
        <v>0</v>
      </c>
      <c r="F40">
        <f>'Improved TOPSIS1'!P40</f>
        <v>0</v>
      </c>
      <c r="G40">
        <f>'Improved TOPSIS1'!Q40</f>
        <v>0</v>
      </c>
      <c r="H40">
        <f>'Improved TOPSIS1'!R40</f>
        <v>-5.8199999999999974E-2</v>
      </c>
      <c r="N40">
        <f t="shared" si="0"/>
        <v>1.6987944442396305E-2</v>
      </c>
    </row>
    <row r="41" spans="1:14" ht="15.75">
      <c r="A41" s="2">
        <v>38</v>
      </c>
      <c r="B41" s="2">
        <v>117</v>
      </c>
      <c r="C41" s="2" t="s">
        <v>99</v>
      </c>
      <c r="D41">
        <f>'Improved TOPSIS1'!N41</f>
        <v>-4.4050159930036029E-3</v>
      </c>
      <c r="E41">
        <f>'Improved TOPSIS1'!O41</f>
        <v>-3.996200271935646E-2</v>
      </c>
      <c r="F41">
        <f>'Improved TOPSIS1'!P41</f>
        <v>-8.6372912822681811E-3</v>
      </c>
      <c r="G41">
        <f>'Improved TOPSIS1'!Q41</f>
        <v>0</v>
      </c>
      <c r="H41">
        <f>'Improved TOPSIS1'!R41</f>
        <v>-0.23279999999999998</v>
      </c>
      <c r="N41">
        <f t="shared" si="0"/>
        <v>6.9468108904432904E-2</v>
      </c>
    </row>
    <row r="42" spans="1:14" ht="15.75">
      <c r="A42" s="2">
        <v>39</v>
      </c>
      <c r="B42" s="2">
        <v>124</v>
      </c>
      <c r="C42" s="2" t="s">
        <v>100</v>
      </c>
      <c r="D42">
        <f>'Improved TOPSIS1'!N42</f>
        <v>-4.4050159930036029E-3</v>
      </c>
      <c r="E42">
        <f>'Improved TOPSIS1'!O42</f>
        <v>0</v>
      </c>
      <c r="F42">
        <f>'Improved TOPSIS1'!P42</f>
        <v>0</v>
      </c>
      <c r="G42">
        <f>'Improved TOPSIS1'!Q42</f>
        <v>0</v>
      </c>
      <c r="H42">
        <f>'Improved TOPSIS1'!R42</f>
        <v>-5.8199999999999974E-2</v>
      </c>
      <c r="N42">
        <f t="shared" si="0"/>
        <v>1.6987944442396305E-2</v>
      </c>
    </row>
    <row r="43" spans="1:14" ht="15.75">
      <c r="A43" s="2">
        <v>40</v>
      </c>
      <c r="B43" s="2">
        <v>128</v>
      </c>
      <c r="C43" s="2" t="s">
        <v>101</v>
      </c>
      <c r="D43">
        <f>'Improved TOPSIS1'!N43</f>
        <v>-8.8100319860072059E-3</v>
      </c>
      <c r="E43">
        <f>'Improved TOPSIS1'!O43</f>
        <v>-3.996200271935646E-2</v>
      </c>
      <c r="F43">
        <f>'Improved TOPSIS1'!P43</f>
        <v>-1.7274582564536347E-3</v>
      </c>
      <c r="G43">
        <f>'Improved TOPSIS1'!Q43</f>
        <v>0</v>
      </c>
      <c r="H43">
        <f>'Improved TOPSIS1'!R43</f>
        <v>-0.29099999999999998</v>
      </c>
      <c r="N43">
        <f t="shared" si="0"/>
        <v>8.639637110627342E-2</v>
      </c>
    </row>
    <row r="44" spans="1:14" ht="15.75">
      <c r="A44" s="2">
        <v>41</v>
      </c>
      <c r="B44" s="2">
        <v>141</v>
      </c>
      <c r="C44" s="2" t="s">
        <v>102</v>
      </c>
      <c r="D44">
        <f>'Improved TOPSIS1'!N44</f>
        <v>-4.4050159930036029E-3</v>
      </c>
      <c r="E44">
        <f>'Improved TOPSIS1'!O44</f>
        <v>0</v>
      </c>
      <c r="F44">
        <f>'Improved TOPSIS1'!P44</f>
        <v>0</v>
      </c>
      <c r="G44">
        <f>'Improved TOPSIS1'!Q44</f>
        <v>0</v>
      </c>
      <c r="H44">
        <f>'Improved TOPSIS1'!R44</f>
        <v>-5.8199999999999974E-2</v>
      </c>
      <c r="N44">
        <f t="shared" si="0"/>
        <v>1.6987944442396305E-2</v>
      </c>
    </row>
    <row r="45" spans="1:14" ht="15.75">
      <c r="A45" s="2">
        <v>42</v>
      </c>
      <c r="B45" s="2">
        <v>142</v>
      </c>
      <c r="C45" s="2" t="s">
        <v>103</v>
      </c>
      <c r="D45">
        <f>'Improved TOPSIS1'!N45</f>
        <v>-4.4050159930036029E-3</v>
      </c>
      <c r="E45">
        <f>'Improved TOPSIS1'!O45</f>
        <v>-1.998100135967823E-2</v>
      </c>
      <c r="F45">
        <f>'Improved TOPSIS1'!P45</f>
        <v>-1.7274582564536347E-3</v>
      </c>
      <c r="G45">
        <f>'Improved TOPSIS1'!Q45</f>
        <v>0</v>
      </c>
      <c r="H45">
        <f>'Improved TOPSIS1'!R45</f>
        <v>-0.23279999999999998</v>
      </c>
      <c r="N45">
        <f t="shared" si="0"/>
        <v>6.8609945833206176E-2</v>
      </c>
    </row>
    <row r="46" spans="1:14" ht="15.75">
      <c r="A46" s="2">
        <v>43</v>
      </c>
      <c r="B46" s="2">
        <v>143</v>
      </c>
      <c r="C46" s="2" t="s">
        <v>104</v>
      </c>
      <c r="D46">
        <f>'Improved TOPSIS1'!N46</f>
        <v>-8.8100319860072059E-3</v>
      </c>
      <c r="E46">
        <f>'Improved TOPSIS1'!O46</f>
        <v>-1.998100135967823E-2</v>
      </c>
      <c r="F46">
        <f>'Improved TOPSIS1'!P46</f>
        <v>-1.7274582564536347E-3</v>
      </c>
      <c r="G46">
        <f>'Improved TOPSIS1'!Q46</f>
        <v>0</v>
      </c>
      <c r="H46">
        <f>'Improved TOPSIS1'!R46</f>
        <v>-0.14549999999999996</v>
      </c>
      <c r="N46">
        <f t="shared" si="0"/>
        <v>4.3257390275602492E-2</v>
      </c>
    </row>
    <row r="47" spans="1:14" ht="15.75">
      <c r="A47" s="2">
        <v>44</v>
      </c>
      <c r="B47" s="2">
        <v>144</v>
      </c>
      <c r="C47" s="2" t="s">
        <v>105</v>
      </c>
      <c r="D47">
        <f>'Improved TOPSIS1'!N47</f>
        <v>-4.4050159930036029E-3</v>
      </c>
      <c r="E47">
        <f>'Improved TOPSIS1'!O47</f>
        <v>0</v>
      </c>
      <c r="F47">
        <f>'Improved TOPSIS1'!P47</f>
        <v>0</v>
      </c>
      <c r="G47">
        <f>'Improved TOPSIS1'!Q47</f>
        <v>0</v>
      </c>
      <c r="H47">
        <f>'Improved TOPSIS1'!R47</f>
        <v>-5.8199999999999974E-2</v>
      </c>
      <c r="N47">
        <f t="shared" si="0"/>
        <v>1.6987944442396305E-2</v>
      </c>
    </row>
    <row r="48" spans="1:14" ht="15.75">
      <c r="A48" s="2">
        <v>45</v>
      </c>
      <c r="B48" s="2">
        <v>152</v>
      </c>
      <c r="C48" s="2" t="s">
        <v>106</v>
      </c>
      <c r="D48">
        <f>'Improved TOPSIS1'!N48</f>
        <v>-8.8100319860072059E-3</v>
      </c>
      <c r="E48">
        <f>'Improved TOPSIS1'!O48</f>
        <v>-3.996200271935646E-2</v>
      </c>
      <c r="F48">
        <f>'Improved TOPSIS1'!P48</f>
        <v>-1.7274582564536347E-3</v>
      </c>
      <c r="G48">
        <f>'Improved TOPSIS1'!Q48</f>
        <v>0</v>
      </c>
      <c r="H48">
        <f>'Improved TOPSIS1'!R48</f>
        <v>-0.29099999999999998</v>
      </c>
      <c r="N48">
        <f t="shared" si="0"/>
        <v>8.639637110627342E-2</v>
      </c>
    </row>
    <row r="49" spans="1:14" ht="15.75">
      <c r="A49" s="2">
        <v>46</v>
      </c>
      <c r="B49" s="2">
        <v>154</v>
      </c>
      <c r="C49" s="2" t="s">
        <v>107</v>
      </c>
      <c r="D49">
        <f>'Improved TOPSIS1'!N49</f>
        <v>0</v>
      </c>
      <c r="E49">
        <f>'Improved TOPSIS1'!O49</f>
        <v>0</v>
      </c>
      <c r="F49">
        <f>'Improved TOPSIS1'!P49</f>
        <v>0</v>
      </c>
      <c r="G49">
        <f>'Improved TOPSIS1'!Q49</f>
        <v>0</v>
      </c>
      <c r="H49">
        <f>'Improved TOPSIS1'!R49</f>
        <v>0</v>
      </c>
      <c r="N49">
        <f t="shared" si="0"/>
        <v>0</v>
      </c>
    </row>
    <row r="50" spans="1:14" ht="15.75">
      <c r="A50" s="2">
        <v>47</v>
      </c>
      <c r="B50" s="2">
        <v>158</v>
      </c>
      <c r="C50" s="2" t="s">
        <v>108</v>
      </c>
      <c r="D50">
        <f>'Improved TOPSIS1'!N50</f>
        <v>-8.8100319860072059E-3</v>
      </c>
      <c r="E50">
        <f>'Improved TOPSIS1'!O50</f>
        <v>-1.998100135967823E-2</v>
      </c>
      <c r="F50">
        <f>'Improved TOPSIS1'!P50</f>
        <v>-1.7274582564536347E-3</v>
      </c>
      <c r="G50">
        <f>'Improved TOPSIS1'!Q50</f>
        <v>0</v>
      </c>
      <c r="H50">
        <f>'Improved TOPSIS1'!R50</f>
        <v>-0.14549999999999996</v>
      </c>
      <c r="N50">
        <f t="shared" si="0"/>
        <v>4.3257390275602492E-2</v>
      </c>
    </row>
    <row r="51" spans="1:14" ht="15.75">
      <c r="A51" s="2">
        <v>48</v>
      </c>
      <c r="B51" s="2">
        <v>159</v>
      </c>
      <c r="C51" s="2" t="s">
        <v>109</v>
      </c>
      <c r="D51">
        <f>'Improved TOPSIS1'!N51</f>
        <v>-8.8100319860072059E-3</v>
      </c>
      <c r="E51">
        <f>'Improved TOPSIS1'!O51</f>
        <v>-1.998100135967823E-2</v>
      </c>
      <c r="F51">
        <f>'Improved TOPSIS1'!P51</f>
        <v>0</v>
      </c>
      <c r="G51">
        <f>'Improved TOPSIS1'!Q51</f>
        <v>0</v>
      </c>
      <c r="H51">
        <f>'Improved TOPSIS1'!R51</f>
        <v>-0.23279999999999998</v>
      </c>
      <c r="N51">
        <f t="shared" si="0"/>
        <v>6.8646769715463546E-2</v>
      </c>
    </row>
    <row r="52" spans="1:14" ht="15.75">
      <c r="A52" s="2">
        <v>49</v>
      </c>
      <c r="B52" s="2">
        <v>160</v>
      </c>
      <c r="C52" s="2" t="s">
        <v>110</v>
      </c>
      <c r="D52">
        <f>'Improved TOPSIS1'!N52</f>
        <v>-8.8100319860072059E-3</v>
      </c>
      <c r="E52">
        <f>'Improved TOPSIS1'!O52</f>
        <v>-3.996200271935646E-2</v>
      </c>
      <c r="F52">
        <f>'Improved TOPSIS1'!P52</f>
        <v>-1.7274582564536347E-3</v>
      </c>
      <c r="G52">
        <f>'Improved TOPSIS1'!Q52</f>
        <v>0</v>
      </c>
      <c r="H52">
        <f>'Improved TOPSIS1'!R52</f>
        <v>-0.29099999999999998</v>
      </c>
      <c r="N52">
        <f t="shared" si="0"/>
        <v>8.639637110627342E-2</v>
      </c>
    </row>
    <row r="53" spans="1:14" ht="15.75">
      <c r="A53" s="2">
        <v>50</v>
      </c>
      <c r="B53" s="2">
        <v>166</v>
      </c>
      <c r="C53" s="2" t="s">
        <v>111</v>
      </c>
      <c r="D53">
        <f>'Improved TOPSIS1'!N53</f>
        <v>-4.4050159930036029E-3</v>
      </c>
      <c r="E53">
        <f>'Improved TOPSIS1'!O53</f>
        <v>-1.998100135967823E-2</v>
      </c>
      <c r="F53">
        <f>'Improved TOPSIS1'!P53</f>
        <v>0</v>
      </c>
      <c r="G53">
        <f>'Improved TOPSIS1'!Q53</f>
        <v>0</v>
      </c>
      <c r="H53">
        <f>'Improved TOPSIS1'!R53</f>
        <v>-5.8199999999999974E-2</v>
      </c>
      <c r="N53">
        <f t="shared" si="0"/>
        <v>1.778642527306723E-2</v>
      </c>
    </row>
    <row r="54" spans="1:14" ht="15.75">
      <c r="A54" s="2">
        <v>51</v>
      </c>
      <c r="B54" s="2">
        <v>168</v>
      </c>
      <c r="C54" s="2" t="s">
        <v>112</v>
      </c>
      <c r="D54">
        <f>'Improved TOPSIS1'!N54</f>
        <v>-8.8100319860072059E-3</v>
      </c>
      <c r="E54">
        <f>'Improved TOPSIS1'!O54</f>
        <v>-3.996200271935646E-2</v>
      </c>
      <c r="F54">
        <f>'Improved TOPSIS1'!P54</f>
        <v>0</v>
      </c>
      <c r="G54">
        <f>'Improved TOPSIS1'!Q54</f>
        <v>0</v>
      </c>
      <c r="H54">
        <f>'Improved TOPSIS1'!R54</f>
        <v>-0.29099999999999998</v>
      </c>
      <c r="N54">
        <f t="shared" si="0"/>
        <v>8.6381450546134469E-2</v>
      </c>
    </row>
    <row r="55" spans="1:14" ht="15.75">
      <c r="A55" s="2">
        <v>52</v>
      </c>
      <c r="B55" s="2">
        <v>171</v>
      </c>
      <c r="C55" s="2" t="s">
        <v>113</v>
      </c>
      <c r="D55">
        <f>'Improved TOPSIS1'!N55</f>
        <v>-8.8100319860072059E-3</v>
      </c>
      <c r="E55">
        <f>'Improved TOPSIS1'!O55</f>
        <v>-3.996200271935646E-2</v>
      </c>
      <c r="F55">
        <f>'Improved TOPSIS1'!P55</f>
        <v>-1.7274582564536347E-3</v>
      </c>
      <c r="G55">
        <f>'Improved TOPSIS1'!Q55</f>
        <v>0</v>
      </c>
      <c r="H55">
        <f>'Improved TOPSIS1'!R55</f>
        <v>-0.23279999999999998</v>
      </c>
      <c r="N55">
        <f t="shared" si="0"/>
        <v>6.9460171106273422E-2</v>
      </c>
    </row>
    <row r="56" spans="1:14" ht="15.75">
      <c r="A56" s="2">
        <v>53</v>
      </c>
      <c r="B56" s="2">
        <v>172</v>
      </c>
      <c r="C56" s="2" t="s">
        <v>114</v>
      </c>
      <c r="D56">
        <f>'Improved TOPSIS1'!N56</f>
        <v>-8.8100319860072059E-3</v>
      </c>
      <c r="E56">
        <f>'Improved TOPSIS1'!O56</f>
        <v>-3.996200271935646E-2</v>
      </c>
      <c r="F56">
        <f>'Improved TOPSIS1'!P56</f>
        <v>-1.7274582564536347E-3</v>
      </c>
      <c r="G56">
        <f>'Improved TOPSIS1'!Q56</f>
        <v>0</v>
      </c>
      <c r="H56">
        <f>'Improved TOPSIS1'!R56</f>
        <v>-0.29099999999999998</v>
      </c>
      <c r="N56">
        <f t="shared" si="0"/>
        <v>8.639637110627342E-2</v>
      </c>
    </row>
    <row r="57" spans="1:14" ht="15.75">
      <c r="A57" s="2">
        <v>54</v>
      </c>
      <c r="B57" s="2">
        <v>174</v>
      </c>
      <c r="C57" s="2" t="s">
        <v>115</v>
      </c>
      <c r="D57">
        <f>'Improved TOPSIS1'!N57</f>
        <v>-8.8100319860072059E-3</v>
      </c>
      <c r="E57">
        <f>'Improved TOPSIS1'!O57</f>
        <v>-3.996200271935646E-2</v>
      </c>
      <c r="F57">
        <f>'Improved TOPSIS1'!P57</f>
        <v>-1.7274582564536347E-3</v>
      </c>
      <c r="G57">
        <f>'Improved TOPSIS1'!Q57</f>
        <v>0</v>
      </c>
      <c r="H57">
        <f>'Improved TOPSIS1'!R57</f>
        <v>-0.29099999999999998</v>
      </c>
      <c r="N57">
        <f t="shared" si="0"/>
        <v>8.639637110627342E-2</v>
      </c>
    </row>
    <row r="58" spans="1:14" ht="15.75">
      <c r="A58" s="2">
        <v>55</v>
      </c>
      <c r="B58" s="2">
        <v>175</v>
      </c>
      <c r="C58" s="2" t="s">
        <v>116</v>
      </c>
      <c r="D58">
        <f>'Improved TOPSIS1'!N58</f>
        <v>-8.8100319860072059E-3</v>
      </c>
      <c r="E58">
        <f>'Improved TOPSIS1'!O58</f>
        <v>-3.996200271935646E-2</v>
      </c>
      <c r="F58">
        <f>'Improved TOPSIS1'!P58</f>
        <v>-1.7274582564536347E-3</v>
      </c>
      <c r="G58">
        <f>'Improved TOPSIS1'!Q58</f>
        <v>0</v>
      </c>
      <c r="H58">
        <f>'Improved TOPSIS1'!R58</f>
        <v>-0.29099999999999998</v>
      </c>
      <c r="N58">
        <f t="shared" si="0"/>
        <v>8.639637110627342E-2</v>
      </c>
    </row>
    <row r="59" spans="1:14" ht="15.75">
      <c r="A59" s="2">
        <v>56</v>
      </c>
      <c r="B59" s="2">
        <v>177</v>
      </c>
      <c r="C59" s="2" t="s">
        <v>117</v>
      </c>
      <c r="D59">
        <f>'Improved TOPSIS1'!N59</f>
        <v>-4.4050159930036029E-3</v>
      </c>
      <c r="E59">
        <f>'Improved TOPSIS1'!O59</f>
        <v>-1.998100135967823E-2</v>
      </c>
      <c r="F59">
        <f>'Improved TOPSIS1'!P59</f>
        <v>-1.7274582564536347E-3</v>
      </c>
      <c r="G59">
        <f>'Improved TOPSIS1'!Q59</f>
        <v>0</v>
      </c>
      <c r="H59">
        <f>'Improved TOPSIS1'!R59</f>
        <v>-0.23279999999999998</v>
      </c>
      <c r="N59">
        <f t="shared" si="0"/>
        <v>6.8609945833206176E-2</v>
      </c>
    </row>
    <row r="60" spans="1:14" ht="15.75">
      <c r="A60" s="2">
        <v>57</v>
      </c>
      <c r="B60" s="2">
        <v>181</v>
      </c>
      <c r="C60" s="2" t="s">
        <v>118</v>
      </c>
      <c r="D60">
        <f>'Improved TOPSIS1'!N60</f>
        <v>0</v>
      </c>
      <c r="E60">
        <f>'Improved TOPSIS1'!O60</f>
        <v>-3.996200271935646E-2</v>
      </c>
      <c r="F60">
        <f>'Improved TOPSIS1'!P60</f>
        <v>0</v>
      </c>
      <c r="G60">
        <f>'Improved TOPSIS1'!Q60</f>
        <v>0</v>
      </c>
      <c r="H60">
        <f>'Improved TOPSIS1'!R60</f>
        <v>-0.29099999999999998</v>
      </c>
      <c r="N60">
        <f t="shared" si="0"/>
        <v>8.6277961661341843E-2</v>
      </c>
    </row>
    <row r="61" spans="1:14" ht="15.75">
      <c r="A61" s="2">
        <v>58</v>
      </c>
      <c r="B61" s="2">
        <v>182</v>
      </c>
      <c r="C61" s="2" t="s">
        <v>119</v>
      </c>
      <c r="D61">
        <f>'Improved TOPSIS1'!N61</f>
        <v>-4.4050159930036029E-3</v>
      </c>
      <c r="E61">
        <f>'Improved TOPSIS1'!O61</f>
        <v>-1.998100135967823E-2</v>
      </c>
      <c r="F61">
        <f>'Improved TOPSIS1'!P61</f>
        <v>0</v>
      </c>
      <c r="G61">
        <f>'Improved TOPSIS1'!Q61</f>
        <v>0</v>
      </c>
      <c r="H61">
        <f>'Improved TOPSIS1'!R61</f>
        <v>-0.14549999999999996</v>
      </c>
      <c r="N61">
        <f t="shared" si="0"/>
        <v>4.3190725273067228E-2</v>
      </c>
    </row>
    <row r="62" spans="1:14" ht="15.75">
      <c r="A62" s="2">
        <v>59</v>
      </c>
      <c r="B62" s="2">
        <v>183</v>
      </c>
      <c r="C62" s="2" t="s">
        <v>120</v>
      </c>
      <c r="D62">
        <f>'Improved TOPSIS1'!N62</f>
        <v>-4.4050159930036029E-3</v>
      </c>
      <c r="E62">
        <f>'Improved TOPSIS1'!O62</f>
        <v>-1.998100135967823E-2</v>
      </c>
      <c r="F62">
        <f>'Improved TOPSIS1'!P62</f>
        <v>0</v>
      </c>
      <c r="G62">
        <f>'Improved TOPSIS1'!Q62</f>
        <v>0</v>
      </c>
      <c r="H62">
        <f>'Improved TOPSIS1'!R62</f>
        <v>-5.8199999999999974E-2</v>
      </c>
      <c r="N62">
        <f t="shared" si="0"/>
        <v>1.778642527306723E-2</v>
      </c>
    </row>
    <row r="63" spans="1:14" ht="15.75">
      <c r="A63" s="2">
        <v>60</v>
      </c>
      <c r="B63" s="2">
        <v>187</v>
      </c>
      <c r="C63" s="2" t="s">
        <v>121</v>
      </c>
      <c r="D63">
        <f>'Improved TOPSIS1'!N63</f>
        <v>-8.8100319860072059E-3</v>
      </c>
      <c r="E63">
        <f>'Improved TOPSIS1'!O63</f>
        <v>-3.996200271935646E-2</v>
      </c>
      <c r="F63">
        <f>'Improved TOPSIS1'!P63</f>
        <v>-1.7274582564536347E-3</v>
      </c>
      <c r="G63">
        <f>'Improved TOPSIS1'!Q63</f>
        <v>0</v>
      </c>
      <c r="H63">
        <f>'Improved TOPSIS1'!R63</f>
        <v>-0.29099999999999998</v>
      </c>
      <c r="N63">
        <f t="shared" si="0"/>
        <v>8.639637110627342E-2</v>
      </c>
    </row>
    <row r="64" spans="1:14" ht="15.75">
      <c r="A64" s="2">
        <v>61</v>
      </c>
      <c r="B64" s="2">
        <v>188</v>
      </c>
      <c r="C64" s="2" t="s">
        <v>122</v>
      </c>
      <c r="D64">
        <f>'Improved TOPSIS1'!N64</f>
        <v>-8.8100319860072059E-3</v>
      </c>
      <c r="E64">
        <f>'Improved TOPSIS1'!O64</f>
        <v>-1.998100135967823E-2</v>
      </c>
      <c r="F64">
        <f>'Improved TOPSIS1'!P64</f>
        <v>0</v>
      </c>
      <c r="G64">
        <f>'Improved TOPSIS1'!Q64</f>
        <v>0</v>
      </c>
      <c r="H64">
        <f>'Improved TOPSIS1'!R64</f>
        <v>-0.14549999999999996</v>
      </c>
      <c r="N64">
        <f t="shared" si="0"/>
        <v>4.3242469715463541E-2</v>
      </c>
    </row>
    <row r="65" spans="1:14" ht="15.75">
      <c r="A65" s="2">
        <v>62</v>
      </c>
      <c r="B65" s="2">
        <v>199</v>
      </c>
      <c r="C65" s="2" t="s">
        <v>123</v>
      </c>
      <c r="D65">
        <f>'Improved TOPSIS1'!N65</f>
        <v>-8.8100319860072059E-3</v>
      </c>
      <c r="E65">
        <f>'Improved TOPSIS1'!O65</f>
        <v>-1.998100135967823E-2</v>
      </c>
      <c r="F65">
        <f>'Improved TOPSIS1'!P65</f>
        <v>-8.6372912822681811E-3</v>
      </c>
      <c r="G65">
        <f>'Improved TOPSIS1'!Q65</f>
        <v>0</v>
      </c>
      <c r="H65">
        <f>'Improved TOPSIS1'!R65</f>
        <v>-0.29099999999999998</v>
      </c>
      <c r="N65">
        <f t="shared" si="0"/>
        <v>8.5657572516158298E-2</v>
      </c>
    </row>
    <row r="66" spans="1:14" ht="15.75">
      <c r="A66" s="2">
        <v>63</v>
      </c>
      <c r="B66" s="2">
        <v>206</v>
      </c>
      <c r="C66" s="2" t="s">
        <v>124</v>
      </c>
      <c r="D66">
        <f>'Improved TOPSIS1'!N66</f>
        <v>-4.4050159930036029E-3</v>
      </c>
      <c r="E66">
        <f>'Improved TOPSIS1'!O66</f>
        <v>0</v>
      </c>
      <c r="F66">
        <f>'Improved TOPSIS1'!P66</f>
        <v>0</v>
      </c>
      <c r="G66">
        <f>'Improved TOPSIS1'!Q66</f>
        <v>0</v>
      </c>
      <c r="H66">
        <f>'Improved TOPSIS1'!R66</f>
        <v>-5.8199999999999974E-2</v>
      </c>
      <c r="N66">
        <f t="shared" si="0"/>
        <v>1.6987944442396305E-2</v>
      </c>
    </row>
    <row r="67" spans="1:14" ht="15.75">
      <c r="A67" s="2">
        <v>64</v>
      </c>
      <c r="B67" s="2">
        <v>215</v>
      </c>
      <c r="C67" s="2" t="s">
        <v>125</v>
      </c>
      <c r="D67">
        <f>'Improved TOPSIS1'!N67</f>
        <v>-8.8100319860072059E-3</v>
      </c>
      <c r="E67">
        <f>'Improved TOPSIS1'!O67</f>
        <v>-3.996200271935646E-2</v>
      </c>
      <c r="F67">
        <f>'Improved TOPSIS1'!P67</f>
        <v>0</v>
      </c>
      <c r="G67">
        <f>'Improved TOPSIS1'!Q67</f>
        <v>0</v>
      </c>
      <c r="H67">
        <f>'Improved TOPSIS1'!R67</f>
        <v>-0.29099999999999998</v>
      </c>
      <c r="N67">
        <f t="shared" si="0"/>
        <v>8.6381450546134469E-2</v>
      </c>
    </row>
    <row r="68" spans="1:14" ht="15.75">
      <c r="A68" s="2">
        <v>65</v>
      </c>
      <c r="B68" s="2">
        <v>216</v>
      </c>
      <c r="C68" s="2" t="s">
        <v>126</v>
      </c>
      <c r="D68">
        <f>'Improved TOPSIS1'!N68</f>
        <v>-4.4050159930036029E-3</v>
      </c>
      <c r="E68">
        <f>'Improved TOPSIS1'!O68</f>
        <v>-3.996200271935646E-2</v>
      </c>
      <c r="F68">
        <f>'Improved TOPSIS1'!P68</f>
        <v>-1.7274582564536347E-3</v>
      </c>
      <c r="G68">
        <f>'Improved TOPSIS1'!Q68</f>
        <v>0</v>
      </c>
      <c r="H68">
        <f>'Improved TOPSIS1'!R68</f>
        <v>-0.29099999999999998</v>
      </c>
      <c r="N68">
        <f t="shared" si="0"/>
        <v>8.6344626663877114E-2</v>
      </c>
    </row>
    <row r="69" spans="1:14" ht="15.75">
      <c r="A69" s="2">
        <v>66</v>
      </c>
      <c r="B69" s="2">
        <v>218</v>
      </c>
      <c r="C69" s="2" t="s">
        <v>127</v>
      </c>
      <c r="D69">
        <f>'Improved TOPSIS1'!N69</f>
        <v>-4.4050159930036029E-3</v>
      </c>
      <c r="E69">
        <f>'Improved TOPSIS1'!O69</f>
        <v>-1.998100135967823E-2</v>
      </c>
      <c r="F69">
        <f>'Improved TOPSIS1'!P69</f>
        <v>0</v>
      </c>
      <c r="G69">
        <f>'Improved TOPSIS1'!Q69</f>
        <v>0</v>
      </c>
      <c r="H69">
        <f>'Improved TOPSIS1'!R69</f>
        <v>-0.14549999999999996</v>
      </c>
      <c r="N69">
        <f t="shared" ref="N69:N95" si="1">D69*$I$4+E69*$J$4+F69*$K$4+G69*$L$4+H69*$M$4</f>
        <v>4.3190725273067228E-2</v>
      </c>
    </row>
    <row r="70" spans="1:14" ht="15.75">
      <c r="A70" s="2">
        <v>67</v>
      </c>
      <c r="B70" s="2">
        <v>222</v>
      </c>
      <c r="C70" s="2" t="s">
        <v>128</v>
      </c>
      <c r="D70">
        <f>'Improved TOPSIS1'!N70</f>
        <v>-4.4050159930036029E-3</v>
      </c>
      <c r="E70">
        <f>'Improved TOPSIS1'!O70</f>
        <v>-1.998100135967823E-2</v>
      </c>
      <c r="F70">
        <f>'Improved TOPSIS1'!P70</f>
        <v>-1.7274582564536347E-3</v>
      </c>
      <c r="G70">
        <f>'Improved TOPSIS1'!Q70</f>
        <v>0</v>
      </c>
      <c r="H70">
        <f>'Improved TOPSIS1'!R70</f>
        <v>-0.14549999999999996</v>
      </c>
      <c r="N70">
        <f t="shared" si="1"/>
        <v>4.3205645833206179E-2</v>
      </c>
    </row>
    <row r="71" spans="1:14" ht="15.75">
      <c r="A71" s="2">
        <v>68</v>
      </c>
      <c r="B71" s="2">
        <v>224</v>
      </c>
      <c r="C71" s="2" t="s">
        <v>129</v>
      </c>
      <c r="D71">
        <f>'Improved TOPSIS1'!N71</f>
        <v>-8.8100319860072059E-3</v>
      </c>
      <c r="E71">
        <f>'Improved TOPSIS1'!O71</f>
        <v>-1.998100135967823E-2</v>
      </c>
      <c r="F71">
        <f>'Improved TOPSIS1'!P71</f>
        <v>0</v>
      </c>
      <c r="G71">
        <f>'Improved TOPSIS1'!Q71</f>
        <v>0</v>
      </c>
      <c r="H71">
        <f>'Improved TOPSIS1'!R71</f>
        <v>-0.23279999999999998</v>
      </c>
      <c r="N71">
        <f t="shared" si="1"/>
        <v>6.8646769715463546E-2</v>
      </c>
    </row>
    <row r="72" spans="1:14" ht="15.75">
      <c r="A72" s="2">
        <v>69</v>
      </c>
      <c r="B72" s="2">
        <v>236</v>
      </c>
      <c r="C72" s="2" t="s">
        <v>130</v>
      </c>
      <c r="D72">
        <f>'Improved TOPSIS1'!N72</f>
        <v>-1.1746709314676272E-2</v>
      </c>
      <c r="E72">
        <f>'Improved TOPSIS1'!O72</f>
        <v>-3.996200271935646E-2</v>
      </c>
      <c r="F72">
        <f>'Improved TOPSIS1'!P72</f>
        <v>-1.7274582564536347E-3</v>
      </c>
      <c r="G72">
        <f>'Improved TOPSIS1'!Q72</f>
        <v>0</v>
      </c>
      <c r="H72">
        <f>'Improved TOPSIS1'!R72</f>
        <v>-0.29099999999999998</v>
      </c>
      <c r="N72">
        <f t="shared" si="1"/>
        <v>8.64308674012043E-2</v>
      </c>
    </row>
    <row r="73" spans="1:14" ht="15.75">
      <c r="A73" s="2">
        <v>70</v>
      </c>
      <c r="B73" s="2">
        <v>237</v>
      </c>
      <c r="C73" s="2" t="s">
        <v>131</v>
      </c>
      <c r="D73">
        <f>'Improved TOPSIS1'!N73</f>
        <v>-8.8100319860072059E-3</v>
      </c>
      <c r="E73">
        <f>'Improved TOPSIS1'!O73</f>
        <v>-1.998100135967823E-2</v>
      </c>
      <c r="F73">
        <f>'Improved TOPSIS1'!P73</f>
        <v>-1.7274582564536347E-3</v>
      </c>
      <c r="G73">
        <f>'Improved TOPSIS1'!Q73</f>
        <v>0</v>
      </c>
      <c r="H73">
        <f>'Improved TOPSIS1'!R73</f>
        <v>-0.14549999999999996</v>
      </c>
      <c r="N73">
        <f t="shared" si="1"/>
        <v>4.3257390275602492E-2</v>
      </c>
    </row>
    <row r="74" spans="1:14" ht="15.75">
      <c r="A74" s="2">
        <v>71</v>
      </c>
      <c r="B74" s="2">
        <v>244</v>
      </c>
      <c r="C74" s="2" t="s">
        <v>132</v>
      </c>
      <c r="D74">
        <f>'Improved TOPSIS1'!N74</f>
        <v>-8.8100319860072059E-3</v>
      </c>
      <c r="E74">
        <f>'Improved TOPSIS1'!O74</f>
        <v>-1.998100135967823E-2</v>
      </c>
      <c r="F74">
        <f>'Improved TOPSIS1'!P74</f>
        <v>0</v>
      </c>
      <c r="G74">
        <f>'Improved TOPSIS1'!Q74</f>
        <v>0</v>
      </c>
      <c r="H74">
        <f>'Improved TOPSIS1'!R74</f>
        <v>-5.8199999999999974E-2</v>
      </c>
      <c r="N74">
        <f t="shared" si="1"/>
        <v>1.7838169715463544E-2</v>
      </c>
    </row>
    <row r="75" spans="1:14" ht="15.75">
      <c r="A75" s="2">
        <v>72</v>
      </c>
      <c r="B75" s="2">
        <v>247</v>
      </c>
      <c r="C75" s="2" t="s">
        <v>133</v>
      </c>
      <c r="D75">
        <f>'Improved TOPSIS1'!N75</f>
        <v>-8.8100319860072059E-3</v>
      </c>
      <c r="E75">
        <f>'Improved TOPSIS1'!O75</f>
        <v>-1.998100135967823E-2</v>
      </c>
      <c r="F75">
        <f>'Improved TOPSIS1'!P75</f>
        <v>0</v>
      </c>
      <c r="G75">
        <f>'Improved TOPSIS1'!Q75</f>
        <v>0</v>
      </c>
      <c r="H75">
        <f>'Improved TOPSIS1'!R75</f>
        <v>-5.8199999999999974E-2</v>
      </c>
      <c r="N75">
        <f t="shared" si="1"/>
        <v>1.7838169715463544E-2</v>
      </c>
    </row>
    <row r="76" spans="1:14" ht="15.75">
      <c r="A76" s="2">
        <v>73</v>
      </c>
      <c r="B76" s="2">
        <v>252</v>
      </c>
      <c r="C76" s="2" t="s">
        <v>134</v>
      </c>
      <c r="D76">
        <f>'Improved TOPSIS1'!N76</f>
        <v>0</v>
      </c>
      <c r="E76">
        <f>'Improved TOPSIS1'!O76</f>
        <v>0</v>
      </c>
      <c r="F76">
        <f>'Improved TOPSIS1'!P76</f>
        <v>0</v>
      </c>
      <c r="G76">
        <f>'Improved TOPSIS1'!Q76</f>
        <v>0</v>
      </c>
      <c r="H76">
        <f>'Improved TOPSIS1'!R76</f>
        <v>0</v>
      </c>
      <c r="N76">
        <f t="shared" si="1"/>
        <v>0</v>
      </c>
    </row>
    <row r="77" spans="1:14" ht="15.75">
      <c r="A77" s="2">
        <v>74</v>
      </c>
      <c r="B77" s="2">
        <v>253</v>
      </c>
      <c r="C77" s="2" t="s">
        <v>135</v>
      </c>
      <c r="D77">
        <f>'Improved TOPSIS1'!N77</f>
        <v>-8.8100319860072059E-3</v>
      </c>
      <c r="E77">
        <f>'Improved TOPSIS1'!O77</f>
        <v>-3.996200271935646E-2</v>
      </c>
      <c r="F77">
        <f>'Improved TOPSIS1'!P77</f>
        <v>0</v>
      </c>
      <c r="G77">
        <f>'Improved TOPSIS1'!Q77</f>
        <v>0</v>
      </c>
      <c r="H77">
        <f>'Improved TOPSIS1'!R77</f>
        <v>-0.14549999999999996</v>
      </c>
      <c r="N77">
        <f t="shared" si="1"/>
        <v>4.4040950546134466E-2</v>
      </c>
    </row>
    <row r="78" spans="1:14" ht="15.75">
      <c r="A78" s="2">
        <v>75</v>
      </c>
      <c r="B78" s="2">
        <v>254</v>
      </c>
      <c r="C78" s="2" t="s">
        <v>136</v>
      </c>
      <c r="D78">
        <f>'Improved TOPSIS1'!N78</f>
        <v>0</v>
      </c>
      <c r="E78">
        <f>'Improved TOPSIS1'!O78</f>
        <v>-1.998100135967823E-2</v>
      </c>
      <c r="F78">
        <f>'Improved TOPSIS1'!P78</f>
        <v>0</v>
      </c>
      <c r="G78">
        <f>'Improved TOPSIS1'!Q78</f>
        <v>0</v>
      </c>
      <c r="H78">
        <f>'Improved TOPSIS1'!R78</f>
        <v>0</v>
      </c>
      <c r="N78">
        <f t="shared" si="1"/>
        <v>7.9848083067092653E-4</v>
      </c>
    </row>
    <row r="79" spans="1:14" ht="15.75">
      <c r="A79" s="2">
        <v>76</v>
      </c>
      <c r="B79" s="2">
        <v>259</v>
      </c>
      <c r="C79" s="2" t="s">
        <v>137</v>
      </c>
      <c r="D79">
        <f>'Improved TOPSIS1'!N79</f>
        <v>-8.8100319860072059E-3</v>
      </c>
      <c r="E79">
        <f>'Improved TOPSIS1'!O79</f>
        <v>-3.996200271935646E-2</v>
      </c>
      <c r="F79">
        <f>'Improved TOPSIS1'!P79</f>
        <v>0</v>
      </c>
      <c r="G79">
        <f>'Improved TOPSIS1'!Q79</f>
        <v>0</v>
      </c>
      <c r="H79">
        <f>'Improved TOPSIS1'!R79</f>
        <v>-0.29099999999999998</v>
      </c>
      <c r="N79">
        <f t="shared" si="1"/>
        <v>8.6381450546134469E-2</v>
      </c>
    </row>
    <row r="80" spans="1:14" ht="15.75">
      <c r="A80" s="2">
        <v>77</v>
      </c>
      <c r="B80" s="2">
        <v>260</v>
      </c>
      <c r="C80" s="2" t="s">
        <v>138</v>
      </c>
      <c r="D80">
        <f>'Improved TOPSIS1'!N80</f>
        <v>-8.8100319860072059E-3</v>
      </c>
      <c r="E80">
        <f>'Improved TOPSIS1'!O80</f>
        <v>-1.998100135967823E-2</v>
      </c>
      <c r="F80">
        <f>'Improved TOPSIS1'!P80</f>
        <v>-1.7274582564536347E-3</v>
      </c>
      <c r="G80">
        <f>'Improved TOPSIS1'!Q80</f>
        <v>0</v>
      </c>
      <c r="H80">
        <f>'Improved TOPSIS1'!R80</f>
        <v>-0.23279999999999998</v>
      </c>
      <c r="N80">
        <f t="shared" si="1"/>
        <v>6.8661690275602497E-2</v>
      </c>
    </row>
    <row r="81" spans="1:14" ht="15.75">
      <c r="A81" s="2">
        <v>78</v>
      </c>
      <c r="B81" s="2">
        <v>265</v>
      </c>
      <c r="C81" s="2" t="s">
        <v>139</v>
      </c>
      <c r="D81">
        <f>'Improved TOPSIS1'!N81</f>
        <v>-8.8100319860072059E-3</v>
      </c>
      <c r="E81">
        <f>'Improved TOPSIS1'!O81</f>
        <v>-3.996200271935646E-2</v>
      </c>
      <c r="F81">
        <f>'Improved TOPSIS1'!P81</f>
        <v>-1.7274582564536347E-3</v>
      </c>
      <c r="G81">
        <f>'Improved TOPSIS1'!Q81</f>
        <v>0</v>
      </c>
      <c r="H81">
        <f>'Improved TOPSIS1'!R81</f>
        <v>-0.14549999999999996</v>
      </c>
      <c r="N81">
        <f t="shared" si="1"/>
        <v>4.4055871106273417E-2</v>
      </c>
    </row>
    <row r="82" spans="1:14" ht="15.75">
      <c r="A82" s="2">
        <v>79</v>
      </c>
      <c r="B82" s="2">
        <v>268</v>
      </c>
      <c r="C82" s="2" t="s">
        <v>140</v>
      </c>
      <c r="D82">
        <f>'Improved TOPSIS1'!N82</f>
        <v>-4.4050159930036029E-3</v>
      </c>
      <c r="E82">
        <f>'Improved TOPSIS1'!O82</f>
        <v>-3.996200271935646E-2</v>
      </c>
      <c r="F82">
        <f>'Improved TOPSIS1'!P82</f>
        <v>0</v>
      </c>
      <c r="G82">
        <f>'Improved TOPSIS1'!Q82</f>
        <v>0</v>
      </c>
      <c r="H82">
        <f>'Improved TOPSIS1'!R82</f>
        <v>-0.29099999999999998</v>
      </c>
      <c r="N82">
        <f t="shared" si="1"/>
        <v>8.6329706103738163E-2</v>
      </c>
    </row>
    <row r="83" spans="1:14" ht="15.75">
      <c r="A83" s="2">
        <v>80</v>
      </c>
      <c r="B83" s="2">
        <v>269</v>
      </c>
      <c r="C83" s="2" t="s">
        <v>141</v>
      </c>
      <c r="D83">
        <f>'Improved TOPSIS1'!N83</f>
        <v>-4.4050159930036029E-3</v>
      </c>
      <c r="E83">
        <f>'Improved TOPSIS1'!O83</f>
        <v>-3.996200271935646E-2</v>
      </c>
      <c r="F83">
        <f>'Improved TOPSIS1'!P83</f>
        <v>0</v>
      </c>
      <c r="G83">
        <f>'Improved TOPSIS1'!Q83</f>
        <v>0</v>
      </c>
      <c r="H83">
        <f>'Improved TOPSIS1'!R83</f>
        <v>-5.8199999999999974E-2</v>
      </c>
      <c r="N83">
        <f t="shared" si="1"/>
        <v>1.8584906103738159E-2</v>
      </c>
    </row>
    <row r="84" spans="1:14" ht="15.75">
      <c r="A84" s="2">
        <v>81</v>
      </c>
      <c r="B84" s="2">
        <v>271</v>
      </c>
      <c r="C84" s="2" t="s">
        <v>142</v>
      </c>
      <c r="D84">
        <f>'Improved TOPSIS1'!N84</f>
        <v>-8.8100319860072059E-3</v>
      </c>
      <c r="E84">
        <f>'Improved TOPSIS1'!O84</f>
        <v>-3.996200271935646E-2</v>
      </c>
      <c r="F84">
        <f>'Improved TOPSIS1'!P84</f>
        <v>0</v>
      </c>
      <c r="G84">
        <f>'Improved TOPSIS1'!Q84</f>
        <v>0</v>
      </c>
      <c r="H84">
        <f>'Improved TOPSIS1'!R84</f>
        <v>-0.29099999999999998</v>
      </c>
      <c r="N84">
        <f t="shared" si="1"/>
        <v>8.6381450546134469E-2</v>
      </c>
    </row>
    <row r="85" spans="1:14" ht="15.75">
      <c r="A85" s="2">
        <v>82</v>
      </c>
      <c r="B85" s="2">
        <v>280</v>
      </c>
      <c r="C85" s="2" t="s">
        <v>143</v>
      </c>
      <c r="D85">
        <f>'Improved TOPSIS1'!N85</f>
        <v>-8.8100319860072059E-3</v>
      </c>
      <c r="E85">
        <f>'Improved TOPSIS1'!O85</f>
        <v>-1.998100135967823E-2</v>
      </c>
      <c r="F85">
        <f>'Improved TOPSIS1'!P85</f>
        <v>-1.7274582564536347E-3</v>
      </c>
      <c r="G85">
        <f>'Improved TOPSIS1'!Q85</f>
        <v>0</v>
      </c>
      <c r="H85">
        <f>'Improved TOPSIS1'!R85</f>
        <v>-0.14549999999999996</v>
      </c>
      <c r="N85">
        <f t="shared" si="1"/>
        <v>4.3257390275602492E-2</v>
      </c>
    </row>
    <row r="86" spans="1:14" ht="15.75">
      <c r="A86" s="2">
        <v>83</v>
      </c>
      <c r="B86" s="2">
        <v>283</v>
      </c>
      <c r="C86" s="2" t="s">
        <v>144</v>
      </c>
      <c r="D86">
        <f>'Improved TOPSIS1'!N86</f>
        <v>-8.8100319860072059E-3</v>
      </c>
      <c r="E86">
        <f>'Improved TOPSIS1'!O86</f>
        <v>-1.998100135967823E-2</v>
      </c>
      <c r="F86">
        <f>'Improved TOPSIS1'!P86</f>
        <v>-1.7274582564536347E-3</v>
      </c>
      <c r="G86">
        <f>'Improved TOPSIS1'!Q86</f>
        <v>0</v>
      </c>
      <c r="H86">
        <f>'Improved TOPSIS1'!R86</f>
        <v>-0.14549999999999996</v>
      </c>
      <c r="N86">
        <f t="shared" si="1"/>
        <v>4.3257390275602492E-2</v>
      </c>
    </row>
    <row r="87" spans="1:14" ht="15.75">
      <c r="A87" s="2">
        <v>84</v>
      </c>
      <c r="B87" s="2">
        <v>284</v>
      </c>
      <c r="C87" s="2" t="s">
        <v>145</v>
      </c>
      <c r="D87">
        <f>'Improved TOPSIS1'!N87</f>
        <v>0</v>
      </c>
      <c r="E87">
        <f>'Improved TOPSIS1'!O87</f>
        <v>-3.996200271935646E-2</v>
      </c>
      <c r="F87">
        <f>'Improved TOPSIS1'!P87</f>
        <v>0</v>
      </c>
      <c r="G87">
        <f>'Improved TOPSIS1'!Q87</f>
        <v>0</v>
      </c>
      <c r="H87">
        <f>'Improved TOPSIS1'!R87</f>
        <v>-5.8199999999999974E-2</v>
      </c>
      <c r="N87">
        <f t="shared" si="1"/>
        <v>1.8533161661341845E-2</v>
      </c>
    </row>
    <row r="88" spans="1:14" ht="15.75">
      <c r="A88" s="2">
        <v>85</v>
      </c>
      <c r="B88" s="2">
        <v>285</v>
      </c>
      <c r="C88" s="2" t="s">
        <v>146</v>
      </c>
      <c r="D88">
        <f>'Improved TOPSIS1'!N88</f>
        <v>-8.8100319860072059E-3</v>
      </c>
      <c r="E88">
        <f>'Improved TOPSIS1'!O88</f>
        <v>-3.996200271935646E-2</v>
      </c>
      <c r="F88">
        <f>'Improved TOPSIS1'!P88</f>
        <v>-1.7274582564536347E-3</v>
      </c>
      <c r="G88">
        <f>'Improved TOPSIS1'!Q88</f>
        <v>0</v>
      </c>
      <c r="H88">
        <f>'Improved TOPSIS1'!R88</f>
        <v>-0.29099999999999998</v>
      </c>
      <c r="N88">
        <f t="shared" si="1"/>
        <v>8.639637110627342E-2</v>
      </c>
    </row>
    <row r="89" spans="1:14" ht="15.75">
      <c r="A89" s="2">
        <v>86</v>
      </c>
      <c r="B89" s="2">
        <v>295</v>
      </c>
      <c r="C89" s="2" t="s">
        <v>147</v>
      </c>
      <c r="D89">
        <f>'Improved TOPSIS1'!N89</f>
        <v>-8.8100319860072059E-3</v>
      </c>
      <c r="E89">
        <f>'Improved TOPSIS1'!O89</f>
        <v>-3.996200271935646E-2</v>
      </c>
      <c r="F89">
        <f>'Improved TOPSIS1'!P89</f>
        <v>0</v>
      </c>
      <c r="G89">
        <f>'Improved TOPSIS1'!Q89</f>
        <v>0</v>
      </c>
      <c r="H89">
        <f>'Improved TOPSIS1'!R89</f>
        <v>-0.23279999999999998</v>
      </c>
      <c r="N89">
        <f t="shared" si="1"/>
        <v>6.9445250546134471E-2</v>
      </c>
    </row>
    <row r="90" spans="1:14" ht="15.75">
      <c r="A90" s="2">
        <v>87</v>
      </c>
      <c r="B90" s="2">
        <v>313</v>
      </c>
      <c r="C90" s="2" t="s">
        <v>148</v>
      </c>
      <c r="D90">
        <f>'Improved TOPSIS1'!N90</f>
        <v>0</v>
      </c>
      <c r="E90">
        <f>'Improved TOPSIS1'!O90</f>
        <v>-3.996200271935646E-2</v>
      </c>
      <c r="F90">
        <f>'Improved TOPSIS1'!P90</f>
        <v>0</v>
      </c>
      <c r="G90">
        <f>'Improved TOPSIS1'!Q90</f>
        <v>0</v>
      </c>
      <c r="H90">
        <f>'Improved TOPSIS1'!R90</f>
        <v>-5.8199999999999974E-2</v>
      </c>
      <c r="N90">
        <f t="shared" si="1"/>
        <v>1.8533161661341845E-2</v>
      </c>
    </row>
    <row r="91" spans="1:14" ht="15.75">
      <c r="A91" s="2">
        <v>88</v>
      </c>
      <c r="B91" s="2">
        <v>348</v>
      </c>
      <c r="C91" s="2" t="s">
        <v>149</v>
      </c>
      <c r="D91">
        <f>'Improved TOPSIS1'!N91</f>
        <v>-8.8100319860072059E-3</v>
      </c>
      <c r="E91">
        <f>'Improved TOPSIS1'!O91</f>
        <v>-3.996200271935646E-2</v>
      </c>
      <c r="F91">
        <f>'Improved TOPSIS1'!P91</f>
        <v>-1.7274582564536347E-3</v>
      </c>
      <c r="G91">
        <f>'Improved TOPSIS1'!Q91</f>
        <v>0</v>
      </c>
      <c r="H91">
        <f>'Improved TOPSIS1'!R91</f>
        <v>-0.29099999999999998</v>
      </c>
      <c r="N91">
        <f t="shared" si="1"/>
        <v>8.639637110627342E-2</v>
      </c>
    </row>
    <row r="92" spans="1:14" ht="15.75">
      <c r="A92" s="2">
        <v>89</v>
      </c>
      <c r="B92" s="2">
        <v>390</v>
      </c>
      <c r="C92" s="2" t="s">
        <v>150</v>
      </c>
      <c r="D92">
        <f>'Improved TOPSIS1'!N92</f>
        <v>-8.8100319860072059E-3</v>
      </c>
      <c r="E92">
        <f>'Improved TOPSIS1'!O92</f>
        <v>-1.998100135967823E-2</v>
      </c>
      <c r="F92">
        <f>'Improved TOPSIS1'!P92</f>
        <v>-1.7274582564536347E-3</v>
      </c>
      <c r="G92">
        <f>'Improved TOPSIS1'!Q92</f>
        <v>0</v>
      </c>
      <c r="H92">
        <f>'Improved TOPSIS1'!R92</f>
        <v>-0.23279999999999998</v>
      </c>
      <c r="N92">
        <f t="shared" si="1"/>
        <v>6.8661690275602497E-2</v>
      </c>
    </row>
    <row r="93" spans="1:14" ht="15.75">
      <c r="A93" s="2">
        <v>90</v>
      </c>
      <c r="B93" s="2">
        <v>392</v>
      </c>
      <c r="C93" s="2" t="s">
        <v>151</v>
      </c>
      <c r="D93">
        <f>'Improved TOPSIS1'!N93</f>
        <v>-8.8100319860072059E-3</v>
      </c>
      <c r="E93">
        <f>'Improved TOPSIS1'!O93</f>
        <v>-1.998100135967823E-2</v>
      </c>
      <c r="F93">
        <f>'Improved TOPSIS1'!P93</f>
        <v>0</v>
      </c>
      <c r="G93">
        <f>'Improved TOPSIS1'!Q93</f>
        <v>0</v>
      </c>
      <c r="H93">
        <f>'Improved TOPSIS1'!R93</f>
        <v>-0.14549999999999996</v>
      </c>
      <c r="N93">
        <f t="shared" si="1"/>
        <v>4.3242469715463541E-2</v>
      </c>
    </row>
    <row r="94" spans="1:14" ht="15.75">
      <c r="A94" s="2">
        <v>91</v>
      </c>
      <c r="B94" s="2">
        <v>396</v>
      </c>
      <c r="C94" s="2" t="s">
        <v>152</v>
      </c>
      <c r="D94">
        <f>'Improved TOPSIS1'!N94</f>
        <v>-8.8100319860072059E-3</v>
      </c>
      <c r="E94">
        <f>'Improved TOPSIS1'!O94</f>
        <v>-3.996200271935646E-2</v>
      </c>
      <c r="F94">
        <f>'Improved TOPSIS1'!P94</f>
        <v>-1.7274582564536347E-3</v>
      </c>
      <c r="G94">
        <f>'Improved TOPSIS1'!Q94</f>
        <v>0</v>
      </c>
      <c r="H94">
        <f>'Improved TOPSIS1'!R94</f>
        <v>-0.29099999999999998</v>
      </c>
      <c r="N94">
        <f t="shared" si="1"/>
        <v>8.639637110627342E-2</v>
      </c>
    </row>
    <row r="95" spans="1:14" ht="15.75">
      <c r="A95" s="2">
        <v>92</v>
      </c>
      <c r="B95" s="2">
        <v>417</v>
      </c>
      <c r="C95" s="2" t="s">
        <v>153</v>
      </c>
      <c r="D95">
        <f>'Improved TOPSIS1'!N95</f>
        <v>-4.4050159930036029E-3</v>
      </c>
      <c r="E95">
        <f>'Improved TOPSIS1'!O95</f>
        <v>0</v>
      </c>
      <c r="F95">
        <f>'Improved TOPSIS1'!P95</f>
        <v>-1.7274582564536347E-3</v>
      </c>
      <c r="G95">
        <f>'Improved TOPSIS1'!Q95</f>
        <v>0</v>
      </c>
      <c r="H95">
        <f>'Improved TOPSIS1'!R95</f>
        <v>-5.8199999999999974E-2</v>
      </c>
      <c r="N95">
        <f t="shared" si="1"/>
        <v>1.7002865002535256E-2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3:G95"/>
  <sheetViews>
    <sheetView workbookViewId="0">
      <selection activeCell="D4" sqref="D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3" spans="1:7" ht="15.75">
      <c r="A3" s="2" t="s">
        <v>53</v>
      </c>
      <c r="B3" s="2" t="s">
        <v>192</v>
      </c>
      <c r="C3" s="2" t="s">
        <v>54</v>
      </c>
      <c r="D3" s="20" t="s">
        <v>224</v>
      </c>
      <c r="G3" t="s">
        <v>61</v>
      </c>
    </row>
    <row r="4" spans="1:7" ht="15.75">
      <c r="A4" s="2">
        <v>1</v>
      </c>
      <c r="B4" s="2">
        <v>1</v>
      </c>
      <c r="C4" s="2" t="s">
        <v>60</v>
      </c>
      <c r="D4">
        <f>'Improved TOPSIS3'!N4</f>
        <v>8.5022527306723985E-4</v>
      </c>
      <c r="E4" t="str">
        <f t="shared" ref="E4:E35" si="0">IF(D4&lt;0.05,"IPA","IPS")</f>
        <v>IPA</v>
      </c>
      <c r="G4">
        <f>COUNTIF(E4:E95,"IPA")</f>
        <v>50</v>
      </c>
    </row>
    <row r="5" spans="1:7" ht="15.75">
      <c r="A5" s="2">
        <v>2</v>
      </c>
      <c r="B5" s="2">
        <v>7</v>
      </c>
      <c r="C5" s="2" t="s">
        <v>62</v>
      </c>
      <c r="D5">
        <f>'Improved TOPSIS3'!N5</f>
        <v>6.9460171106273422E-2</v>
      </c>
      <c r="E5" t="str">
        <f t="shared" si="0"/>
        <v>IPS</v>
      </c>
    </row>
    <row r="6" spans="1:7" ht="15.75">
      <c r="A6" s="2">
        <v>3</v>
      </c>
      <c r="B6" s="2">
        <v>15</v>
      </c>
      <c r="C6" s="2" t="s">
        <v>64</v>
      </c>
      <c r="D6">
        <f>'Improved TOPSIS3'!N6</f>
        <v>4.4004126663877104E-2</v>
      </c>
      <c r="E6" t="str">
        <f t="shared" si="0"/>
        <v>IPA</v>
      </c>
    </row>
    <row r="7" spans="1:7" ht="15.75">
      <c r="A7" s="2">
        <v>4</v>
      </c>
      <c r="B7" s="2">
        <v>21</v>
      </c>
      <c r="C7" s="2" t="s">
        <v>65</v>
      </c>
      <c r="D7">
        <f>'Improved TOPSIS3'!N7</f>
        <v>1.778642527306723E-2</v>
      </c>
      <c r="E7" t="str">
        <f t="shared" si="0"/>
        <v>IPA</v>
      </c>
    </row>
    <row r="8" spans="1:7" ht="15.75">
      <c r="A8" s="2">
        <v>5</v>
      </c>
      <c r="B8" s="2">
        <v>22</v>
      </c>
      <c r="C8" s="2" t="s">
        <v>66</v>
      </c>
      <c r="D8">
        <f>'Improved TOPSIS3'!N8</f>
        <v>8.639637110627342E-2</v>
      </c>
      <c r="E8" t="str">
        <f t="shared" si="0"/>
        <v>IPS</v>
      </c>
    </row>
    <row r="9" spans="1:7" ht="15.75">
      <c r="A9" s="2">
        <v>6</v>
      </c>
      <c r="B9" s="2">
        <v>23</v>
      </c>
      <c r="C9" s="2" t="s">
        <v>67</v>
      </c>
      <c r="D9">
        <f>'Improved TOPSIS3'!N9</f>
        <v>6.8661690275602497E-2</v>
      </c>
      <c r="E9" t="str">
        <f t="shared" si="0"/>
        <v>IPS</v>
      </c>
    </row>
    <row r="10" spans="1:7" ht="15.75">
      <c r="A10" s="2">
        <v>7</v>
      </c>
      <c r="B10" s="2">
        <v>31</v>
      </c>
      <c r="C10" s="2" t="s">
        <v>68</v>
      </c>
      <c r="D10">
        <f>'Improved TOPSIS3'!N10</f>
        <v>4.3190725273067228E-2</v>
      </c>
      <c r="E10" t="str">
        <f t="shared" si="0"/>
        <v>IPA</v>
      </c>
    </row>
    <row r="11" spans="1:7" ht="15.75">
      <c r="A11" s="2">
        <v>8</v>
      </c>
      <c r="B11" s="2">
        <v>33</v>
      </c>
      <c r="C11" s="2" t="s">
        <v>69</v>
      </c>
      <c r="D11">
        <f>'Improved TOPSIS3'!N11</f>
        <v>6.9445250546134471E-2</v>
      </c>
      <c r="E11" t="str">
        <f t="shared" si="0"/>
        <v>IPS</v>
      </c>
    </row>
    <row r="12" spans="1:7" ht="15.75">
      <c r="A12" s="2">
        <v>9</v>
      </c>
      <c r="B12" s="2">
        <v>40</v>
      </c>
      <c r="C12" s="2" t="s">
        <v>70</v>
      </c>
      <c r="D12">
        <f>'Improved TOPSIS3'!N12</f>
        <v>4.3190725273067228E-2</v>
      </c>
      <c r="E12" t="str">
        <f t="shared" si="0"/>
        <v>IPA</v>
      </c>
    </row>
    <row r="13" spans="1:7" ht="15.75">
      <c r="A13" s="2">
        <v>10</v>
      </c>
      <c r="B13" s="2">
        <v>41</v>
      </c>
      <c r="C13" s="2" t="s">
        <v>71</v>
      </c>
      <c r="D13">
        <f>'Improved TOPSIS3'!N13</f>
        <v>4.3257390275602492E-2</v>
      </c>
      <c r="E13" t="str">
        <f t="shared" si="0"/>
        <v>IPA</v>
      </c>
    </row>
    <row r="14" spans="1:7" ht="15.75">
      <c r="A14" s="2">
        <v>11</v>
      </c>
      <c r="B14" s="2">
        <v>42</v>
      </c>
      <c r="C14" s="2" t="s">
        <v>72</v>
      </c>
      <c r="D14">
        <f>'Improved TOPSIS3'!N14</f>
        <v>6.8661690275602497E-2</v>
      </c>
      <c r="E14" t="str">
        <f t="shared" si="0"/>
        <v>IPS</v>
      </c>
    </row>
    <row r="15" spans="1:7" ht="15.75">
      <c r="A15" s="2">
        <v>12</v>
      </c>
      <c r="B15" s="2">
        <v>45</v>
      </c>
      <c r="C15" s="2" t="s">
        <v>73</v>
      </c>
      <c r="D15">
        <f>'Improved TOPSIS3'!N15</f>
        <v>6.9445250546134471E-2</v>
      </c>
      <c r="E15" t="str">
        <f t="shared" si="0"/>
        <v>IPS</v>
      </c>
    </row>
    <row r="16" spans="1:7" ht="15.75">
      <c r="A16" s="2">
        <v>13</v>
      </c>
      <c r="B16" s="2">
        <v>53</v>
      </c>
      <c r="C16" s="2" t="s">
        <v>74</v>
      </c>
      <c r="D16">
        <f>'Improved TOPSIS3'!N16</f>
        <v>4.3242469715463541E-2</v>
      </c>
      <c r="E16" t="str">
        <f t="shared" si="0"/>
        <v>IPA</v>
      </c>
    </row>
    <row r="17" spans="1:5" ht="15.75">
      <c r="A17" s="2">
        <v>14</v>
      </c>
      <c r="B17" s="2">
        <v>54</v>
      </c>
      <c r="C17" s="2" t="s">
        <v>75</v>
      </c>
      <c r="D17">
        <f>'Improved TOPSIS3'!N17</f>
        <v>4.4055871106273417E-2</v>
      </c>
      <c r="E17" t="str">
        <f t="shared" si="0"/>
        <v>IPA</v>
      </c>
    </row>
    <row r="18" spans="1:5" ht="15.75">
      <c r="A18" s="2">
        <v>15</v>
      </c>
      <c r="B18" s="2">
        <v>58</v>
      </c>
      <c r="C18" s="2" t="s">
        <v>76</v>
      </c>
      <c r="D18">
        <f>'Improved TOPSIS3'!N18</f>
        <v>1.7853090275602494E-2</v>
      </c>
      <c r="E18" t="str">
        <f t="shared" si="0"/>
        <v>IPA</v>
      </c>
    </row>
    <row r="19" spans="1:5" ht="15.75">
      <c r="A19" s="2">
        <v>16</v>
      </c>
      <c r="B19" s="2">
        <v>59</v>
      </c>
      <c r="C19" s="2" t="s">
        <v>77</v>
      </c>
      <c r="D19">
        <f>'Improved TOPSIS3'!N19</f>
        <v>8.639637110627342E-2</v>
      </c>
      <c r="E19" t="str">
        <f t="shared" si="0"/>
        <v>IPS</v>
      </c>
    </row>
    <row r="20" spans="1:5" ht="15.75">
      <c r="A20" s="2">
        <v>17</v>
      </c>
      <c r="B20" s="2">
        <v>60</v>
      </c>
      <c r="C20" s="2" t="s">
        <v>78</v>
      </c>
      <c r="D20">
        <f>'Improved TOPSIS3'!N20</f>
        <v>4.3242469715463541E-2</v>
      </c>
      <c r="E20" t="str">
        <f t="shared" si="0"/>
        <v>IPA</v>
      </c>
    </row>
    <row r="21" spans="1:5" ht="15.75">
      <c r="A21" s="2">
        <v>18</v>
      </c>
      <c r="B21" s="2">
        <v>64</v>
      </c>
      <c r="C21" s="2" t="s">
        <v>79</v>
      </c>
      <c r="D21">
        <f>'Improved TOPSIS3'!N21</f>
        <v>1.6987944442396305E-2</v>
      </c>
      <c r="E21" t="str">
        <f t="shared" si="0"/>
        <v>IPA</v>
      </c>
    </row>
    <row r="22" spans="1:5" ht="15.75">
      <c r="A22" s="2">
        <v>19</v>
      </c>
      <c r="B22" s="2">
        <v>65</v>
      </c>
      <c r="C22" s="2" t="s">
        <v>80</v>
      </c>
      <c r="D22">
        <f>'Improved TOPSIS3'!N22</f>
        <v>6.9445250546134471E-2</v>
      </c>
      <c r="E22" t="str">
        <f t="shared" si="0"/>
        <v>IPS</v>
      </c>
    </row>
    <row r="23" spans="1:5" ht="15.75">
      <c r="A23" s="2">
        <v>20</v>
      </c>
      <c r="B23" s="2">
        <v>68</v>
      </c>
      <c r="C23" s="2" t="s">
        <v>81</v>
      </c>
      <c r="D23">
        <f>'Improved TOPSIS3'!N23</f>
        <v>6.8661690275602497E-2</v>
      </c>
      <c r="E23" t="str">
        <f t="shared" si="0"/>
        <v>IPS</v>
      </c>
    </row>
    <row r="24" spans="1:5" ht="15.75">
      <c r="A24" s="2">
        <v>21</v>
      </c>
      <c r="B24" s="2">
        <v>70</v>
      </c>
      <c r="C24" s="2" t="s">
        <v>82</v>
      </c>
      <c r="D24">
        <f>'Improved TOPSIS3'!N24</f>
        <v>8.639637110627342E-2</v>
      </c>
      <c r="E24" t="str">
        <f t="shared" si="0"/>
        <v>IPS</v>
      </c>
    </row>
    <row r="25" spans="1:5" ht="15.75">
      <c r="A25" s="2">
        <v>22</v>
      </c>
      <c r="B25" s="2">
        <v>71</v>
      </c>
      <c r="C25" s="2" t="s">
        <v>83</v>
      </c>
      <c r="D25">
        <f>'Improved TOPSIS3'!N25</f>
        <v>1.7838169715463544E-2</v>
      </c>
      <c r="E25" t="str">
        <f t="shared" si="0"/>
        <v>IPA</v>
      </c>
    </row>
    <row r="26" spans="1:5" ht="15.75">
      <c r="A26" s="2">
        <v>23</v>
      </c>
      <c r="B26" s="2">
        <v>75</v>
      </c>
      <c r="C26" s="2" t="s">
        <v>84</v>
      </c>
      <c r="D26">
        <f>'Improved TOPSIS3'!N26</f>
        <v>0</v>
      </c>
      <c r="E26" t="str">
        <f t="shared" si="0"/>
        <v>IPA</v>
      </c>
    </row>
    <row r="27" spans="1:5" ht="15.75">
      <c r="A27" s="2">
        <v>24</v>
      </c>
      <c r="B27" s="2">
        <v>79</v>
      </c>
      <c r="C27" s="2" t="s">
        <v>85</v>
      </c>
      <c r="D27">
        <f>'Improved TOPSIS3'!N27</f>
        <v>1.7039688884792618E-2</v>
      </c>
      <c r="E27" t="str">
        <f t="shared" si="0"/>
        <v>IPA</v>
      </c>
    </row>
    <row r="28" spans="1:5" ht="15.75">
      <c r="A28" s="2">
        <v>25</v>
      </c>
      <c r="B28" s="2">
        <v>83</v>
      </c>
      <c r="C28" s="2" t="s">
        <v>86</v>
      </c>
      <c r="D28">
        <f>'Improved TOPSIS3'!N28</f>
        <v>0</v>
      </c>
      <c r="E28" t="str">
        <f t="shared" si="0"/>
        <v>IPA</v>
      </c>
    </row>
    <row r="29" spans="1:5" ht="15.75">
      <c r="A29" s="2">
        <v>26</v>
      </c>
      <c r="B29" s="2">
        <v>87</v>
      </c>
      <c r="C29" s="2" t="s">
        <v>87</v>
      </c>
      <c r="D29">
        <f>'Improved TOPSIS3'!N29</f>
        <v>6.9460171106273422E-2</v>
      </c>
      <c r="E29" t="str">
        <f t="shared" si="0"/>
        <v>IPS</v>
      </c>
    </row>
    <row r="30" spans="1:5" ht="15.75">
      <c r="A30" s="2">
        <v>27</v>
      </c>
      <c r="B30" s="2">
        <v>90</v>
      </c>
      <c r="C30" s="2" t="s">
        <v>88</v>
      </c>
      <c r="D30">
        <f>'Improved TOPSIS3'!N30</f>
        <v>4.4040950546134466E-2</v>
      </c>
      <c r="E30" t="str">
        <f t="shared" si="0"/>
        <v>IPA</v>
      </c>
    </row>
    <row r="31" spans="1:5" ht="15.75">
      <c r="A31" s="2">
        <v>28</v>
      </c>
      <c r="B31" s="2">
        <v>92</v>
      </c>
      <c r="C31" s="2" t="s">
        <v>89</v>
      </c>
      <c r="D31">
        <f>'Improved TOPSIS3'!N31</f>
        <v>8.6381450546134469E-2</v>
      </c>
      <c r="E31" t="str">
        <f t="shared" si="0"/>
        <v>IPS</v>
      </c>
    </row>
    <row r="32" spans="1:5" ht="15.75">
      <c r="A32" s="2">
        <v>29</v>
      </c>
      <c r="B32" s="2">
        <v>97</v>
      </c>
      <c r="C32" s="2" t="s">
        <v>90</v>
      </c>
      <c r="D32">
        <f>'Improved TOPSIS3'!N32</f>
        <v>0</v>
      </c>
      <c r="E32" t="str">
        <f t="shared" si="0"/>
        <v>IPA</v>
      </c>
    </row>
    <row r="33" spans="1:5" ht="15.75">
      <c r="A33" s="2">
        <v>30</v>
      </c>
      <c r="B33" s="2">
        <v>98</v>
      </c>
      <c r="C33" s="2" t="s">
        <v>91</v>
      </c>
      <c r="D33">
        <f>'Improved TOPSIS3'!N33</f>
        <v>8.6381450546134469E-2</v>
      </c>
      <c r="E33" t="str">
        <f t="shared" si="0"/>
        <v>IPS</v>
      </c>
    </row>
    <row r="34" spans="1:5" ht="15.75">
      <c r="A34" s="2">
        <v>31</v>
      </c>
      <c r="B34" s="2">
        <v>99</v>
      </c>
      <c r="C34" s="2" t="s">
        <v>92</v>
      </c>
      <c r="D34">
        <f>'Improved TOPSIS3'!N34</f>
        <v>4.3205645833206179E-2</v>
      </c>
      <c r="E34" t="str">
        <f t="shared" si="0"/>
        <v>IPA</v>
      </c>
    </row>
    <row r="35" spans="1:5" ht="15.75">
      <c r="A35" s="2">
        <v>32</v>
      </c>
      <c r="B35" s="2">
        <v>101</v>
      </c>
      <c r="C35" s="2" t="s">
        <v>93</v>
      </c>
      <c r="D35">
        <f>'Improved TOPSIS3'!N35</f>
        <v>4.3989206103738153E-2</v>
      </c>
      <c r="E35" t="str">
        <f t="shared" si="0"/>
        <v>IPA</v>
      </c>
    </row>
    <row r="36" spans="1:5" ht="15.75">
      <c r="A36" s="2">
        <v>33</v>
      </c>
      <c r="B36" s="2">
        <v>104</v>
      </c>
      <c r="C36" s="2" t="s">
        <v>94</v>
      </c>
      <c r="D36">
        <f>'Improved TOPSIS3'!N36</f>
        <v>6.8661690275602497E-2</v>
      </c>
      <c r="E36" t="str">
        <f t="shared" ref="E36:E67" si="1">IF(D36&lt;0.05,"IPA","IPS")</f>
        <v>IPS</v>
      </c>
    </row>
    <row r="37" spans="1:5" ht="15.75">
      <c r="A37" s="2">
        <v>34</v>
      </c>
      <c r="B37" s="2">
        <v>105</v>
      </c>
      <c r="C37" s="2" t="s">
        <v>95</v>
      </c>
      <c r="D37">
        <f>'Improved TOPSIS3'!N37</f>
        <v>1.7853090275602494E-2</v>
      </c>
      <c r="E37" t="str">
        <f t="shared" si="1"/>
        <v>IPA</v>
      </c>
    </row>
    <row r="38" spans="1:5" ht="15.75">
      <c r="A38" s="2">
        <v>35</v>
      </c>
      <c r="B38" s="2">
        <v>107</v>
      </c>
      <c r="C38" s="2" t="s">
        <v>96</v>
      </c>
      <c r="D38">
        <f>'Improved TOPSIS3'!N38</f>
        <v>1.7801345833206181E-2</v>
      </c>
      <c r="E38" t="str">
        <f t="shared" si="1"/>
        <v>IPA</v>
      </c>
    </row>
    <row r="39" spans="1:5" ht="15.75">
      <c r="A39" s="2">
        <v>36</v>
      </c>
      <c r="B39" s="2">
        <v>109</v>
      </c>
      <c r="C39" s="2" t="s">
        <v>97</v>
      </c>
      <c r="D39">
        <f>'Improved TOPSIS3'!N39</f>
        <v>4.3257390275602492E-2</v>
      </c>
      <c r="E39" t="str">
        <f t="shared" si="1"/>
        <v>IPA</v>
      </c>
    </row>
    <row r="40" spans="1:5" ht="15.75">
      <c r="A40" s="2">
        <v>37</v>
      </c>
      <c r="B40" s="2">
        <v>114</v>
      </c>
      <c r="C40" s="2" t="s">
        <v>98</v>
      </c>
      <c r="D40">
        <f>'Improved TOPSIS3'!N40</f>
        <v>1.6987944442396305E-2</v>
      </c>
      <c r="E40" t="str">
        <f t="shared" si="1"/>
        <v>IPA</v>
      </c>
    </row>
    <row r="41" spans="1:5" ht="15.75">
      <c r="A41" s="2">
        <v>38</v>
      </c>
      <c r="B41" s="2">
        <v>117</v>
      </c>
      <c r="C41" s="2" t="s">
        <v>99</v>
      </c>
      <c r="D41">
        <f>'Improved TOPSIS3'!N41</f>
        <v>6.9468108904432904E-2</v>
      </c>
      <c r="E41" t="str">
        <f t="shared" si="1"/>
        <v>IPS</v>
      </c>
    </row>
    <row r="42" spans="1:5" ht="15.75">
      <c r="A42" s="2">
        <v>39</v>
      </c>
      <c r="B42" s="2">
        <v>124</v>
      </c>
      <c r="C42" s="2" t="s">
        <v>100</v>
      </c>
      <c r="D42">
        <f>'Improved TOPSIS3'!N42</f>
        <v>1.6987944442396305E-2</v>
      </c>
      <c r="E42" t="str">
        <f t="shared" si="1"/>
        <v>IPA</v>
      </c>
    </row>
    <row r="43" spans="1:5" ht="15.75">
      <c r="A43" s="2">
        <v>40</v>
      </c>
      <c r="B43" s="2">
        <v>128</v>
      </c>
      <c r="C43" s="2" t="s">
        <v>101</v>
      </c>
      <c r="D43">
        <f>'Improved TOPSIS3'!N43</f>
        <v>8.639637110627342E-2</v>
      </c>
      <c r="E43" t="str">
        <f t="shared" si="1"/>
        <v>IPS</v>
      </c>
    </row>
    <row r="44" spans="1:5" ht="15.75">
      <c r="A44" s="2">
        <v>41</v>
      </c>
      <c r="B44" s="2">
        <v>141</v>
      </c>
      <c r="C44" s="2" t="s">
        <v>102</v>
      </c>
      <c r="D44">
        <f>'Improved TOPSIS3'!N44</f>
        <v>1.6987944442396305E-2</v>
      </c>
      <c r="E44" t="str">
        <f t="shared" si="1"/>
        <v>IPA</v>
      </c>
    </row>
    <row r="45" spans="1:5" ht="15.75">
      <c r="A45" s="2">
        <v>42</v>
      </c>
      <c r="B45" s="2">
        <v>142</v>
      </c>
      <c r="C45" s="2" t="s">
        <v>103</v>
      </c>
      <c r="D45">
        <f>'Improved TOPSIS3'!N45</f>
        <v>6.8609945833206176E-2</v>
      </c>
      <c r="E45" t="str">
        <f t="shared" si="1"/>
        <v>IPS</v>
      </c>
    </row>
    <row r="46" spans="1:5" ht="15.75">
      <c r="A46" s="2">
        <v>43</v>
      </c>
      <c r="B46" s="2">
        <v>143</v>
      </c>
      <c r="C46" s="2" t="s">
        <v>104</v>
      </c>
      <c r="D46">
        <f>'Improved TOPSIS3'!N46</f>
        <v>4.3257390275602492E-2</v>
      </c>
      <c r="E46" t="str">
        <f t="shared" si="1"/>
        <v>IPA</v>
      </c>
    </row>
    <row r="47" spans="1:5" ht="15.75">
      <c r="A47" s="2">
        <v>44</v>
      </c>
      <c r="B47" s="2">
        <v>144</v>
      </c>
      <c r="C47" s="2" t="s">
        <v>105</v>
      </c>
      <c r="D47">
        <f>'Improved TOPSIS3'!N47</f>
        <v>1.6987944442396305E-2</v>
      </c>
      <c r="E47" t="str">
        <f t="shared" si="1"/>
        <v>IPA</v>
      </c>
    </row>
    <row r="48" spans="1:5" ht="15.75">
      <c r="A48" s="2">
        <v>45</v>
      </c>
      <c r="B48" s="2">
        <v>152</v>
      </c>
      <c r="C48" s="2" t="s">
        <v>106</v>
      </c>
      <c r="D48">
        <f>'Improved TOPSIS3'!N48</f>
        <v>8.639637110627342E-2</v>
      </c>
      <c r="E48" t="str">
        <f t="shared" si="1"/>
        <v>IPS</v>
      </c>
    </row>
    <row r="49" spans="1:5" ht="15.75">
      <c r="A49" s="2">
        <v>46</v>
      </c>
      <c r="B49" s="2">
        <v>154</v>
      </c>
      <c r="C49" s="2" t="s">
        <v>107</v>
      </c>
      <c r="D49">
        <f>'Improved TOPSIS3'!N49</f>
        <v>0</v>
      </c>
      <c r="E49" t="str">
        <f t="shared" si="1"/>
        <v>IPA</v>
      </c>
    </row>
    <row r="50" spans="1:5" ht="15.75">
      <c r="A50" s="2">
        <v>47</v>
      </c>
      <c r="B50" s="2">
        <v>158</v>
      </c>
      <c r="C50" s="2" t="s">
        <v>108</v>
      </c>
      <c r="D50">
        <f>'Improved TOPSIS3'!N50</f>
        <v>4.3257390275602492E-2</v>
      </c>
      <c r="E50" t="str">
        <f t="shared" si="1"/>
        <v>IPA</v>
      </c>
    </row>
    <row r="51" spans="1:5" ht="15.75">
      <c r="A51" s="2">
        <v>48</v>
      </c>
      <c r="B51" s="2">
        <v>159</v>
      </c>
      <c r="C51" s="2" t="s">
        <v>109</v>
      </c>
      <c r="D51">
        <f>'Improved TOPSIS3'!N51</f>
        <v>6.8646769715463546E-2</v>
      </c>
      <c r="E51" t="str">
        <f t="shared" si="1"/>
        <v>IPS</v>
      </c>
    </row>
    <row r="52" spans="1:5" ht="15.75">
      <c r="A52" s="2">
        <v>49</v>
      </c>
      <c r="B52" s="2">
        <v>160</v>
      </c>
      <c r="C52" s="2" t="s">
        <v>110</v>
      </c>
      <c r="D52">
        <f>'Improved TOPSIS3'!N52</f>
        <v>8.639637110627342E-2</v>
      </c>
      <c r="E52" t="str">
        <f t="shared" si="1"/>
        <v>IPS</v>
      </c>
    </row>
    <row r="53" spans="1:5" ht="15.75">
      <c r="A53" s="2">
        <v>50</v>
      </c>
      <c r="B53" s="2">
        <v>166</v>
      </c>
      <c r="C53" s="2" t="s">
        <v>111</v>
      </c>
      <c r="D53">
        <f>'Improved TOPSIS3'!N53</f>
        <v>1.778642527306723E-2</v>
      </c>
      <c r="E53" t="str">
        <f t="shared" si="1"/>
        <v>IPA</v>
      </c>
    </row>
    <row r="54" spans="1:5" ht="15.75">
      <c r="A54" s="2">
        <v>51</v>
      </c>
      <c r="B54" s="2">
        <v>168</v>
      </c>
      <c r="C54" s="2" t="s">
        <v>112</v>
      </c>
      <c r="D54">
        <f>'Improved TOPSIS3'!N54</f>
        <v>8.6381450546134469E-2</v>
      </c>
      <c r="E54" t="str">
        <f t="shared" si="1"/>
        <v>IPS</v>
      </c>
    </row>
    <row r="55" spans="1:5" ht="15.75">
      <c r="A55" s="2">
        <v>52</v>
      </c>
      <c r="B55" s="2">
        <v>171</v>
      </c>
      <c r="C55" s="2" t="s">
        <v>113</v>
      </c>
      <c r="D55">
        <f>'Improved TOPSIS3'!N55</f>
        <v>6.9460171106273422E-2</v>
      </c>
      <c r="E55" t="str">
        <f t="shared" si="1"/>
        <v>IPS</v>
      </c>
    </row>
    <row r="56" spans="1:5" ht="15.75">
      <c r="A56" s="2">
        <v>53</v>
      </c>
      <c r="B56" s="2">
        <v>172</v>
      </c>
      <c r="C56" s="2" t="s">
        <v>114</v>
      </c>
      <c r="D56">
        <f>'Improved TOPSIS3'!N56</f>
        <v>8.639637110627342E-2</v>
      </c>
      <c r="E56" t="str">
        <f t="shared" si="1"/>
        <v>IPS</v>
      </c>
    </row>
    <row r="57" spans="1:5" ht="15.75">
      <c r="A57" s="2">
        <v>54</v>
      </c>
      <c r="B57" s="2">
        <v>174</v>
      </c>
      <c r="C57" s="2" t="s">
        <v>115</v>
      </c>
      <c r="D57">
        <f>'Improved TOPSIS3'!N57</f>
        <v>8.639637110627342E-2</v>
      </c>
      <c r="E57" t="str">
        <f t="shared" si="1"/>
        <v>IPS</v>
      </c>
    </row>
    <row r="58" spans="1:5" ht="15.75">
      <c r="A58" s="2">
        <v>55</v>
      </c>
      <c r="B58" s="2">
        <v>175</v>
      </c>
      <c r="C58" s="2" t="s">
        <v>116</v>
      </c>
      <c r="D58">
        <f>'Improved TOPSIS3'!N58</f>
        <v>8.639637110627342E-2</v>
      </c>
      <c r="E58" t="str">
        <f t="shared" si="1"/>
        <v>IPS</v>
      </c>
    </row>
    <row r="59" spans="1:5" ht="15.75">
      <c r="A59" s="2">
        <v>56</v>
      </c>
      <c r="B59" s="2">
        <v>177</v>
      </c>
      <c r="C59" s="2" t="s">
        <v>117</v>
      </c>
      <c r="D59">
        <f>'Improved TOPSIS3'!N59</f>
        <v>6.8609945833206176E-2</v>
      </c>
      <c r="E59" t="str">
        <f t="shared" si="1"/>
        <v>IPS</v>
      </c>
    </row>
    <row r="60" spans="1:5" ht="15.75">
      <c r="A60" s="2">
        <v>57</v>
      </c>
      <c r="B60" s="2">
        <v>181</v>
      </c>
      <c r="C60" s="2" t="s">
        <v>118</v>
      </c>
      <c r="D60">
        <f>'Improved TOPSIS3'!N60</f>
        <v>8.6277961661341843E-2</v>
      </c>
      <c r="E60" t="str">
        <f t="shared" si="1"/>
        <v>IPS</v>
      </c>
    </row>
    <row r="61" spans="1:5" ht="15.75">
      <c r="A61" s="2">
        <v>58</v>
      </c>
      <c r="B61" s="2">
        <v>182</v>
      </c>
      <c r="C61" s="2" t="s">
        <v>119</v>
      </c>
      <c r="D61">
        <f>'Improved TOPSIS3'!N61</f>
        <v>4.3190725273067228E-2</v>
      </c>
      <c r="E61" t="str">
        <f t="shared" si="1"/>
        <v>IPA</v>
      </c>
    </row>
    <row r="62" spans="1:5" ht="15.75">
      <c r="A62" s="2">
        <v>59</v>
      </c>
      <c r="B62" s="2">
        <v>183</v>
      </c>
      <c r="C62" s="2" t="s">
        <v>120</v>
      </c>
      <c r="D62">
        <f>'Improved TOPSIS3'!N62</f>
        <v>1.778642527306723E-2</v>
      </c>
      <c r="E62" t="str">
        <f t="shared" si="1"/>
        <v>IPA</v>
      </c>
    </row>
    <row r="63" spans="1:5" ht="15.75">
      <c r="A63" s="2">
        <v>60</v>
      </c>
      <c r="B63" s="2">
        <v>187</v>
      </c>
      <c r="C63" s="2" t="s">
        <v>121</v>
      </c>
      <c r="D63">
        <f>'Improved TOPSIS3'!N63</f>
        <v>8.639637110627342E-2</v>
      </c>
      <c r="E63" t="str">
        <f t="shared" si="1"/>
        <v>IPS</v>
      </c>
    </row>
    <row r="64" spans="1:5" ht="15.75">
      <c r="A64" s="2">
        <v>61</v>
      </c>
      <c r="B64" s="2">
        <v>188</v>
      </c>
      <c r="C64" s="2" t="s">
        <v>122</v>
      </c>
      <c r="D64">
        <f>'Improved TOPSIS3'!N64</f>
        <v>4.3242469715463541E-2</v>
      </c>
      <c r="E64" t="str">
        <f t="shared" si="1"/>
        <v>IPA</v>
      </c>
    </row>
    <row r="65" spans="1:5" ht="15.75">
      <c r="A65" s="2">
        <v>62</v>
      </c>
      <c r="B65" s="2">
        <v>199</v>
      </c>
      <c r="C65" s="2" t="s">
        <v>123</v>
      </c>
      <c r="D65">
        <f>'Improved TOPSIS3'!N65</f>
        <v>8.5657572516158298E-2</v>
      </c>
      <c r="E65" t="str">
        <f t="shared" si="1"/>
        <v>IPS</v>
      </c>
    </row>
    <row r="66" spans="1:5" ht="15.75">
      <c r="A66" s="2">
        <v>63</v>
      </c>
      <c r="B66" s="2">
        <v>206</v>
      </c>
      <c r="C66" s="2" t="s">
        <v>124</v>
      </c>
      <c r="D66">
        <f>'Improved TOPSIS3'!N66</f>
        <v>1.6987944442396305E-2</v>
      </c>
      <c r="E66" t="str">
        <f t="shared" si="1"/>
        <v>IPA</v>
      </c>
    </row>
    <row r="67" spans="1:5" ht="15.75">
      <c r="A67" s="2">
        <v>64</v>
      </c>
      <c r="B67" s="2">
        <v>215</v>
      </c>
      <c r="C67" s="2" t="s">
        <v>125</v>
      </c>
      <c r="D67">
        <f>'Improved TOPSIS3'!N67</f>
        <v>8.6381450546134469E-2</v>
      </c>
      <c r="E67" t="str">
        <f t="shared" si="1"/>
        <v>IPS</v>
      </c>
    </row>
    <row r="68" spans="1:5" ht="15.75">
      <c r="A68" s="2">
        <v>65</v>
      </c>
      <c r="B68" s="2">
        <v>216</v>
      </c>
      <c r="C68" s="2" t="s">
        <v>126</v>
      </c>
      <c r="D68">
        <f>'Improved TOPSIS3'!N68</f>
        <v>8.6344626663877114E-2</v>
      </c>
      <c r="E68" t="str">
        <f t="shared" ref="E68:E95" si="2">IF(D68&lt;0.05,"IPA","IPS")</f>
        <v>IPS</v>
      </c>
    </row>
    <row r="69" spans="1:5" ht="15.75">
      <c r="A69" s="2">
        <v>66</v>
      </c>
      <c r="B69" s="2">
        <v>218</v>
      </c>
      <c r="C69" s="2" t="s">
        <v>127</v>
      </c>
      <c r="D69">
        <f>'Improved TOPSIS3'!N69</f>
        <v>4.3190725273067228E-2</v>
      </c>
      <c r="E69" t="str">
        <f t="shared" si="2"/>
        <v>IPA</v>
      </c>
    </row>
    <row r="70" spans="1:5" ht="15.75">
      <c r="A70" s="2">
        <v>67</v>
      </c>
      <c r="B70" s="2">
        <v>222</v>
      </c>
      <c r="C70" s="2" t="s">
        <v>128</v>
      </c>
      <c r="D70">
        <f>'Improved TOPSIS3'!N70</f>
        <v>4.3205645833206179E-2</v>
      </c>
      <c r="E70" t="str">
        <f t="shared" si="2"/>
        <v>IPA</v>
      </c>
    </row>
    <row r="71" spans="1:5" ht="15.75">
      <c r="A71" s="2">
        <v>68</v>
      </c>
      <c r="B71" s="2">
        <v>224</v>
      </c>
      <c r="C71" s="2" t="s">
        <v>129</v>
      </c>
      <c r="D71">
        <f>'Improved TOPSIS3'!N71</f>
        <v>6.8646769715463546E-2</v>
      </c>
      <c r="E71" t="str">
        <f t="shared" si="2"/>
        <v>IPS</v>
      </c>
    </row>
    <row r="72" spans="1:5" ht="15.75">
      <c r="A72" s="2">
        <v>69</v>
      </c>
      <c r="B72" s="2">
        <v>236</v>
      </c>
      <c r="C72" s="2" t="s">
        <v>130</v>
      </c>
      <c r="D72">
        <f>'Improved TOPSIS3'!N72</f>
        <v>8.64308674012043E-2</v>
      </c>
      <c r="E72" t="str">
        <f t="shared" si="2"/>
        <v>IPS</v>
      </c>
    </row>
    <row r="73" spans="1:5" ht="15.75">
      <c r="A73" s="2">
        <v>70</v>
      </c>
      <c r="B73" s="2">
        <v>237</v>
      </c>
      <c r="C73" s="2" t="s">
        <v>131</v>
      </c>
      <c r="D73">
        <f>'Improved TOPSIS3'!N73</f>
        <v>4.3257390275602492E-2</v>
      </c>
      <c r="E73" t="str">
        <f t="shared" si="2"/>
        <v>IPA</v>
      </c>
    </row>
    <row r="74" spans="1:5" ht="15.75">
      <c r="A74" s="2">
        <v>71</v>
      </c>
      <c r="B74" s="2">
        <v>244</v>
      </c>
      <c r="C74" s="2" t="s">
        <v>132</v>
      </c>
      <c r="D74">
        <f>'Improved TOPSIS3'!N74</f>
        <v>1.7838169715463544E-2</v>
      </c>
      <c r="E74" t="str">
        <f t="shared" si="2"/>
        <v>IPA</v>
      </c>
    </row>
    <row r="75" spans="1:5" ht="15.75">
      <c r="A75" s="2">
        <v>72</v>
      </c>
      <c r="B75" s="2">
        <v>247</v>
      </c>
      <c r="C75" s="2" t="s">
        <v>133</v>
      </c>
      <c r="D75">
        <f>'Improved TOPSIS3'!N75</f>
        <v>1.7838169715463544E-2</v>
      </c>
      <c r="E75" t="str">
        <f t="shared" si="2"/>
        <v>IPA</v>
      </c>
    </row>
    <row r="76" spans="1:5" ht="15.75">
      <c r="A76" s="2">
        <v>73</v>
      </c>
      <c r="B76" s="2">
        <v>252</v>
      </c>
      <c r="C76" s="2" t="s">
        <v>134</v>
      </c>
      <c r="D76">
        <f>'Improved TOPSIS3'!N76</f>
        <v>0</v>
      </c>
      <c r="E76" t="str">
        <f t="shared" si="2"/>
        <v>IPA</v>
      </c>
    </row>
    <row r="77" spans="1:5" ht="15.75">
      <c r="A77" s="2">
        <v>74</v>
      </c>
      <c r="B77" s="2">
        <v>253</v>
      </c>
      <c r="C77" s="2" t="s">
        <v>135</v>
      </c>
      <c r="D77">
        <f>'Improved TOPSIS3'!N77</f>
        <v>4.4040950546134466E-2</v>
      </c>
      <c r="E77" t="str">
        <f t="shared" si="2"/>
        <v>IPA</v>
      </c>
    </row>
    <row r="78" spans="1:5" ht="15.75">
      <c r="A78" s="2">
        <v>75</v>
      </c>
      <c r="B78" s="2">
        <v>254</v>
      </c>
      <c r="C78" s="2" t="s">
        <v>136</v>
      </c>
      <c r="D78">
        <f>'Improved TOPSIS3'!N78</f>
        <v>7.9848083067092653E-4</v>
      </c>
      <c r="E78" t="str">
        <f t="shared" si="2"/>
        <v>IPA</v>
      </c>
    </row>
    <row r="79" spans="1:5" ht="15.75">
      <c r="A79" s="2">
        <v>76</v>
      </c>
      <c r="B79" s="2">
        <v>259</v>
      </c>
      <c r="C79" s="2" t="s">
        <v>137</v>
      </c>
      <c r="D79">
        <f>'Improved TOPSIS3'!N79</f>
        <v>8.6381450546134469E-2</v>
      </c>
      <c r="E79" t="str">
        <f t="shared" si="2"/>
        <v>IPS</v>
      </c>
    </row>
    <row r="80" spans="1:5" ht="15.75">
      <c r="A80" s="2">
        <v>77</v>
      </c>
      <c r="B80" s="2">
        <v>260</v>
      </c>
      <c r="C80" s="2" t="s">
        <v>138</v>
      </c>
      <c r="D80">
        <f>'Improved TOPSIS3'!N80</f>
        <v>6.8661690275602497E-2</v>
      </c>
      <c r="E80" t="str">
        <f t="shared" si="2"/>
        <v>IPS</v>
      </c>
    </row>
    <row r="81" spans="1:5" ht="15.75">
      <c r="A81" s="2">
        <v>78</v>
      </c>
      <c r="B81" s="2">
        <v>265</v>
      </c>
      <c r="C81" s="2" t="s">
        <v>139</v>
      </c>
      <c r="D81">
        <f>'Improved TOPSIS3'!N81</f>
        <v>4.4055871106273417E-2</v>
      </c>
      <c r="E81" t="str">
        <f t="shared" si="2"/>
        <v>IPA</v>
      </c>
    </row>
    <row r="82" spans="1:5" ht="15.75">
      <c r="A82" s="2">
        <v>79</v>
      </c>
      <c r="B82" s="2">
        <v>268</v>
      </c>
      <c r="C82" s="2" t="s">
        <v>140</v>
      </c>
      <c r="D82">
        <f>'Improved TOPSIS3'!N82</f>
        <v>8.6329706103738163E-2</v>
      </c>
      <c r="E82" t="str">
        <f t="shared" si="2"/>
        <v>IPS</v>
      </c>
    </row>
    <row r="83" spans="1:5" ht="15.75">
      <c r="A83" s="2">
        <v>80</v>
      </c>
      <c r="B83" s="2">
        <v>269</v>
      </c>
      <c r="C83" s="2" t="s">
        <v>141</v>
      </c>
      <c r="D83">
        <f>'Improved TOPSIS3'!N83</f>
        <v>1.8584906103738159E-2</v>
      </c>
      <c r="E83" t="str">
        <f t="shared" si="2"/>
        <v>IPA</v>
      </c>
    </row>
    <row r="84" spans="1:5" ht="15.75">
      <c r="A84" s="2">
        <v>81</v>
      </c>
      <c r="B84" s="2">
        <v>271</v>
      </c>
      <c r="C84" s="2" t="s">
        <v>142</v>
      </c>
      <c r="D84">
        <f>'Improved TOPSIS3'!N84</f>
        <v>8.6381450546134469E-2</v>
      </c>
      <c r="E84" t="str">
        <f t="shared" si="2"/>
        <v>IPS</v>
      </c>
    </row>
    <row r="85" spans="1:5" ht="15.75">
      <c r="A85" s="2">
        <v>82</v>
      </c>
      <c r="B85" s="2">
        <v>280</v>
      </c>
      <c r="C85" s="2" t="s">
        <v>143</v>
      </c>
      <c r="D85">
        <f>'Improved TOPSIS3'!N85</f>
        <v>4.3257390275602492E-2</v>
      </c>
      <c r="E85" t="str">
        <f t="shared" si="2"/>
        <v>IPA</v>
      </c>
    </row>
    <row r="86" spans="1:5" ht="15.75">
      <c r="A86" s="2">
        <v>83</v>
      </c>
      <c r="B86" s="2">
        <v>283</v>
      </c>
      <c r="C86" s="2" t="s">
        <v>144</v>
      </c>
      <c r="D86">
        <f>'Improved TOPSIS3'!N86</f>
        <v>4.3257390275602492E-2</v>
      </c>
      <c r="E86" t="str">
        <f t="shared" si="2"/>
        <v>IPA</v>
      </c>
    </row>
    <row r="87" spans="1:5" ht="15.75">
      <c r="A87" s="2">
        <v>84</v>
      </c>
      <c r="B87" s="2">
        <v>284</v>
      </c>
      <c r="C87" s="2" t="s">
        <v>145</v>
      </c>
      <c r="D87">
        <f>'Improved TOPSIS3'!N87</f>
        <v>1.8533161661341845E-2</v>
      </c>
      <c r="E87" t="str">
        <f t="shared" si="2"/>
        <v>IPA</v>
      </c>
    </row>
    <row r="88" spans="1:5" ht="15.75">
      <c r="A88" s="2">
        <v>85</v>
      </c>
      <c r="B88" s="2">
        <v>285</v>
      </c>
      <c r="C88" s="2" t="s">
        <v>146</v>
      </c>
      <c r="D88">
        <f>'Improved TOPSIS3'!N88</f>
        <v>8.639637110627342E-2</v>
      </c>
      <c r="E88" t="str">
        <f t="shared" si="2"/>
        <v>IPS</v>
      </c>
    </row>
    <row r="89" spans="1:5" ht="15.75">
      <c r="A89" s="2">
        <v>86</v>
      </c>
      <c r="B89" s="2">
        <v>295</v>
      </c>
      <c r="C89" s="2" t="s">
        <v>147</v>
      </c>
      <c r="D89">
        <f>'Improved TOPSIS3'!N89</f>
        <v>6.9445250546134471E-2</v>
      </c>
      <c r="E89" t="str">
        <f t="shared" si="2"/>
        <v>IPS</v>
      </c>
    </row>
    <row r="90" spans="1:5" ht="15.75">
      <c r="A90" s="2">
        <v>87</v>
      </c>
      <c r="B90" s="2">
        <v>313</v>
      </c>
      <c r="C90" s="2" t="s">
        <v>148</v>
      </c>
      <c r="D90">
        <f>'Improved TOPSIS3'!N90</f>
        <v>1.8533161661341845E-2</v>
      </c>
      <c r="E90" t="str">
        <f t="shared" si="2"/>
        <v>IPA</v>
      </c>
    </row>
    <row r="91" spans="1:5" ht="15.75">
      <c r="A91" s="2">
        <v>88</v>
      </c>
      <c r="B91" s="2">
        <v>348</v>
      </c>
      <c r="C91" s="2" t="s">
        <v>149</v>
      </c>
      <c r="D91">
        <f>'Improved TOPSIS3'!N91</f>
        <v>8.639637110627342E-2</v>
      </c>
      <c r="E91" t="str">
        <f t="shared" si="2"/>
        <v>IPS</v>
      </c>
    </row>
    <row r="92" spans="1:5" ht="15.75">
      <c r="A92" s="2">
        <v>89</v>
      </c>
      <c r="B92" s="2">
        <v>390</v>
      </c>
      <c r="C92" s="2" t="s">
        <v>150</v>
      </c>
      <c r="D92">
        <f>'Improved TOPSIS3'!N92</f>
        <v>6.8661690275602497E-2</v>
      </c>
      <c r="E92" t="str">
        <f t="shared" si="2"/>
        <v>IPS</v>
      </c>
    </row>
    <row r="93" spans="1:5" ht="15.75">
      <c r="A93" s="2">
        <v>90</v>
      </c>
      <c r="B93" s="2">
        <v>392</v>
      </c>
      <c r="C93" s="2" t="s">
        <v>151</v>
      </c>
      <c r="D93">
        <f>'Improved TOPSIS3'!N93</f>
        <v>4.3242469715463541E-2</v>
      </c>
      <c r="E93" t="str">
        <f t="shared" si="2"/>
        <v>IPA</v>
      </c>
    </row>
    <row r="94" spans="1:5" ht="15.75">
      <c r="A94" s="2">
        <v>91</v>
      </c>
      <c r="B94" s="2">
        <v>396</v>
      </c>
      <c r="C94" s="2" t="s">
        <v>152</v>
      </c>
      <c r="D94">
        <f>'Improved TOPSIS3'!N94</f>
        <v>8.639637110627342E-2</v>
      </c>
      <c r="E94" t="str">
        <f t="shared" si="2"/>
        <v>IPS</v>
      </c>
    </row>
    <row r="95" spans="1:5" ht="15.75">
      <c r="A95" s="2">
        <v>92</v>
      </c>
      <c r="B95" s="2">
        <v>417</v>
      </c>
      <c r="C95" s="2" t="s">
        <v>153</v>
      </c>
      <c r="D95">
        <f>'Improved TOPSIS3'!N95</f>
        <v>1.7002865002535256E-2</v>
      </c>
      <c r="E95" t="str">
        <f t="shared" si="2"/>
        <v>IPA</v>
      </c>
    </row>
  </sheetData>
  <sortState ref="B4:E95">
    <sortCondition ref="B4:B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94"/>
  <sheetViews>
    <sheetView topLeftCell="F1" workbookViewId="0">
      <selection activeCell="R16" sqref="R16"/>
    </sheetView>
  </sheetViews>
  <sheetFormatPr defaultRowHeight="15.75"/>
  <cols>
    <col min="1" max="16384" width="9.140625" style="2"/>
  </cols>
  <sheetData>
    <row r="2" spans="2:17">
      <c r="B2" s="2" t="s">
        <v>155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31</v>
      </c>
      <c r="K2" s="2" t="s">
        <v>52</v>
      </c>
      <c r="M2" s="2" t="s">
        <v>156</v>
      </c>
      <c r="O2" s="2" t="s">
        <v>157</v>
      </c>
      <c r="Q2" s="2" t="s">
        <v>158</v>
      </c>
    </row>
    <row r="3" spans="2:17">
      <c r="B3" s="2">
        <v>1</v>
      </c>
      <c r="C3" s="4">
        <v>82.111111111111114</v>
      </c>
      <c r="D3" s="2">
        <v>54.5</v>
      </c>
      <c r="E3" s="2">
        <v>90</v>
      </c>
      <c r="F3" s="2">
        <v>1</v>
      </c>
      <c r="G3" s="2">
        <v>86.25</v>
      </c>
      <c r="I3" s="2">
        <v>6.8408488063660469E-2</v>
      </c>
      <c r="K3" s="4">
        <f>(C3*I$3)+(D3*I$4)+(E3*I$5)+(F3*I$6)+(G3*I$7)</f>
        <v>60.130469138141549</v>
      </c>
      <c r="M3" s="2" t="str">
        <f>IF(K3&gt;60,"IPA","IPS")</f>
        <v>IPA</v>
      </c>
      <c r="O3" s="2">
        <f>COUNTIF(M3:M94,"IPA")</f>
        <v>18</v>
      </c>
      <c r="Q3" s="2">
        <f>COUNTIF(M3:M94,"IPS")</f>
        <v>74</v>
      </c>
    </row>
    <row r="4" spans="2:17">
      <c r="B4" s="2">
        <v>2</v>
      </c>
      <c r="C4" s="4">
        <v>78.044444444444451</v>
      </c>
      <c r="D4" s="2">
        <v>15.5</v>
      </c>
      <c r="E4" s="2">
        <v>70.3</v>
      </c>
      <c r="F4" s="2">
        <v>0</v>
      </c>
      <c r="G4" s="2">
        <v>58.75</v>
      </c>
      <c r="I4" s="2">
        <v>0.35347101174687379</v>
      </c>
      <c r="K4" s="4">
        <f t="shared" ref="K4:K67" si="0">(C4*I$3)+(D4*I$4)+(E4*I$5)+(F4*I$6)+(G4*I$7)</f>
        <v>35.454644709696431</v>
      </c>
      <c r="M4" s="2" t="str">
        <f t="shared" ref="M4:M67" si="1">IF(K4&gt;60,"IPA","IPS")</f>
        <v>IPS</v>
      </c>
    </row>
    <row r="5" spans="2:17">
      <c r="B5" s="2">
        <v>3</v>
      </c>
      <c r="C5" s="4">
        <v>82.89266666666667</v>
      </c>
      <c r="D5" s="2">
        <v>49</v>
      </c>
      <c r="E5" s="2">
        <v>83.1</v>
      </c>
      <c r="F5" s="2">
        <v>0</v>
      </c>
      <c r="G5" s="2">
        <v>61.25</v>
      </c>
      <c r="H5" s="3" t="s">
        <v>30</v>
      </c>
      <c r="I5" s="2">
        <v>8.291398256915497E-2</v>
      </c>
      <c r="J5" s="3" t="s">
        <v>32</v>
      </c>
      <c r="K5" s="4">
        <f t="shared" si="0"/>
        <v>49.489226328154601</v>
      </c>
      <c r="M5" s="2" t="str">
        <f t="shared" si="1"/>
        <v>IPS</v>
      </c>
    </row>
    <row r="6" spans="2:17">
      <c r="B6" s="2">
        <v>4</v>
      </c>
      <c r="C6" s="4">
        <v>82.822222222222223</v>
      </c>
      <c r="D6" s="2">
        <v>60</v>
      </c>
      <c r="E6" s="2">
        <v>93.3</v>
      </c>
      <c r="F6" s="2">
        <v>1</v>
      </c>
      <c r="G6" s="2">
        <v>72.5</v>
      </c>
      <c r="I6" s="2">
        <v>0.17506883920677024</v>
      </c>
      <c r="K6" s="4">
        <f t="shared" si="0"/>
        <v>57.994928802997769</v>
      </c>
      <c r="M6" s="2" t="str">
        <f t="shared" si="1"/>
        <v>IPS</v>
      </c>
    </row>
    <row r="7" spans="2:17">
      <c r="B7" s="2">
        <v>5</v>
      </c>
      <c r="C7" s="4">
        <v>76.400000000000006</v>
      </c>
      <c r="D7" s="2">
        <v>31</v>
      </c>
      <c r="E7" s="2">
        <v>80.599999999999994</v>
      </c>
      <c r="F7" s="2">
        <v>1</v>
      </c>
      <c r="G7" s="2">
        <v>46.25</v>
      </c>
      <c r="I7" s="2">
        <v>0.32013767841354046</v>
      </c>
      <c r="K7" s="4">
        <f t="shared" si="0"/>
        <v>37.848313313123654</v>
      </c>
      <c r="M7" s="2" t="str">
        <f t="shared" si="1"/>
        <v>IPS</v>
      </c>
    </row>
    <row r="8" spans="2:17">
      <c r="B8" s="2">
        <v>6</v>
      </c>
      <c r="C8" s="4">
        <v>77.13333333333334</v>
      </c>
      <c r="D8" s="2">
        <v>58.5</v>
      </c>
      <c r="E8" s="2">
        <v>84.4</v>
      </c>
      <c r="F8" s="2">
        <v>0</v>
      </c>
      <c r="G8" s="2">
        <v>57.5</v>
      </c>
      <c r="K8" s="4">
        <f t="shared" si="0"/>
        <v>51.360485537451055</v>
      </c>
      <c r="M8" s="2" t="str">
        <f t="shared" si="1"/>
        <v>IPS</v>
      </c>
    </row>
    <row r="9" spans="2:17">
      <c r="B9" s="2">
        <v>7</v>
      </c>
      <c r="C9" s="4">
        <v>81.111111111111114</v>
      </c>
      <c r="D9" s="2">
        <v>68.5</v>
      </c>
      <c r="E9" s="2">
        <v>87.7</v>
      </c>
      <c r="F9" s="2">
        <v>1</v>
      </c>
      <c r="G9" s="2">
        <v>67.5</v>
      </c>
      <c r="K9" s="4">
        <f t="shared" si="0"/>
        <v>58.817371184371183</v>
      </c>
      <c r="M9" s="2" t="str">
        <f t="shared" si="1"/>
        <v>IPS</v>
      </c>
    </row>
    <row r="10" spans="2:17">
      <c r="B10" s="2">
        <v>8</v>
      </c>
      <c r="C10" s="4">
        <v>74.488888888888894</v>
      </c>
      <c r="D10" s="2">
        <v>45.5</v>
      </c>
      <c r="E10" s="2">
        <v>89</v>
      </c>
      <c r="F10" s="2">
        <v>1</v>
      </c>
      <c r="G10" s="2">
        <v>55</v>
      </c>
      <c r="K10" s="4">
        <f t="shared" si="0"/>
        <v>46.340588901519929</v>
      </c>
      <c r="M10" s="2" t="str">
        <f t="shared" si="1"/>
        <v>IPS</v>
      </c>
    </row>
    <row r="11" spans="2:17">
      <c r="B11" s="2">
        <v>9</v>
      </c>
      <c r="C11" s="4">
        <v>80.466666666666669</v>
      </c>
      <c r="D11" s="2">
        <v>56.5</v>
      </c>
      <c r="E11" s="2">
        <v>86.6</v>
      </c>
      <c r="F11" s="2">
        <v>0</v>
      </c>
      <c r="G11" s="2">
        <v>70</v>
      </c>
      <c r="K11" s="4">
        <f t="shared" si="0"/>
        <v>55.065703549324226</v>
      </c>
      <c r="M11" s="2" t="str">
        <f t="shared" si="1"/>
        <v>IPS</v>
      </c>
    </row>
    <row r="12" spans="2:17">
      <c r="B12" s="2">
        <v>10</v>
      </c>
      <c r="C12" s="4">
        <v>78.688888888888883</v>
      </c>
      <c r="D12" s="2">
        <v>57.5</v>
      </c>
      <c r="E12" s="2">
        <v>83.7</v>
      </c>
      <c r="F12" s="2">
        <v>0</v>
      </c>
      <c r="G12" s="2">
        <v>70</v>
      </c>
      <c r="K12" s="4">
        <f t="shared" si="0"/>
        <v>55.057108921729608</v>
      </c>
      <c r="M12" s="2" t="str">
        <f t="shared" si="1"/>
        <v>IPS</v>
      </c>
    </row>
    <row r="13" spans="2:17">
      <c r="B13" s="2">
        <v>11</v>
      </c>
      <c r="C13" s="4">
        <v>78.24444444444444</v>
      </c>
      <c r="D13" s="2">
        <v>51</v>
      </c>
      <c r="E13" s="2">
        <v>80.900000000000006</v>
      </c>
      <c r="F13" s="2">
        <v>1</v>
      </c>
      <c r="G13" s="2">
        <v>60</v>
      </c>
      <c r="K13" s="4">
        <f t="shared" si="0"/>
        <v>49.470676476779914</v>
      </c>
      <c r="M13" s="2" t="str">
        <f t="shared" si="1"/>
        <v>IPS</v>
      </c>
    </row>
    <row r="14" spans="2:17">
      <c r="B14" s="2">
        <v>12</v>
      </c>
      <c r="C14" s="4">
        <v>75.311111111111117</v>
      </c>
      <c r="D14" s="2">
        <v>46.5</v>
      </c>
      <c r="E14" s="2">
        <v>90.2</v>
      </c>
      <c r="F14" s="2">
        <v>1</v>
      </c>
      <c r="G14" s="2">
        <v>56.25</v>
      </c>
      <c r="K14" s="4">
        <f t="shared" si="0"/>
        <v>47.249975769441278</v>
      </c>
      <c r="M14" s="2" t="str">
        <f t="shared" si="1"/>
        <v>IPS</v>
      </c>
    </row>
    <row r="15" spans="2:17">
      <c r="B15" s="2">
        <v>13</v>
      </c>
      <c r="C15" s="4">
        <v>77.511111111111106</v>
      </c>
      <c r="D15" s="2">
        <v>58.5</v>
      </c>
      <c r="E15" s="2">
        <v>95.1</v>
      </c>
      <c r="F15" s="2">
        <v>1</v>
      </c>
      <c r="G15" s="2">
        <v>67.5</v>
      </c>
      <c r="K15" s="4">
        <f t="shared" si="0"/>
        <v>55.649953980885016</v>
      </c>
      <c r="M15" s="2" t="str">
        <f t="shared" si="1"/>
        <v>IPS</v>
      </c>
    </row>
    <row r="16" spans="2:17">
      <c r="B16" s="2">
        <v>14</v>
      </c>
      <c r="C16" s="4">
        <v>74.066666666666663</v>
      </c>
      <c r="D16" s="2">
        <v>35</v>
      </c>
      <c r="E16" s="2">
        <v>79</v>
      </c>
      <c r="F16" s="2">
        <v>1</v>
      </c>
      <c r="G16" s="2">
        <v>63.75</v>
      </c>
      <c r="K16" s="4">
        <f t="shared" si="0"/>
        <v>44.572324554755582</v>
      </c>
      <c r="M16" s="2" t="str">
        <f t="shared" si="1"/>
        <v>IPS</v>
      </c>
    </row>
    <row r="17" spans="2:13">
      <c r="B17" s="2">
        <v>15</v>
      </c>
      <c r="C17" s="4">
        <v>76.666666666666671</v>
      </c>
      <c r="D17" s="2">
        <v>53.5</v>
      </c>
      <c r="E17" s="2">
        <v>80.7</v>
      </c>
      <c r="F17" s="2">
        <v>1</v>
      </c>
      <c r="G17" s="2">
        <v>72.5</v>
      </c>
      <c r="K17" s="4">
        <f t="shared" si="0"/>
        <v>54.231558797524308</v>
      </c>
      <c r="M17" s="2" t="str">
        <f t="shared" si="1"/>
        <v>IPS</v>
      </c>
    </row>
    <row r="18" spans="2:13">
      <c r="B18" s="2">
        <v>16</v>
      </c>
      <c r="C18" s="4">
        <v>74.266666666666666</v>
      </c>
      <c r="D18" s="2">
        <v>19.5</v>
      </c>
      <c r="E18" s="2">
        <v>75</v>
      </c>
      <c r="F18" s="2">
        <v>0</v>
      </c>
      <c r="G18" s="2">
        <v>40</v>
      </c>
      <c r="K18" s="4">
        <f t="shared" si="0"/>
        <v>30.997210938486798</v>
      </c>
      <c r="M18" s="2" t="str">
        <f t="shared" si="1"/>
        <v>IPS</v>
      </c>
    </row>
    <row r="19" spans="2:13">
      <c r="B19" s="2">
        <v>17</v>
      </c>
      <c r="C19" s="4">
        <v>78.533333333333331</v>
      </c>
      <c r="D19" s="2">
        <v>52</v>
      </c>
      <c r="E19" s="2">
        <v>93.3</v>
      </c>
      <c r="F19" s="2">
        <v>1</v>
      </c>
      <c r="G19" s="2">
        <v>62.5</v>
      </c>
      <c r="K19" s="4">
        <f t="shared" si="0"/>
        <v>51.672387520525447</v>
      </c>
      <c r="M19" s="2" t="str">
        <f t="shared" si="1"/>
        <v>IPS</v>
      </c>
    </row>
    <row r="20" spans="2:13">
      <c r="B20" s="2">
        <v>18</v>
      </c>
      <c r="C20" s="4">
        <v>82.688888888888883</v>
      </c>
      <c r="D20" s="2">
        <v>72.5</v>
      </c>
      <c r="E20" s="2">
        <v>95.7</v>
      </c>
      <c r="F20" s="2">
        <v>1</v>
      </c>
      <c r="G20" s="2">
        <v>77.5</v>
      </c>
      <c r="K20" s="4">
        <f t="shared" si="0"/>
        <v>64.203877268325542</v>
      </c>
      <c r="M20" s="2" t="str">
        <f t="shared" si="1"/>
        <v>IPA</v>
      </c>
    </row>
    <row r="21" spans="2:13">
      <c r="B21" s="2">
        <v>19</v>
      </c>
      <c r="C21" s="4">
        <v>73.86666666666666</v>
      </c>
      <c r="D21" s="2">
        <v>48.5</v>
      </c>
      <c r="E21" s="2">
        <v>89</v>
      </c>
      <c r="F21" s="2">
        <v>1</v>
      </c>
      <c r="G21" s="2">
        <v>60</v>
      </c>
      <c r="K21" s="4">
        <f t="shared" si="0"/>
        <v>48.95912504736642</v>
      </c>
      <c r="M21" s="2" t="str">
        <f t="shared" si="1"/>
        <v>IPS</v>
      </c>
    </row>
    <row r="22" spans="2:13">
      <c r="B22" s="2">
        <v>20</v>
      </c>
      <c r="C22" s="4">
        <v>75</v>
      </c>
      <c r="D22" s="2">
        <v>57</v>
      </c>
      <c r="E22" s="2">
        <v>84.2</v>
      </c>
      <c r="F22" s="2">
        <v>1</v>
      </c>
      <c r="G22" s="2">
        <v>60</v>
      </c>
      <c r="K22" s="4">
        <f t="shared" si="0"/>
        <v>51.643171150688389</v>
      </c>
      <c r="M22" s="2" t="str">
        <f t="shared" si="1"/>
        <v>IPS</v>
      </c>
    </row>
    <row r="23" spans="2:13">
      <c r="B23" s="2">
        <v>21</v>
      </c>
      <c r="C23" s="4">
        <v>74.155555555555551</v>
      </c>
      <c r="D23" s="2">
        <v>38</v>
      </c>
      <c r="E23" s="2">
        <v>80.599999999999994</v>
      </c>
      <c r="F23" s="2">
        <v>1</v>
      </c>
      <c r="G23" s="2">
        <v>47.5</v>
      </c>
      <c r="K23" s="4">
        <f t="shared" si="0"/>
        <v>40.569243442381364</v>
      </c>
      <c r="M23" s="2" t="str">
        <f t="shared" si="1"/>
        <v>IPS</v>
      </c>
    </row>
    <row r="24" spans="2:13">
      <c r="B24" s="2">
        <v>22</v>
      </c>
      <c r="C24" s="4">
        <v>78.294444444444451</v>
      </c>
      <c r="D24" s="2">
        <v>56.5</v>
      </c>
      <c r="E24" s="2">
        <v>86</v>
      </c>
      <c r="F24" s="2">
        <v>1</v>
      </c>
      <c r="G24" s="2">
        <v>73.75</v>
      </c>
      <c r="K24" s="4">
        <f t="shared" si="0"/>
        <v>56.242941855079785</v>
      </c>
      <c r="M24" s="2" t="str">
        <f t="shared" si="1"/>
        <v>IPS</v>
      </c>
    </row>
    <row r="25" spans="2:13">
      <c r="B25" s="2">
        <v>23</v>
      </c>
      <c r="C25" s="4">
        <v>85.155555555555551</v>
      </c>
      <c r="D25" s="2">
        <v>76.5</v>
      </c>
      <c r="E25" s="2">
        <v>97.6</v>
      </c>
      <c r="F25" s="2">
        <v>1</v>
      </c>
      <c r="G25" s="2">
        <v>87.5</v>
      </c>
      <c r="K25" s="4">
        <f t="shared" si="0"/>
        <v>69.145415603553531</v>
      </c>
      <c r="M25" s="2" t="str">
        <f t="shared" si="1"/>
        <v>IPA</v>
      </c>
    </row>
    <row r="26" spans="2:13">
      <c r="B26" s="2">
        <v>24</v>
      </c>
      <c r="C26" s="4">
        <v>77.533333333333331</v>
      </c>
      <c r="D26" s="2">
        <v>71.5</v>
      </c>
      <c r="E26" s="2">
        <v>96.3</v>
      </c>
      <c r="F26" s="2">
        <v>1</v>
      </c>
      <c r="G26" s="2">
        <v>76.25</v>
      </c>
      <c r="K26" s="4">
        <f t="shared" si="0"/>
        <v>63.147298787419473</v>
      </c>
      <c r="M26" s="2" t="str">
        <f t="shared" si="1"/>
        <v>IPA</v>
      </c>
    </row>
    <row r="27" spans="2:13">
      <c r="B27" s="2">
        <v>25</v>
      </c>
      <c r="C27" s="4">
        <v>86.4</v>
      </c>
      <c r="D27" s="2">
        <v>88.5</v>
      </c>
      <c r="E27" s="2">
        <v>97</v>
      </c>
      <c r="F27" s="2">
        <v>1</v>
      </c>
      <c r="G27" s="2">
        <v>87.5</v>
      </c>
      <c r="K27" s="4">
        <f t="shared" si="0"/>
        <v>73.422449917898192</v>
      </c>
      <c r="M27" s="2" t="str">
        <f t="shared" si="1"/>
        <v>IPA</v>
      </c>
    </row>
    <row r="28" spans="2:13">
      <c r="B28" s="2">
        <v>26</v>
      </c>
      <c r="C28" s="4">
        <v>73.044444444444451</v>
      </c>
      <c r="D28" s="2">
        <v>36.5</v>
      </c>
      <c r="E28" s="2">
        <v>79.400000000000006</v>
      </c>
      <c r="F28" s="2">
        <v>0</v>
      </c>
      <c r="G28" s="2">
        <v>56.25</v>
      </c>
      <c r="K28" s="4">
        <f t="shared" si="0"/>
        <v>42.48966656140793</v>
      </c>
      <c r="M28" s="2" t="str">
        <f t="shared" si="1"/>
        <v>IPS</v>
      </c>
    </row>
    <row r="29" spans="2:13">
      <c r="B29" s="2">
        <v>27</v>
      </c>
      <c r="C29" s="4">
        <v>77.044444444444451</v>
      </c>
      <c r="D29" s="2">
        <v>38.5</v>
      </c>
      <c r="E29" s="2">
        <v>90.9</v>
      </c>
      <c r="F29" s="2">
        <v>0</v>
      </c>
      <c r="G29" s="2">
        <v>63.75</v>
      </c>
      <c r="K29" s="4">
        <f t="shared" si="0"/>
        <v>46.824785924803166</v>
      </c>
      <c r="M29" s="2" t="str">
        <f t="shared" si="1"/>
        <v>IPS</v>
      </c>
    </row>
    <row r="30" spans="2:13">
      <c r="B30" s="2">
        <v>28</v>
      </c>
      <c r="C30" s="4">
        <v>74.844444444444449</v>
      </c>
      <c r="D30" s="2">
        <v>43</v>
      </c>
      <c r="E30" s="2">
        <v>87.2</v>
      </c>
      <c r="F30" s="2">
        <v>1</v>
      </c>
      <c r="G30" s="2">
        <v>38.75</v>
      </c>
      <c r="K30" s="4">
        <f t="shared" si="0"/>
        <v>40.129751947286422</v>
      </c>
      <c r="M30" s="2" t="str">
        <f t="shared" si="1"/>
        <v>IPS</v>
      </c>
    </row>
    <row r="31" spans="2:13">
      <c r="B31" s="2">
        <v>29</v>
      </c>
      <c r="C31" s="4">
        <v>85.266666666666666</v>
      </c>
      <c r="D31" s="2">
        <v>82.5</v>
      </c>
      <c r="E31" s="2">
        <v>97</v>
      </c>
      <c r="F31" s="2">
        <v>1</v>
      </c>
      <c r="G31" s="2">
        <v>92.5</v>
      </c>
      <c r="K31" s="4">
        <f t="shared" si="0"/>
        <v>72.824782619679169</v>
      </c>
      <c r="M31" s="2" t="str">
        <f t="shared" si="1"/>
        <v>IPA</v>
      </c>
    </row>
    <row r="32" spans="2:13">
      <c r="B32" s="2">
        <v>30</v>
      </c>
      <c r="C32" s="4">
        <v>73.511111111111106</v>
      </c>
      <c r="D32" s="2">
        <v>35.5</v>
      </c>
      <c r="E32" s="2">
        <v>85.7</v>
      </c>
      <c r="F32" s="2">
        <v>1</v>
      </c>
      <c r="G32" s="2">
        <v>53.75</v>
      </c>
      <c r="K32" s="4">
        <f t="shared" si="0"/>
        <v>42.06520224411603</v>
      </c>
      <c r="M32" s="2" t="str">
        <f t="shared" si="1"/>
        <v>IPS</v>
      </c>
    </row>
    <row r="33" spans="2:13">
      <c r="B33" s="2">
        <v>31</v>
      </c>
      <c r="C33" s="4">
        <v>82.011111111111106</v>
      </c>
      <c r="D33" s="2">
        <v>53.5</v>
      </c>
      <c r="E33" s="2">
        <v>80</v>
      </c>
      <c r="F33" s="2">
        <v>1</v>
      </c>
      <c r="G33" s="2">
        <v>65</v>
      </c>
      <c r="K33" s="4">
        <f t="shared" si="0"/>
        <v>52.138091785609021</v>
      </c>
      <c r="M33" s="2" t="str">
        <f t="shared" si="1"/>
        <v>IPS</v>
      </c>
    </row>
    <row r="34" spans="2:13">
      <c r="B34" s="2">
        <v>32</v>
      </c>
      <c r="C34" s="4">
        <v>80.400000000000006</v>
      </c>
      <c r="D34" s="2">
        <v>41</v>
      </c>
      <c r="E34" s="2">
        <v>97</v>
      </c>
      <c r="F34" s="2">
        <v>1</v>
      </c>
      <c r="G34" s="2">
        <v>65</v>
      </c>
      <c r="K34" s="4">
        <f t="shared" si="0"/>
        <v>49.019028167235064</v>
      </c>
      <c r="M34" s="2" t="str">
        <f t="shared" si="1"/>
        <v>IPS</v>
      </c>
    </row>
    <row r="35" spans="2:13">
      <c r="B35" s="2">
        <v>33</v>
      </c>
      <c r="C35" s="4">
        <v>77.216666666666669</v>
      </c>
      <c r="D35" s="2">
        <v>53</v>
      </c>
      <c r="E35" s="2">
        <v>80</v>
      </c>
      <c r="F35" s="2">
        <v>1</v>
      </c>
      <c r="G35" s="2">
        <v>60</v>
      </c>
      <c r="K35" s="4">
        <f t="shared" si="0"/>
        <v>50.032687192118225</v>
      </c>
      <c r="M35" s="2" t="str">
        <f t="shared" si="1"/>
        <v>IPS</v>
      </c>
    </row>
    <row r="36" spans="2:13">
      <c r="B36" s="2">
        <v>34</v>
      </c>
      <c r="C36" s="4">
        <v>74.511111111111106</v>
      </c>
      <c r="D36" s="2">
        <v>60</v>
      </c>
      <c r="E36" s="2">
        <v>80</v>
      </c>
      <c r="F36" s="2">
        <v>1</v>
      </c>
      <c r="G36" s="2">
        <v>78.75</v>
      </c>
      <c r="K36" s="4">
        <f t="shared" si="0"/>
        <v>58.324482779672429</v>
      </c>
      <c r="M36" s="2" t="str">
        <f t="shared" si="1"/>
        <v>IPS</v>
      </c>
    </row>
    <row r="37" spans="2:13">
      <c r="B37" s="2">
        <v>35</v>
      </c>
      <c r="C37" s="4">
        <v>83.37777777777778</v>
      </c>
      <c r="D37" s="2">
        <v>53.5</v>
      </c>
      <c r="E37" s="2">
        <v>82.7</v>
      </c>
      <c r="F37" s="2">
        <v>1</v>
      </c>
      <c r="G37" s="2">
        <v>82.5</v>
      </c>
      <c r="K37" s="4">
        <f t="shared" si="0"/>
        <v>58.057860511136369</v>
      </c>
      <c r="M37" s="2" t="str">
        <f t="shared" si="1"/>
        <v>IPS</v>
      </c>
    </row>
    <row r="38" spans="2:13">
      <c r="B38" s="2">
        <v>36</v>
      </c>
      <c r="C38" s="4">
        <v>76.86666666666666</v>
      </c>
      <c r="D38" s="2">
        <v>55.5</v>
      </c>
      <c r="E38" s="2">
        <v>84.2</v>
      </c>
      <c r="F38" s="2">
        <v>0</v>
      </c>
      <c r="G38" s="2">
        <v>67.5</v>
      </c>
      <c r="K38" s="4">
        <f t="shared" si="0"/>
        <v>53.466624226348358</v>
      </c>
      <c r="M38" s="2" t="str">
        <f t="shared" si="1"/>
        <v>IPS</v>
      </c>
    </row>
    <row r="39" spans="2:13">
      <c r="B39" s="2">
        <v>37</v>
      </c>
      <c r="C39" s="4">
        <v>83.888888888888886</v>
      </c>
      <c r="D39" s="2">
        <v>72.5</v>
      </c>
      <c r="E39" s="2">
        <v>90.2</v>
      </c>
      <c r="F39" s="2">
        <v>1</v>
      </c>
      <c r="G39" s="2">
        <v>80</v>
      </c>
      <c r="K39" s="4">
        <f t="shared" si="0"/>
        <v>64.630284745905442</v>
      </c>
      <c r="M39" s="2" t="str">
        <f t="shared" si="1"/>
        <v>IPA</v>
      </c>
    </row>
    <row r="40" spans="2:13">
      <c r="B40" s="2">
        <v>38</v>
      </c>
      <c r="C40" s="4">
        <v>80.265714285714296</v>
      </c>
      <c r="D40" s="2">
        <v>38.5</v>
      </c>
      <c r="E40" s="2">
        <v>54</v>
      </c>
      <c r="F40" s="2">
        <v>1</v>
      </c>
      <c r="G40" s="2">
        <v>57.5</v>
      </c>
      <c r="K40" s="4">
        <f t="shared" si="0"/>
        <v>42.159830516609823</v>
      </c>
      <c r="M40" s="2" t="str">
        <f t="shared" si="1"/>
        <v>IPS</v>
      </c>
    </row>
    <row r="41" spans="2:13">
      <c r="B41" s="2">
        <v>39</v>
      </c>
      <c r="C41" s="4">
        <v>80.666666666666671</v>
      </c>
      <c r="D41" s="2">
        <v>85.5</v>
      </c>
      <c r="E41" s="2">
        <v>93.9</v>
      </c>
      <c r="F41" s="2">
        <v>1</v>
      </c>
      <c r="G41" s="2">
        <v>80</v>
      </c>
      <c r="K41" s="4">
        <f t="shared" si="0"/>
        <v>69.311762283693312</v>
      </c>
      <c r="M41" s="2" t="str">
        <f t="shared" si="1"/>
        <v>IPA</v>
      </c>
    </row>
    <row r="42" spans="2:13">
      <c r="B42" s="2">
        <v>40</v>
      </c>
      <c r="C42" s="4">
        <v>76.95</v>
      </c>
      <c r="D42" s="2">
        <v>26.5</v>
      </c>
      <c r="E42" s="2">
        <v>78.900000000000006</v>
      </c>
      <c r="F42" s="2">
        <v>1</v>
      </c>
      <c r="G42" s="2">
        <v>53.75</v>
      </c>
      <c r="K42" s="4">
        <f t="shared" si="0"/>
        <v>38.555397246431724</v>
      </c>
      <c r="M42" s="2" t="str">
        <f t="shared" si="1"/>
        <v>IPS</v>
      </c>
    </row>
    <row r="43" spans="2:13">
      <c r="B43" s="2">
        <v>41</v>
      </c>
      <c r="C43" s="4">
        <v>81.066666666666663</v>
      </c>
      <c r="D43" s="2">
        <v>76.5</v>
      </c>
      <c r="E43" s="2">
        <v>93.9</v>
      </c>
      <c r="F43" s="2">
        <v>1</v>
      </c>
      <c r="G43" s="2">
        <v>83.75</v>
      </c>
      <c r="K43" s="4">
        <f t="shared" si="0"/>
        <v>67.35840286724769</v>
      </c>
      <c r="M43" s="2" t="str">
        <f t="shared" si="1"/>
        <v>IPA</v>
      </c>
    </row>
    <row r="44" spans="2:13">
      <c r="B44" s="2">
        <v>42</v>
      </c>
      <c r="C44" s="4">
        <v>81.066666666666663</v>
      </c>
      <c r="D44" s="2">
        <v>54</v>
      </c>
      <c r="E44" s="2">
        <v>79.3</v>
      </c>
      <c r="F44" s="2">
        <v>1</v>
      </c>
      <c r="G44" s="2">
        <v>56.25</v>
      </c>
      <c r="K44" s="4">
        <f t="shared" si="0"/>
        <v>49.390974801060999</v>
      </c>
      <c r="M44" s="2" t="str">
        <f t="shared" si="1"/>
        <v>IPS</v>
      </c>
    </row>
    <row r="45" spans="2:13">
      <c r="B45" s="2">
        <v>43</v>
      </c>
      <c r="C45" s="4">
        <v>75.333333333333329</v>
      </c>
      <c r="D45" s="2">
        <v>56</v>
      </c>
      <c r="E45" s="2">
        <v>81.3</v>
      </c>
      <c r="F45" s="2">
        <v>1</v>
      </c>
      <c r="G45" s="2">
        <v>63.75</v>
      </c>
      <c r="K45" s="4">
        <f t="shared" si="0"/>
        <v>52.272568712896302</v>
      </c>
      <c r="M45" s="2" t="str">
        <f t="shared" si="1"/>
        <v>IPS</v>
      </c>
    </row>
    <row r="46" spans="2:13">
      <c r="B46" s="2">
        <v>44</v>
      </c>
      <c r="C46" s="4">
        <v>82.644444444444446</v>
      </c>
      <c r="D46" s="2">
        <v>75</v>
      </c>
      <c r="E46" s="2">
        <v>87.8</v>
      </c>
      <c r="F46" s="2">
        <v>1</v>
      </c>
      <c r="G46" s="2">
        <v>78.75</v>
      </c>
      <c r="K46" s="4">
        <f t="shared" si="0"/>
        <v>64.829666056166047</v>
      </c>
      <c r="M46" s="2" t="str">
        <f t="shared" si="1"/>
        <v>IPA</v>
      </c>
    </row>
    <row r="47" spans="2:13">
      <c r="B47" s="2">
        <v>45</v>
      </c>
      <c r="C47" s="4">
        <v>73.977777777777774</v>
      </c>
      <c r="D47" s="2">
        <v>38</v>
      </c>
      <c r="E47" s="2">
        <v>77.8</v>
      </c>
      <c r="F47" s="2">
        <v>0</v>
      </c>
      <c r="G47" s="2">
        <v>38.75</v>
      </c>
      <c r="K47" s="4">
        <f t="shared" si="0"/>
        <v>37.348649256873394</v>
      </c>
      <c r="M47" s="2" t="str">
        <f t="shared" si="1"/>
        <v>IPS</v>
      </c>
    </row>
    <row r="48" spans="2:13">
      <c r="B48" s="2">
        <v>46</v>
      </c>
      <c r="C48" s="4">
        <v>87.022222222222226</v>
      </c>
      <c r="D48" s="2">
        <v>90.5</v>
      </c>
      <c r="E48" s="2">
        <v>91.2</v>
      </c>
      <c r="F48" s="2">
        <v>1</v>
      </c>
      <c r="G48" s="2">
        <v>93.75</v>
      </c>
      <c r="K48" s="4">
        <f t="shared" si="0"/>
        <v>75.691916614037297</v>
      </c>
      <c r="M48" s="2" t="str">
        <f t="shared" si="1"/>
        <v>IPA</v>
      </c>
    </row>
    <row r="49" spans="2:13">
      <c r="B49" s="2">
        <v>47</v>
      </c>
      <c r="C49" s="4">
        <v>77.577777777777783</v>
      </c>
      <c r="D49" s="2">
        <v>55</v>
      </c>
      <c r="E49" s="2">
        <v>76</v>
      </c>
      <c r="F49" s="2">
        <v>1</v>
      </c>
      <c r="G49" s="2">
        <v>65.75</v>
      </c>
      <c r="K49" s="4">
        <f t="shared" si="0"/>
        <v>52.273468001347311</v>
      </c>
      <c r="M49" s="2" t="str">
        <f t="shared" si="1"/>
        <v>IPS</v>
      </c>
    </row>
    <row r="50" spans="2:13">
      <c r="B50" s="2">
        <v>48</v>
      </c>
      <c r="C50" s="4">
        <v>76.911111111111111</v>
      </c>
      <c r="D50" s="2">
        <v>51</v>
      </c>
      <c r="E50" s="2">
        <v>92.1</v>
      </c>
      <c r="F50" s="2">
        <v>1</v>
      </c>
      <c r="G50" s="2">
        <v>56.25</v>
      </c>
      <c r="K50" s="4">
        <f t="shared" si="0"/>
        <v>49.107585470085461</v>
      </c>
      <c r="M50" s="2" t="str">
        <f t="shared" si="1"/>
        <v>IPS</v>
      </c>
    </row>
    <row r="51" spans="2:13">
      <c r="B51" s="2">
        <v>49</v>
      </c>
      <c r="C51" s="4">
        <v>72.488888888888894</v>
      </c>
      <c r="D51" s="2">
        <v>37.5</v>
      </c>
      <c r="E51" s="2">
        <v>75</v>
      </c>
      <c r="F51" s="2">
        <v>1</v>
      </c>
      <c r="G51" s="2">
        <v>37.5</v>
      </c>
      <c r="K51" s="4">
        <f t="shared" si="0"/>
        <v>36.612798703212498</v>
      </c>
      <c r="M51" s="2" t="str">
        <f t="shared" si="1"/>
        <v>IPS</v>
      </c>
    </row>
    <row r="52" spans="2:13">
      <c r="B52" s="2">
        <v>50</v>
      </c>
      <c r="C52" s="4">
        <v>81.977777777777774</v>
      </c>
      <c r="D52" s="2">
        <v>66.5</v>
      </c>
      <c r="E52" s="2">
        <v>88.3</v>
      </c>
      <c r="F52" s="2">
        <v>1</v>
      </c>
      <c r="G52" s="2">
        <v>80</v>
      </c>
      <c r="K52" s="4">
        <f t="shared" si="0"/>
        <v>62.221185886910021</v>
      </c>
      <c r="M52" s="2" t="str">
        <f t="shared" si="1"/>
        <v>IPA</v>
      </c>
    </row>
    <row r="53" spans="2:13">
      <c r="B53" s="2">
        <v>51</v>
      </c>
      <c r="C53" s="4">
        <v>73.711111111111109</v>
      </c>
      <c r="D53" s="2">
        <v>31</v>
      </c>
      <c r="E53" s="2">
        <v>85.4</v>
      </c>
      <c r="F53" s="2">
        <v>0</v>
      </c>
      <c r="G53" s="2">
        <v>38.75</v>
      </c>
      <c r="K53" s="4">
        <f t="shared" si="0"/>
        <v>35.486256178687213</v>
      </c>
      <c r="M53" s="2" t="str">
        <f t="shared" si="1"/>
        <v>IPS</v>
      </c>
    </row>
    <row r="54" spans="2:13">
      <c r="B54" s="2">
        <v>52</v>
      </c>
      <c r="C54" s="4">
        <v>77.777777777777771</v>
      </c>
      <c r="D54" s="2">
        <v>46.5</v>
      </c>
      <c r="E54" s="2">
        <v>80.7</v>
      </c>
      <c r="F54" s="2">
        <v>1</v>
      </c>
      <c r="G54" s="2">
        <v>57.5</v>
      </c>
      <c r="K54" s="4">
        <f t="shared" si="0"/>
        <v>47.031205970274932</v>
      </c>
      <c r="M54" s="2" t="str">
        <f t="shared" si="1"/>
        <v>IPS</v>
      </c>
    </row>
    <row r="55" spans="2:13">
      <c r="B55" s="2">
        <v>53</v>
      </c>
      <c r="C55" s="4">
        <v>73.511111111111106</v>
      </c>
      <c r="D55" s="2">
        <v>39</v>
      </c>
      <c r="E55" s="2">
        <v>79.7</v>
      </c>
      <c r="F55" s="2">
        <v>1</v>
      </c>
      <c r="G55" s="2">
        <v>43.75</v>
      </c>
      <c r="K55" s="4">
        <f t="shared" si="0"/>
        <v>39.603490105679754</v>
      </c>
      <c r="M55" s="2" t="str">
        <f t="shared" si="1"/>
        <v>IPS</v>
      </c>
    </row>
    <row r="56" spans="2:13">
      <c r="B56" s="2">
        <v>54</v>
      </c>
      <c r="C56" s="4">
        <v>76.279999999999987</v>
      </c>
      <c r="D56" s="2">
        <v>31.5</v>
      </c>
      <c r="E56" s="2">
        <v>74.7</v>
      </c>
      <c r="F56" s="2">
        <v>0</v>
      </c>
      <c r="G56" s="2">
        <v>35</v>
      </c>
      <c r="K56" s="4">
        <f t="shared" si="0"/>
        <v>33.751029581912334</v>
      </c>
      <c r="M56" s="2" t="str">
        <f t="shared" si="1"/>
        <v>IPS</v>
      </c>
    </row>
    <row r="57" spans="2:13">
      <c r="B57" s="2">
        <v>55</v>
      </c>
      <c r="C57" s="4">
        <v>75.271111111111111</v>
      </c>
      <c r="D57" s="2">
        <v>42.5</v>
      </c>
      <c r="E57" s="2">
        <v>74</v>
      </c>
      <c r="F57" s="2">
        <v>0</v>
      </c>
      <c r="G57" s="2">
        <v>43.75</v>
      </c>
      <c r="K57" s="4">
        <f t="shared" si="0"/>
        <v>40.313359045934902</v>
      </c>
      <c r="M57" s="2" t="str">
        <f t="shared" si="1"/>
        <v>IPS</v>
      </c>
    </row>
    <row r="58" spans="2:13">
      <c r="B58" s="2">
        <v>56</v>
      </c>
      <c r="C58" s="4">
        <v>81.560444444444457</v>
      </c>
      <c r="D58" s="2">
        <v>57.5</v>
      </c>
      <c r="E58" s="2">
        <v>83.3</v>
      </c>
      <c r="F58" s="2">
        <v>1</v>
      </c>
      <c r="G58" s="2">
        <v>57.5</v>
      </c>
      <c r="K58" s="4">
        <f t="shared" si="0"/>
        <v>51.393729961685821</v>
      </c>
      <c r="M58" s="2" t="str">
        <f t="shared" si="1"/>
        <v>IPS</v>
      </c>
    </row>
    <row r="59" spans="2:13">
      <c r="B59" s="2">
        <v>57</v>
      </c>
      <c r="C59" s="4">
        <v>88.577777777777783</v>
      </c>
      <c r="D59" s="2">
        <v>46.5</v>
      </c>
      <c r="E59" s="2">
        <v>89.7</v>
      </c>
      <c r="F59" s="2">
        <v>1</v>
      </c>
      <c r="G59" s="2">
        <v>51.25</v>
      </c>
      <c r="K59" s="4">
        <f t="shared" si="0"/>
        <v>46.515382994400234</v>
      </c>
      <c r="M59" s="2" t="str">
        <f t="shared" si="1"/>
        <v>IPS</v>
      </c>
    </row>
    <row r="60" spans="2:13">
      <c r="B60" s="2">
        <v>58</v>
      </c>
      <c r="C60" s="4">
        <v>79.533333333333331</v>
      </c>
      <c r="D60" s="2">
        <v>65.5</v>
      </c>
      <c r="E60" s="2">
        <v>85.5</v>
      </c>
      <c r="F60" s="2">
        <v>0</v>
      </c>
      <c r="G60" s="2">
        <v>63.75</v>
      </c>
      <c r="K60" s="4">
        <f t="shared" si="0"/>
        <v>56.091028861942647</v>
      </c>
      <c r="M60" s="2" t="str">
        <f t="shared" si="1"/>
        <v>IPS</v>
      </c>
    </row>
    <row r="61" spans="2:13">
      <c r="B61" s="2">
        <v>59</v>
      </c>
      <c r="C61" s="4">
        <v>83.088888888888889</v>
      </c>
      <c r="D61" s="2">
        <v>68</v>
      </c>
      <c r="E61" s="2">
        <v>86.5</v>
      </c>
      <c r="F61" s="2">
        <v>1</v>
      </c>
      <c r="G61" s="2">
        <v>81.25</v>
      </c>
      <c r="K61" s="4">
        <f t="shared" si="0"/>
        <v>63.078328765104615</v>
      </c>
      <c r="M61" s="2" t="str">
        <f t="shared" si="1"/>
        <v>IPA</v>
      </c>
    </row>
    <row r="62" spans="2:13">
      <c r="B62" s="2">
        <v>60</v>
      </c>
      <c r="C62" s="4">
        <v>72.666666666666671</v>
      </c>
      <c r="D62" s="2">
        <v>21</v>
      </c>
      <c r="E62" s="2">
        <v>77.400000000000006</v>
      </c>
      <c r="F62" s="2">
        <v>1</v>
      </c>
      <c r="G62" s="2">
        <v>47.5</v>
      </c>
      <c r="K62" s="4">
        <f t="shared" si="0"/>
        <v>34.193058860679542</v>
      </c>
      <c r="M62" s="2" t="str">
        <f t="shared" si="1"/>
        <v>IPS</v>
      </c>
    </row>
    <row r="63" spans="2:13">
      <c r="B63" s="2">
        <v>61</v>
      </c>
      <c r="C63" s="4">
        <v>78.155555555555551</v>
      </c>
      <c r="D63" s="2">
        <v>64</v>
      </c>
      <c r="E63" s="2">
        <v>89</v>
      </c>
      <c r="F63" s="2">
        <v>1</v>
      </c>
      <c r="G63" s="2">
        <v>62.5</v>
      </c>
      <c r="K63" s="4">
        <f t="shared" si="0"/>
        <v>55.531666329838743</v>
      </c>
      <c r="M63" s="2" t="str">
        <f t="shared" si="1"/>
        <v>IPS</v>
      </c>
    </row>
    <row r="64" spans="2:13">
      <c r="B64" s="2">
        <v>62</v>
      </c>
      <c r="C64" s="4">
        <v>73.123999999999995</v>
      </c>
      <c r="D64" s="2">
        <v>51.5</v>
      </c>
      <c r="E64" s="2">
        <v>38</v>
      </c>
      <c r="F64" s="2">
        <v>0</v>
      </c>
      <c r="G64" s="2">
        <v>51.25</v>
      </c>
      <c r="K64" s="4">
        <f t="shared" si="0"/>
        <v>42.763846742452948</v>
      </c>
      <c r="M64" s="2" t="str">
        <f t="shared" si="1"/>
        <v>IPS</v>
      </c>
    </row>
    <row r="65" spans="2:13">
      <c r="B65" s="2">
        <v>63</v>
      </c>
      <c r="C65" s="4">
        <v>82.666666666666671</v>
      </c>
      <c r="D65" s="2">
        <v>74</v>
      </c>
      <c r="E65" s="2">
        <v>88</v>
      </c>
      <c r="F65" s="2">
        <v>1</v>
      </c>
      <c r="G65" s="2">
        <v>76.25</v>
      </c>
      <c r="K65" s="4">
        <f t="shared" si="0"/>
        <v>63.693953833522798</v>
      </c>
      <c r="M65" s="2" t="str">
        <f t="shared" si="1"/>
        <v>IPA</v>
      </c>
    </row>
    <row r="66" spans="2:13">
      <c r="B66" s="2">
        <v>64</v>
      </c>
      <c r="C66" s="4">
        <v>76</v>
      </c>
      <c r="D66" s="2">
        <v>40.5</v>
      </c>
      <c r="E66" s="2">
        <v>88.4</v>
      </c>
      <c r="F66" s="2">
        <v>0</v>
      </c>
      <c r="G66" s="2">
        <v>51.25</v>
      </c>
      <c r="K66" s="4">
        <f t="shared" si="0"/>
        <v>43.251273146393835</v>
      </c>
      <c r="M66" s="2" t="str">
        <f t="shared" si="1"/>
        <v>IPS</v>
      </c>
    </row>
    <row r="67" spans="2:13">
      <c r="B67" s="2">
        <v>65</v>
      </c>
      <c r="C67" s="4">
        <v>80.522222222222226</v>
      </c>
      <c r="D67" s="2">
        <v>40</v>
      </c>
      <c r="E67" s="2">
        <v>80.7</v>
      </c>
      <c r="F67" s="2">
        <v>1</v>
      </c>
      <c r="G67" s="2">
        <v>38.75</v>
      </c>
      <c r="K67" s="4">
        <f t="shared" si="0"/>
        <v>38.918806218685525</v>
      </c>
      <c r="M67" s="2" t="str">
        <f t="shared" si="1"/>
        <v>IPS</v>
      </c>
    </row>
    <row r="68" spans="2:13">
      <c r="B68" s="2">
        <v>66</v>
      </c>
      <c r="C68" s="4">
        <v>79.466666666666669</v>
      </c>
      <c r="D68" s="2">
        <v>54</v>
      </c>
      <c r="E68" s="2">
        <v>93.3</v>
      </c>
      <c r="F68" s="2">
        <v>1</v>
      </c>
      <c r="G68" s="2">
        <v>63.75</v>
      </c>
      <c r="K68" s="4">
        <f t="shared" ref="K68:K94" si="2">(C68*I$3)+(D68*I$4)+(E68*I$5)+(F68*I$6)+(G68*I$7)</f>
        <v>52.843349564228873</v>
      </c>
      <c r="M68" s="2" t="str">
        <f t="shared" ref="M68:M94" si="3">IF(K68&gt;60,"IPA","IPS")</f>
        <v>IPS</v>
      </c>
    </row>
    <row r="69" spans="2:13">
      <c r="B69" s="2">
        <v>67</v>
      </c>
      <c r="C69" s="4">
        <v>79.320000000000007</v>
      </c>
      <c r="D69" s="2">
        <v>62</v>
      </c>
      <c r="E69" s="2">
        <v>78.3</v>
      </c>
      <c r="F69" s="2">
        <v>1</v>
      </c>
      <c r="G69" s="2">
        <v>66.25</v>
      </c>
      <c r="K69" s="4">
        <f t="shared" si="2"/>
        <v>55.217718870784381</v>
      </c>
      <c r="M69" s="2" t="str">
        <f t="shared" si="3"/>
        <v>IPS</v>
      </c>
    </row>
    <row r="70" spans="2:13">
      <c r="B70" s="2">
        <v>68</v>
      </c>
      <c r="C70" s="4">
        <v>78.955555555555549</v>
      </c>
      <c r="D70" s="2">
        <v>58.5</v>
      </c>
      <c r="E70" s="2">
        <v>92.1</v>
      </c>
      <c r="F70" s="2">
        <v>1</v>
      </c>
      <c r="G70" s="2">
        <v>57.5</v>
      </c>
      <c r="K70" s="4">
        <f t="shared" si="2"/>
        <v>52.298647509578544</v>
      </c>
      <c r="M70" s="2" t="str">
        <f t="shared" si="3"/>
        <v>IPS</v>
      </c>
    </row>
    <row r="71" spans="2:13">
      <c r="B71" s="2">
        <v>69</v>
      </c>
      <c r="C71" s="4">
        <v>59.222222222222221</v>
      </c>
      <c r="D71" s="2">
        <v>31.5</v>
      </c>
      <c r="E71" s="2">
        <v>81.099999999999994</v>
      </c>
      <c r="F71" s="2">
        <v>0</v>
      </c>
      <c r="G71" s="2">
        <v>37.5</v>
      </c>
      <c r="K71" s="4">
        <f t="shared" si="2"/>
        <v>33.915126478885099</v>
      </c>
      <c r="M71" s="2" t="str">
        <f t="shared" si="3"/>
        <v>IPS</v>
      </c>
    </row>
    <row r="72" spans="2:13">
      <c r="B72" s="2">
        <v>70</v>
      </c>
      <c r="C72" s="4">
        <v>73.644444444444446</v>
      </c>
      <c r="D72" s="2">
        <v>52</v>
      </c>
      <c r="E72" s="2">
        <v>84.8</v>
      </c>
      <c r="F72" s="2">
        <v>1</v>
      </c>
      <c r="G72" s="2">
        <v>62.5</v>
      </c>
      <c r="K72" s="4">
        <f t="shared" si="2"/>
        <v>50.633177171487517</v>
      </c>
      <c r="M72" s="2" t="str">
        <f t="shared" si="3"/>
        <v>IPS</v>
      </c>
    </row>
    <row r="73" spans="2:13">
      <c r="B73" s="2">
        <v>71</v>
      </c>
      <c r="C73" s="4">
        <v>76.311111111111117</v>
      </c>
      <c r="D73" s="2">
        <v>66.5</v>
      </c>
      <c r="E73" s="2">
        <v>87.8</v>
      </c>
      <c r="F73" s="2">
        <v>1</v>
      </c>
      <c r="G73" s="2">
        <v>77.5</v>
      </c>
      <c r="K73" s="4">
        <f t="shared" si="2"/>
        <v>60.991736600564188</v>
      </c>
      <c r="M73" s="2" t="str">
        <f t="shared" si="3"/>
        <v>IPA</v>
      </c>
    </row>
    <row r="74" spans="2:13">
      <c r="B74" s="2">
        <v>72</v>
      </c>
      <c r="C74" s="4">
        <v>78.911111111111111</v>
      </c>
      <c r="D74" s="2">
        <v>56</v>
      </c>
      <c r="E74" s="2">
        <v>93.9</v>
      </c>
      <c r="F74" s="2">
        <v>0</v>
      </c>
      <c r="G74" s="2">
        <v>72.5</v>
      </c>
      <c r="K74" s="4">
        <f t="shared" si="2"/>
        <v>56.188171108584903</v>
      </c>
      <c r="M74" s="2" t="str">
        <f t="shared" si="3"/>
        <v>IPS</v>
      </c>
    </row>
    <row r="75" spans="2:13">
      <c r="B75" s="2">
        <v>73</v>
      </c>
      <c r="C75" s="4">
        <v>85.577777777777783</v>
      </c>
      <c r="D75" s="2">
        <v>85</v>
      </c>
      <c r="E75" s="2">
        <v>100</v>
      </c>
      <c r="F75" s="2">
        <v>1</v>
      </c>
      <c r="G75" s="2">
        <v>88.75</v>
      </c>
      <c r="K75" s="4">
        <f t="shared" si="2"/>
        <v>72.777968443433963</v>
      </c>
      <c r="M75" s="2" t="str">
        <f t="shared" si="3"/>
        <v>IPA</v>
      </c>
    </row>
    <row r="76" spans="2:13">
      <c r="B76" s="2">
        <v>74</v>
      </c>
      <c r="C76" s="4">
        <v>74.733333333333334</v>
      </c>
      <c r="D76" s="2">
        <v>48.5</v>
      </c>
      <c r="E76" s="2">
        <v>86.6</v>
      </c>
      <c r="F76" s="2">
        <v>1</v>
      </c>
      <c r="G76" s="2">
        <v>62.5</v>
      </c>
      <c r="K76" s="4">
        <f t="shared" si="2"/>
        <v>49.619763041556141</v>
      </c>
      <c r="M76" s="2" t="str">
        <f t="shared" si="3"/>
        <v>IPS</v>
      </c>
    </row>
    <row r="77" spans="2:13">
      <c r="B77" s="2">
        <v>75</v>
      </c>
      <c r="C77" s="4">
        <v>84.355555555555554</v>
      </c>
      <c r="D77" s="2">
        <v>69.5</v>
      </c>
      <c r="E77" s="2">
        <v>90.6</v>
      </c>
      <c r="F77" s="2">
        <v>1</v>
      </c>
      <c r="G77" s="2">
        <v>87.5</v>
      </c>
      <c r="K77" s="4">
        <f t="shared" si="2"/>
        <v>66.0359938528904</v>
      </c>
      <c r="M77" s="2" t="str">
        <f t="shared" si="3"/>
        <v>IPA</v>
      </c>
    </row>
    <row r="78" spans="2:13">
      <c r="B78" s="2">
        <v>76</v>
      </c>
      <c r="C78" s="4">
        <v>74.533333333333331</v>
      </c>
      <c r="D78" s="2">
        <v>38.5</v>
      </c>
      <c r="E78" s="2">
        <v>87.2</v>
      </c>
      <c r="F78" s="2">
        <v>0</v>
      </c>
      <c r="G78" s="2">
        <v>52.5</v>
      </c>
      <c r="K78" s="4">
        <f t="shared" si="2"/>
        <v>42.744673992673988</v>
      </c>
      <c r="M78" s="2" t="str">
        <f t="shared" si="3"/>
        <v>IPS</v>
      </c>
    </row>
    <row r="79" spans="2:13">
      <c r="B79" s="2">
        <v>77</v>
      </c>
      <c r="C79" s="4">
        <v>64.048888888888882</v>
      </c>
      <c r="D79" s="2">
        <v>53</v>
      </c>
      <c r="E79" s="2">
        <v>83.1</v>
      </c>
      <c r="F79" s="2">
        <v>0</v>
      </c>
      <c r="G79" s="2">
        <v>56.25</v>
      </c>
      <c r="K79" s="4">
        <f t="shared" si="2"/>
        <v>48.013347635889005</v>
      </c>
      <c r="M79" s="2" t="str">
        <f t="shared" si="3"/>
        <v>IPS</v>
      </c>
    </row>
    <row r="80" spans="2:13">
      <c r="B80" s="2">
        <v>78</v>
      </c>
      <c r="C80" s="4">
        <v>74.022222222222226</v>
      </c>
      <c r="D80" s="2">
        <v>50</v>
      </c>
      <c r="E80" s="2">
        <v>80.8</v>
      </c>
      <c r="F80" s="2">
        <v>1</v>
      </c>
      <c r="G80" s="2">
        <v>70</v>
      </c>
      <c r="K80" s="4">
        <f t="shared" si="2"/>
        <v>52.021455012420532</v>
      </c>
      <c r="M80" s="2" t="str">
        <f t="shared" si="3"/>
        <v>IPS</v>
      </c>
    </row>
    <row r="81" spans="2:13">
      <c r="B81" s="2">
        <v>79</v>
      </c>
      <c r="C81" s="4">
        <v>82.177777777777763</v>
      </c>
      <c r="D81" s="2">
        <v>27</v>
      </c>
      <c r="E81" s="2">
        <v>90</v>
      </c>
      <c r="F81" s="2">
        <v>0</v>
      </c>
      <c r="G81" s="2">
        <v>48.75</v>
      </c>
      <c r="K81" s="4">
        <f t="shared" si="2"/>
        <v>38.234345101258889</v>
      </c>
      <c r="M81" s="2" t="str">
        <f t="shared" si="3"/>
        <v>IPS</v>
      </c>
    </row>
    <row r="82" spans="2:13">
      <c r="B82" s="2">
        <v>80</v>
      </c>
      <c r="C82" s="4">
        <v>79.022222222222226</v>
      </c>
      <c r="D82" s="2">
        <v>41.5</v>
      </c>
      <c r="E82" s="2">
        <v>90</v>
      </c>
      <c r="F82" s="2">
        <v>0</v>
      </c>
      <c r="G82" s="2">
        <v>80</v>
      </c>
      <c r="K82" s="4">
        <f t="shared" si="2"/>
        <v>53.148110437455259</v>
      </c>
      <c r="M82" s="2" t="str">
        <f t="shared" si="3"/>
        <v>IPS</v>
      </c>
    </row>
    <row r="83" spans="2:13">
      <c r="B83" s="2">
        <v>81</v>
      </c>
      <c r="C83" s="4">
        <v>74.733333333333334</v>
      </c>
      <c r="D83" s="2">
        <v>36.5</v>
      </c>
      <c r="E83" s="2">
        <v>88.4</v>
      </c>
      <c r="F83" s="2">
        <v>1</v>
      </c>
      <c r="G83" s="2">
        <v>36.25</v>
      </c>
      <c r="K83" s="4">
        <f t="shared" si="2"/>
        <v>37.123742010862699</v>
      </c>
      <c r="M83" s="2" t="str">
        <f t="shared" si="3"/>
        <v>IPS</v>
      </c>
    </row>
    <row r="84" spans="2:13">
      <c r="B84" s="2">
        <v>82</v>
      </c>
      <c r="C84" s="4">
        <v>77.222222222222229</v>
      </c>
      <c r="D84" s="2">
        <v>68</v>
      </c>
      <c r="E84" s="2">
        <v>81.900000000000006</v>
      </c>
      <c r="F84" s="2">
        <v>0</v>
      </c>
      <c r="G84" s="2">
        <v>65</v>
      </c>
      <c r="K84" s="4">
        <f t="shared" si="2"/>
        <v>56.91828853521956</v>
      </c>
      <c r="M84" s="2" t="str">
        <f t="shared" si="3"/>
        <v>IPS</v>
      </c>
    </row>
    <row r="85" spans="2:13">
      <c r="B85" s="2">
        <v>83</v>
      </c>
      <c r="C85" s="4">
        <v>78.111111111111114</v>
      </c>
      <c r="D85" s="2">
        <v>53</v>
      </c>
      <c r="E85" s="2">
        <v>81.8</v>
      </c>
      <c r="F85" s="2">
        <v>1</v>
      </c>
      <c r="G85" s="2">
        <v>68.75</v>
      </c>
      <c r="K85" s="4">
        <f t="shared" si="2"/>
        <v>53.044324638962564</v>
      </c>
      <c r="M85" s="2" t="str">
        <f t="shared" si="3"/>
        <v>IPS</v>
      </c>
    </row>
    <row r="86" spans="2:13">
      <c r="B86" s="2">
        <v>84</v>
      </c>
      <c r="C86" s="4">
        <v>87.666666666666671</v>
      </c>
      <c r="D86" s="2">
        <v>47</v>
      </c>
      <c r="E86" s="2">
        <v>93.3</v>
      </c>
      <c r="F86" s="2">
        <v>1</v>
      </c>
      <c r="G86" s="2">
        <v>83.75</v>
      </c>
      <c r="K86" s="4">
        <f t="shared" si="2"/>
        <v>57.33275565239358</v>
      </c>
      <c r="M86" s="2" t="str">
        <f t="shared" si="3"/>
        <v>IPS</v>
      </c>
    </row>
    <row r="87" spans="2:13">
      <c r="B87" s="2">
        <v>85</v>
      </c>
      <c r="C87" s="4">
        <v>73.288888888888891</v>
      </c>
      <c r="D87" s="2">
        <v>45.5</v>
      </c>
      <c r="E87" s="2">
        <v>81.7</v>
      </c>
      <c r="F87" s="2">
        <v>1</v>
      </c>
      <c r="G87" s="2">
        <v>53.75</v>
      </c>
      <c r="K87" s="4">
        <f t="shared" si="2"/>
        <v>45.253054545071777</v>
      </c>
      <c r="M87" s="2" t="str">
        <f t="shared" si="3"/>
        <v>IPS</v>
      </c>
    </row>
    <row r="88" spans="2:13">
      <c r="B88" s="2">
        <v>86</v>
      </c>
      <c r="C88" s="4">
        <v>74.288888888888891</v>
      </c>
      <c r="D88" s="2">
        <v>47</v>
      </c>
      <c r="E88" s="2">
        <v>90.2</v>
      </c>
      <c r="F88" s="2">
        <v>1</v>
      </c>
      <c r="G88" s="2">
        <v>60</v>
      </c>
      <c r="K88" s="4">
        <f t="shared" si="2"/>
        <v>48.557298892678205</v>
      </c>
      <c r="M88" s="2" t="str">
        <f t="shared" si="3"/>
        <v>IPS</v>
      </c>
    </row>
    <row r="89" spans="2:13">
      <c r="B89" s="2">
        <v>87</v>
      </c>
      <c r="C89" s="4">
        <v>84.62222222222222</v>
      </c>
      <c r="D89" s="2">
        <v>31</v>
      </c>
      <c r="E89" s="2">
        <v>86</v>
      </c>
      <c r="F89" s="2">
        <v>1</v>
      </c>
      <c r="G89" s="2">
        <v>81.25</v>
      </c>
      <c r="K89" s="4">
        <f t="shared" si="2"/>
        <v>50.063337354216657</v>
      </c>
      <c r="M89" s="2" t="str">
        <f t="shared" si="3"/>
        <v>IPS</v>
      </c>
    </row>
    <row r="90" spans="2:13">
      <c r="B90" s="2">
        <v>88</v>
      </c>
      <c r="C90" s="4">
        <v>75.466666666666669</v>
      </c>
      <c r="D90" s="2">
        <v>44</v>
      </c>
      <c r="E90" s="2">
        <v>83.5</v>
      </c>
      <c r="F90" s="2">
        <v>1</v>
      </c>
      <c r="G90" s="2">
        <v>48.75</v>
      </c>
      <c r="K90" s="4">
        <f t="shared" si="2"/>
        <v>43.420383289124665</v>
      </c>
      <c r="M90" s="2" t="str">
        <f t="shared" si="3"/>
        <v>IPS</v>
      </c>
    </row>
    <row r="91" spans="2:13">
      <c r="B91" s="2">
        <v>89</v>
      </c>
      <c r="C91" s="4">
        <v>74.37777777777778</v>
      </c>
      <c r="D91" s="2">
        <v>54.5</v>
      </c>
      <c r="E91" s="2">
        <v>80.099999999999994</v>
      </c>
      <c r="F91" s="2">
        <v>1</v>
      </c>
      <c r="G91" s="2">
        <v>60</v>
      </c>
      <c r="K91" s="4">
        <f t="shared" si="2"/>
        <v>50.376981011325832</v>
      </c>
      <c r="M91" s="2" t="str">
        <f t="shared" si="3"/>
        <v>IPS</v>
      </c>
    </row>
    <row r="92" spans="2:13">
      <c r="B92" s="2">
        <v>90</v>
      </c>
      <c r="C92" s="4">
        <v>78.888888888888886</v>
      </c>
      <c r="D92" s="2">
        <v>64.5</v>
      </c>
      <c r="E92" s="2">
        <v>94.5</v>
      </c>
      <c r="F92" s="2">
        <v>1</v>
      </c>
      <c r="G92" s="2">
        <v>68.525000000000006</v>
      </c>
      <c r="K92" s="4">
        <f t="shared" si="2"/>
        <v>58.143424476864134</v>
      </c>
      <c r="M92" s="2" t="str">
        <f t="shared" si="3"/>
        <v>IPS</v>
      </c>
    </row>
    <row r="93" spans="2:13">
      <c r="B93" s="2">
        <v>91</v>
      </c>
      <c r="C93" s="4">
        <v>74</v>
      </c>
      <c r="D93" s="2">
        <v>38.5</v>
      </c>
      <c r="E93" s="2">
        <v>79.400000000000006</v>
      </c>
      <c r="F93" s="2">
        <v>0</v>
      </c>
      <c r="G93" s="2">
        <v>42.5</v>
      </c>
      <c r="K93" s="4">
        <f t="shared" si="2"/>
        <v>38.860083617531892</v>
      </c>
      <c r="M93" s="2" t="str">
        <f t="shared" si="3"/>
        <v>IPS</v>
      </c>
    </row>
    <row r="94" spans="2:13">
      <c r="B94" s="2">
        <v>92</v>
      </c>
      <c r="C94" s="4">
        <v>80.8</v>
      </c>
      <c r="D94" s="2">
        <v>70.5</v>
      </c>
      <c r="E94" s="2">
        <v>84.9</v>
      </c>
      <c r="F94" s="2">
        <v>1</v>
      </c>
      <c r="G94" s="2">
        <v>75</v>
      </c>
      <c r="K94" s="4">
        <f t="shared" si="2"/>
        <v>61.671904004041934</v>
      </c>
      <c r="M94" s="2" t="str">
        <f t="shared" si="3"/>
        <v>IPA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K94"/>
  <sheetViews>
    <sheetView workbookViewId="0">
      <selection activeCell="K14" sqref="K14"/>
    </sheetView>
  </sheetViews>
  <sheetFormatPr defaultRowHeight="15"/>
  <sheetData>
    <row r="2" spans="2:11" ht="15.75">
      <c r="B2" s="2" t="s">
        <v>155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/>
      <c r="I2" s="2" t="s">
        <v>52</v>
      </c>
      <c r="J2" s="2"/>
      <c r="K2" s="2"/>
    </row>
    <row r="3" spans="2:11" ht="15.75">
      <c r="B3" s="2">
        <v>46</v>
      </c>
      <c r="C3" s="4">
        <v>87.022222222222226</v>
      </c>
      <c r="D3" s="2">
        <v>90.5</v>
      </c>
      <c r="E3" s="2">
        <v>91.2</v>
      </c>
      <c r="F3" s="2">
        <v>1</v>
      </c>
      <c r="G3" s="2">
        <v>93.75</v>
      </c>
      <c r="H3" s="2"/>
      <c r="I3" s="2">
        <v>75.691916614037297</v>
      </c>
      <c r="J3" s="2"/>
      <c r="K3" s="4"/>
    </row>
    <row r="4" spans="2:11" ht="15.75">
      <c r="B4" s="2">
        <v>25</v>
      </c>
      <c r="C4" s="4">
        <v>86.4</v>
      </c>
      <c r="D4" s="2">
        <v>88.5</v>
      </c>
      <c r="E4" s="2">
        <v>97</v>
      </c>
      <c r="F4" s="2">
        <v>1</v>
      </c>
      <c r="G4" s="2">
        <v>87.5</v>
      </c>
      <c r="H4" s="2"/>
      <c r="I4" s="2">
        <v>73.422449917898192</v>
      </c>
      <c r="J4" s="2"/>
      <c r="K4" s="4"/>
    </row>
    <row r="5" spans="2:11" ht="15.75">
      <c r="B5" s="2">
        <v>29</v>
      </c>
      <c r="C5" s="4">
        <v>85.266666666666666</v>
      </c>
      <c r="D5" s="2">
        <v>82.5</v>
      </c>
      <c r="E5" s="2">
        <v>97</v>
      </c>
      <c r="F5" s="2">
        <v>1</v>
      </c>
      <c r="G5" s="2">
        <v>92.5</v>
      </c>
      <c r="H5" s="2"/>
      <c r="I5" s="2">
        <v>72.824782619679169</v>
      </c>
      <c r="J5" s="3"/>
      <c r="K5" s="4"/>
    </row>
    <row r="6" spans="2:11" ht="15.75">
      <c r="B6" s="2">
        <v>73</v>
      </c>
      <c r="C6" s="4">
        <v>85.577777777777783</v>
      </c>
      <c r="D6" s="2">
        <v>85</v>
      </c>
      <c r="E6" s="2">
        <v>100</v>
      </c>
      <c r="F6" s="2">
        <v>1</v>
      </c>
      <c r="G6" s="2">
        <v>88.75</v>
      </c>
      <c r="H6" s="2"/>
      <c r="I6" s="2">
        <v>72.777968443433963</v>
      </c>
      <c r="J6" s="2"/>
      <c r="K6" s="4"/>
    </row>
    <row r="7" spans="2:11" ht="15.75">
      <c r="B7" s="2">
        <v>39</v>
      </c>
      <c r="C7" s="4">
        <v>80.666666666666671</v>
      </c>
      <c r="D7" s="2">
        <v>85.5</v>
      </c>
      <c r="E7" s="2">
        <v>93.9</v>
      </c>
      <c r="F7" s="2">
        <v>1</v>
      </c>
      <c r="G7" s="2">
        <v>80</v>
      </c>
      <c r="H7" s="2"/>
      <c r="I7" s="2">
        <v>69.311762283693312</v>
      </c>
      <c r="J7" s="2"/>
      <c r="K7" s="4"/>
    </row>
    <row r="8" spans="2:11" ht="15.75">
      <c r="B8" s="2">
        <v>23</v>
      </c>
      <c r="C8" s="4">
        <v>85.155555555555551</v>
      </c>
      <c r="D8" s="2">
        <v>76.5</v>
      </c>
      <c r="E8" s="2">
        <v>97.6</v>
      </c>
      <c r="F8" s="2">
        <v>1</v>
      </c>
      <c r="G8" s="2">
        <v>87.5</v>
      </c>
      <c r="H8" s="2"/>
      <c r="I8" s="2">
        <v>69.145415603553531</v>
      </c>
      <c r="J8" s="2"/>
      <c r="K8" s="4"/>
    </row>
    <row r="9" spans="2:11" ht="15.75">
      <c r="B9" s="2">
        <v>41</v>
      </c>
      <c r="C9" s="4">
        <v>81.066666666666663</v>
      </c>
      <c r="D9" s="2">
        <v>76.5</v>
      </c>
      <c r="E9" s="2">
        <v>93.9</v>
      </c>
      <c r="F9" s="2">
        <v>1</v>
      </c>
      <c r="G9" s="2">
        <v>83.75</v>
      </c>
      <c r="H9" s="2"/>
      <c r="I9" s="2">
        <v>67.35840286724769</v>
      </c>
      <c r="J9" s="2"/>
      <c r="K9" s="4"/>
    </row>
    <row r="10" spans="2:11" ht="15.75">
      <c r="B10" s="2">
        <v>75</v>
      </c>
      <c r="C10" s="4">
        <v>84.355555555555554</v>
      </c>
      <c r="D10" s="2">
        <v>69.5</v>
      </c>
      <c r="E10" s="2">
        <v>90.6</v>
      </c>
      <c r="F10" s="2">
        <v>1</v>
      </c>
      <c r="G10" s="2">
        <v>87.5</v>
      </c>
      <c r="H10" s="2"/>
      <c r="I10" s="2">
        <v>66.0359938528904</v>
      </c>
      <c r="J10" s="2"/>
      <c r="K10" s="4"/>
    </row>
    <row r="11" spans="2:11" ht="15.75">
      <c r="B11" s="2">
        <v>44</v>
      </c>
      <c r="C11" s="4">
        <v>82.644444444444446</v>
      </c>
      <c r="D11" s="2">
        <v>75</v>
      </c>
      <c r="E11" s="2">
        <v>87.8</v>
      </c>
      <c r="F11" s="2">
        <v>1</v>
      </c>
      <c r="G11" s="2">
        <v>78.75</v>
      </c>
      <c r="H11" s="2"/>
      <c r="I11" s="2">
        <v>64.829666056166047</v>
      </c>
      <c r="J11" s="2"/>
      <c r="K11" s="4"/>
    </row>
    <row r="12" spans="2:11" ht="15.75">
      <c r="B12" s="2">
        <v>37</v>
      </c>
      <c r="C12" s="4">
        <v>83.888888888888886</v>
      </c>
      <c r="D12" s="2">
        <v>72.5</v>
      </c>
      <c r="E12" s="2">
        <v>90.2</v>
      </c>
      <c r="F12" s="2">
        <v>1</v>
      </c>
      <c r="G12" s="2">
        <v>80</v>
      </c>
      <c r="H12" s="2"/>
      <c r="I12" s="2">
        <v>64.630284745905442</v>
      </c>
      <c r="J12" s="2"/>
      <c r="K12" s="4"/>
    </row>
    <row r="13" spans="2:11" ht="15.75">
      <c r="B13" s="2">
        <v>18</v>
      </c>
      <c r="C13" s="4">
        <v>82.688888888888883</v>
      </c>
      <c r="D13" s="2">
        <v>72.5</v>
      </c>
      <c r="E13" s="2">
        <v>95.7</v>
      </c>
      <c r="F13" s="2">
        <v>1</v>
      </c>
      <c r="G13" s="2">
        <v>77.5</v>
      </c>
      <c r="H13" s="2"/>
      <c r="I13" s="2">
        <v>64.203877268325542</v>
      </c>
      <c r="J13" s="2"/>
      <c r="K13" s="4"/>
    </row>
    <row r="14" spans="2:11" ht="15.75">
      <c r="B14" s="2">
        <v>63</v>
      </c>
      <c r="C14" s="4">
        <v>82.666666666666671</v>
      </c>
      <c r="D14" s="2">
        <v>74</v>
      </c>
      <c r="E14" s="2">
        <v>88</v>
      </c>
      <c r="F14" s="2">
        <v>1</v>
      </c>
      <c r="G14" s="2">
        <v>76.25</v>
      </c>
      <c r="H14" s="2"/>
      <c r="I14" s="2">
        <v>63.693953833522798</v>
      </c>
      <c r="J14" s="2"/>
      <c r="K14" s="4"/>
    </row>
    <row r="15" spans="2:11" ht="15.75">
      <c r="B15" s="2">
        <v>24</v>
      </c>
      <c r="C15" s="4">
        <v>77.533333333333331</v>
      </c>
      <c r="D15" s="2">
        <v>71.5</v>
      </c>
      <c r="E15" s="2">
        <v>96.3</v>
      </c>
      <c r="F15" s="2">
        <v>1</v>
      </c>
      <c r="G15" s="2">
        <v>76.25</v>
      </c>
      <c r="H15" s="2"/>
      <c r="I15" s="2">
        <v>63.147298787419473</v>
      </c>
      <c r="J15" s="2"/>
      <c r="K15" s="4"/>
    </row>
    <row r="16" spans="2:11" ht="15.75">
      <c r="B16" s="2">
        <v>59</v>
      </c>
      <c r="C16" s="4">
        <v>83.088888888888889</v>
      </c>
      <c r="D16" s="2">
        <v>68</v>
      </c>
      <c r="E16" s="2">
        <v>86.5</v>
      </c>
      <c r="F16" s="2">
        <v>1</v>
      </c>
      <c r="G16" s="2">
        <v>81.25</v>
      </c>
      <c r="H16" s="2"/>
      <c r="I16" s="2">
        <v>63.078328765104615</v>
      </c>
      <c r="J16" s="2"/>
      <c r="K16" s="4"/>
    </row>
    <row r="17" spans="2:11" ht="15.75">
      <c r="B17" s="2">
        <v>50</v>
      </c>
      <c r="C17" s="4">
        <v>81.977777777777774</v>
      </c>
      <c r="D17" s="2">
        <v>66.5</v>
      </c>
      <c r="E17" s="2">
        <v>88.3</v>
      </c>
      <c r="F17" s="2">
        <v>1</v>
      </c>
      <c r="G17" s="2">
        <v>80</v>
      </c>
      <c r="H17" s="2"/>
      <c r="I17" s="2">
        <v>62.221185886910021</v>
      </c>
      <c r="J17" s="2"/>
      <c r="K17" s="4"/>
    </row>
    <row r="18" spans="2:11" ht="15.75">
      <c r="B18" s="2">
        <v>92</v>
      </c>
      <c r="C18" s="4">
        <v>80.8</v>
      </c>
      <c r="D18" s="2">
        <v>70.5</v>
      </c>
      <c r="E18" s="2">
        <v>84.9</v>
      </c>
      <c r="F18" s="2">
        <v>1</v>
      </c>
      <c r="G18" s="2">
        <v>75</v>
      </c>
      <c r="H18" s="2"/>
      <c r="I18" s="2">
        <v>61.671904004041934</v>
      </c>
      <c r="J18" s="2"/>
      <c r="K18" s="4"/>
    </row>
    <row r="19" spans="2:11" ht="15.75">
      <c r="B19" s="2">
        <v>71</v>
      </c>
      <c r="C19" s="4">
        <v>76.311111111111117</v>
      </c>
      <c r="D19" s="2">
        <v>66.5</v>
      </c>
      <c r="E19" s="2">
        <v>87.8</v>
      </c>
      <c r="F19" s="2">
        <v>1</v>
      </c>
      <c r="G19" s="2">
        <v>77.5</v>
      </c>
      <c r="H19" s="2"/>
      <c r="I19" s="2">
        <v>60.991736600564188</v>
      </c>
      <c r="J19" s="2"/>
      <c r="K19" s="4"/>
    </row>
    <row r="20" spans="2:11" ht="15.75">
      <c r="B20" s="2">
        <v>1</v>
      </c>
      <c r="C20" s="4">
        <v>82.111111111111114</v>
      </c>
      <c r="D20" s="2">
        <v>54.5</v>
      </c>
      <c r="E20" s="2">
        <v>90</v>
      </c>
      <c r="F20" s="2">
        <v>1</v>
      </c>
      <c r="G20" s="2">
        <v>86.25</v>
      </c>
      <c r="H20" s="2"/>
      <c r="I20" s="2">
        <v>60.130469138141549</v>
      </c>
      <c r="J20" s="2"/>
      <c r="K20" s="4"/>
    </row>
    <row r="21" spans="2:11" ht="15.75">
      <c r="B21" s="2">
        <v>7</v>
      </c>
      <c r="C21" s="4">
        <v>81.111111111111114</v>
      </c>
      <c r="D21" s="2">
        <v>68.5</v>
      </c>
      <c r="E21" s="2">
        <v>87.7</v>
      </c>
      <c r="F21" s="2">
        <v>1</v>
      </c>
      <c r="G21" s="2">
        <v>67.5</v>
      </c>
      <c r="H21" s="2"/>
      <c r="I21" s="2">
        <v>58.817371184371183</v>
      </c>
      <c r="J21" s="2"/>
      <c r="K21" s="4"/>
    </row>
    <row r="22" spans="2:11" ht="15.75">
      <c r="B22" s="2">
        <v>34</v>
      </c>
      <c r="C22" s="4">
        <v>74.511111111111106</v>
      </c>
      <c r="D22" s="2">
        <v>60</v>
      </c>
      <c r="E22" s="2">
        <v>80</v>
      </c>
      <c r="F22" s="2">
        <v>1</v>
      </c>
      <c r="G22" s="2">
        <v>78.75</v>
      </c>
      <c r="H22" s="2"/>
      <c r="I22" s="2">
        <v>58.324482779672429</v>
      </c>
      <c r="J22" s="2"/>
      <c r="K22" s="4"/>
    </row>
    <row r="23" spans="2:11" ht="15.75">
      <c r="B23" s="2">
        <v>90</v>
      </c>
      <c r="C23" s="4">
        <v>78.888888888888886</v>
      </c>
      <c r="D23" s="2">
        <v>64.5</v>
      </c>
      <c r="E23" s="2">
        <v>94.5</v>
      </c>
      <c r="F23" s="2">
        <v>1</v>
      </c>
      <c r="G23" s="2">
        <v>68.525000000000006</v>
      </c>
      <c r="H23" s="2"/>
      <c r="I23" s="2">
        <v>58.143424476864134</v>
      </c>
      <c r="J23" s="2"/>
      <c r="K23" s="4"/>
    </row>
    <row r="24" spans="2:11" ht="15.75">
      <c r="B24" s="2">
        <v>35</v>
      </c>
      <c r="C24" s="4">
        <v>83.37777777777778</v>
      </c>
      <c r="D24" s="2">
        <v>53.5</v>
      </c>
      <c r="E24" s="2">
        <v>82.7</v>
      </c>
      <c r="F24" s="2">
        <v>1</v>
      </c>
      <c r="G24" s="2">
        <v>82.5</v>
      </c>
      <c r="H24" s="2"/>
      <c r="I24" s="2">
        <v>58.057860511136369</v>
      </c>
      <c r="J24" s="2"/>
      <c r="K24" s="4"/>
    </row>
    <row r="25" spans="2:11" ht="15.75">
      <c r="B25" s="2">
        <v>4</v>
      </c>
      <c r="C25" s="4">
        <v>82.822222222222223</v>
      </c>
      <c r="D25" s="2">
        <v>60</v>
      </c>
      <c r="E25" s="2">
        <v>93.3</v>
      </c>
      <c r="F25" s="2">
        <v>1</v>
      </c>
      <c r="G25" s="2">
        <v>72.5</v>
      </c>
      <c r="H25" s="2"/>
      <c r="I25" s="2">
        <v>57.994928802997769</v>
      </c>
      <c r="J25" s="2"/>
      <c r="K25" s="4"/>
    </row>
    <row r="26" spans="2:11" ht="15.75">
      <c r="B26" s="2">
        <v>84</v>
      </c>
      <c r="C26" s="4">
        <v>87.666666666666671</v>
      </c>
      <c r="D26" s="2">
        <v>47</v>
      </c>
      <c r="E26" s="2">
        <v>93.3</v>
      </c>
      <c r="F26" s="2">
        <v>1</v>
      </c>
      <c r="G26" s="2">
        <v>83.75</v>
      </c>
      <c r="H26" s="2"/>
      <c r="I26" s="2">
        <v>57.33275565239358</v>
      </c>
      <c r="J26" s="2"/>
      <c r="K26" s="4"/>
    </row>
    <row r="27" spans="2:11" ht="15.75">
      <c r="B27" s="2">
        <v>82</v>
      </c>
      <c r="C27" s="4">
        <v>77.222222222222229</v>
      </c>
      <c r="D27" s="2">
        <v>68</v>
      </c>
      <c r="E27" s="2">
        <v>81.900000000000006</v>
      </c>
      <c r="F27" s="2">
        <v>0</v>
      </c>
      <c r="G27" s="2">
        <v>65</v>
      </c>
      <c r="H27" s="2"/>
      <c r="I27" s="2">
        <v>57.268426213633106</v>
      </c>
      <c r="J27" s="2"/>
      <c r="K27" s="4"/>
    </row>
    <row r="28" spans="2:11" ht="15.75">
      <c r="B28" s="2">
        <v>72</v>
      </c>
      <c r="C28" s="4">
        <v>78.911111111111111</v>
      </c>
      <c r="D28" s="2">
        <v>56</v>
      </c>
      <c r="E28" s="2">
        <v>93.9</v>
      </c>
      <c r="F28" s="2">
        <v>0</v>
      </c>
      <c r="G28" s="2">
        <v>72.5</v>
      </c>
      <c r="H28" s="2"/>
      <c r="I28" s="2">
        <v>56.538308786998442</v>
      </c>
      <c r="J28" s="2"/>
      <c r="K28" s="4"/>
    </row>
    <row r="29" spans="2:11" ht="15.75">
      <c r="B29" s="2">
        <v>58</v>
      </c>
      <c r="C29" s="4">
        <v>79.533333333333331</v>
      </c>
      <c r="D29" s="2">
        <v>65.5</v>
      </c>
      <c r="E29" s="2">
        <v>85.5</v>
      </c>
      <c r="F29" s="2">
        <v>0</v>
      </c>
      <c r="G29" s="2">
        <v>63.75</v>
      </c>
      <c r="H29" s="2"/>
      <c r="I29" s="2">
        <v>56.441166540356186</v>
      </c>
      <c r="J29" s="2"/>
      <c r="K29" s="4"/>
    </row>
    <row r="30" spans="2:11" ht="15.75">
      <c r="B30" s="2">
        <v>22</v>
      </c>
      <c r="C30" s="4">
        <v>78.294444444444451</v>
      </c>
      <c r="D30" s="2">
        <v>56.5</v>
      </c>
      <c r="E30" s="2">
        <v>86</v>
      </c>
      <c r="F30" s="2">
        <v>1</v>
      </c>
      <c r="G30" s="2">
        <v>73.75</v>
      </c>
      <c r="H30" s="2"/>
      <c r="I30" s="2">
        <v>56.242941855079785</v>
      </c>
      <c r="J30" s="2"/>
      <c r="K30" s="4"/>
    </row>
    <row r="31" spans="2:11" ht="15.75">
      <c r="B31" s="2">
        <v>13</v>
      </c>
      <c r="C31" s="4">
        <v>77.511111111111106</v>
      </c>
      <c r="D31" s="2">
        <v>58.5</v>
      </c>
      <c r="E31" s="2">
        <v>95.1</v>
      </c>
      <c r="F31" s="2">
        <v>1</v>
      </c>
      <c r="G31" s="2">
        <v>67.5</v>
      </c>
      <c r="H31" s="2"/>
      <c r="I31" s="2">
        <v>55.649953980885016</v>
      </c>
      <c r="J31" s="2"/>
      <c r="K31" s="4"/>
    </row>
    <row r="32" spans="2:11" ht="15.75">
      <c r="B32" s="2">
        <v>61</v>
      </c>
      <c r="C32" s="4">
        <v>78.155555555555551</v>
      </c>
      <c r="D32" s="2">
        <v>64</v>
      </c>
      <c r="E32" s="2">
        <v>89</v>
      </c>
      <c r="F32" s="2">
        <v>1</v>
      </c>
      <c r="G32" s="2">
        <v>62.5</v>
      </c>
      <c r="H32" s="2"/>
      <c r="I32" s="2">
        <v>55.531666329838743</v>
      </c>
      <c r="J32" s="2"/>
      <c r="K32" s="4"/>
    </row>
    <row r="33" spans="2:11" ht="15.75">
      <c r="B33" s="2">
        <v>9</v>
      </c>
      <c r="C33" s="4">
        <v>80.466666666666669</v>
      </c>
      <c r="D33" s="2">
        <v>56.5</v>
      </c>
      <c r="E33" s="2">
        <v>86.6</v>
      </c>
      <c r="F33" s="2">
        <v>0</v>
      </c>
      <c r="G33" s="2">
        <v>70</v>
      </c>
      <c r="H33" s="2"/>
      <c r="I33" s="2">
        <v>55.415841227737772</v>
      </c>
      <c r="J33" s="2"/>
      <c r="K33" s="4"/>
    </row>
    <row r="34" spans="2:11" ht="15.75">
      <c r="B34" s="2">
        <v>10</v>
      </c>
      <c r="C34" s="4">
        <v>78.688888888888883</v>
      </c>
      <c r="D34" s="2">
        <v>57.5</v>
      </c>
      <c r="E34" s="2">
        <v>83.7</v>
      </c>
      <c r="F34" s="2">
        <v>0</v>
      </c>
      <c r="G34" s="2">
        <v>70</v>
      </c>
      <c r="H34" s="2"/>
      <c r="I34" s="2">
        <v>55.407246600143139</v>
      </c>
      <c r="J34" s="2"/>
      <c r="K34" s="4"/>
    </row>
    <row r="35" spans="2:11" ht="15.75">
      <c r="B35" s="2">
        <v>67</v>
      </c>
      <c r="C35" s="4">
        <v>79.320000000000007</v>
      </c>
      <c r="D35" s="2">
        <v>62</v>
      </c>
      <c r="E35" s="2">
        <v>78.3</v>
      </c>
      <c r="F35" s="2">
        <v>1</v>
      </c>
      <c r="G35" s="2">
        <v>66.25</v>
      </c>
      <c r="H35" s="2"/>
      <c r="I35" s="2">
        <v>55.217718870784381</v>
      </c>
      <c r="J35" s="2"/>
      <c r="K35" s="4"/>
    </row>
    <row r="36" spans="2:11" ht="15.75">
      <c r="B36" s="2">
        <v>15</v>
      </c>
      <c r="C36" s="4">
        <v>76.666666666666671</v>
      </c>
      <c r="D36" s="2">
        <v>53.5</v>
      </c>
      <c r="E36" s="2">
        <v>80.7</v>
      </c>
      <c r="F36" s="2">
        <v>1</v>
      </c>
      <c r="G36" s="2">
        <v>72.5</v>
      </c>
      <c r="H36" s="2"/>
      <c r="I36" s="2">
        <v>54.231558797524308</v>
      </c>
      <c r="J36" s="2"/>
      <c r="K36" s="4"/>
    </row>
    <row r="37" spans="2:11" ht="15.75">
      <c r="B37" s="2">
        <v>36</v>
      </c>
      <c r="C37" s="4">
        <v>76.86666666666666</v>
      </c>
      <c r="D37" s="2">
        <v>55.5</v>
      </c>
      <c r="E37" s="2">
        <v>84.2</v>
      </c>
      <c r="F37" s="2">
        <v>0</v>
      </c>
      <c r="G37" s="2">
        <v>67.5</v>
      </c>
      <c r="H37" s="2"/>
      <c r="I37" s="2">
        <v>53.816761904761897</v>
      </c>
      <c r="J37" s="2"/>
      <c r="K37" s="4"/>
    </row>
    <row r="38" spans="2:11" ht="15.75">
      <c r="B38" s="2">
        <v>80</v>
      </c>
      <c r="C38" s="4">
        <v>79.022222222222226</v>
      </c>
      <c r="D38" s="2">
        <v>41.5</v>
      </c>
      <c r="E38" s="2">
        <v>90</v>
      </c>
      <c r="F38" s="2">
        <v>0</v>
      </c>
      <c r="G38" s="2">
        <v>80</v>
      </c>
      <c r="H38" s="2"/>
      <c r="I38" s="2">
        <v>53.498248115868797</v>
      </c>
      <c r="J38" s="2"/>
      <c r="K38" s="4"/>
    </row>
    <row r="39" spans="2:11" ht="15.75">
      <c r="B39" s="2">
        <v>83</v>
      </c>
      <c r="C39" s="4">
        <v>78.111111111111114</v>
      </c>
      <c r="D39" s="2">
        <v>53</v>
      </c>
      <c r="E39" s="2">
        <v>81.8</v>
      </c>
      <c r="F39" s="2">
        <v>1</v>
      </c>
      <c r="G39" s="2">
        <v>68.75</v>
      </c>
      <c r="H39" s="2"/>
      <c r="I39" s="2">
        <v>53.044324638962564</v>
      </c>
      <c r="J39" s="2"/>
      <c r="K39" s="4"/>
    </row>
    <row r="40" spans="2:11" ht="15.75">
      <c r="B40" s="2">
        <v>66</v>
      </c>
      <c r="C40" s="4">
        <v>79.466666666666669</v>
      </c>
      <c r="D40" s="2">
        <v>54</v>
      </c>
      <c r="E40" s="2">
        <v>93.3</v>
      </c>
      <c r="F40" s="2">
        <v>1</v>
      </c>
      <c r="G40" s="2">
        <v>63.75</v>
      </c>
      <c r="H40" s="2"/>
      <c r="I40" s="2">
        <v>52.843349564228873</v>
      </c>
      <c r="J40" s="2"/>
      <c r="K40" s="4"/>
    </row>
    <row r="41" spans="2:11" ht="15.75">
      <c r="B41" s="2">
        <v>68</v>
      </c>
      <c r="C41" s="4">
        <v>78.955555555555549</v>
      </c>
      <c r="D41" s="2">
        <v>58.5</v>
      </c>
      <c r="E41" s="2">
        <v>92.1</v>
      </c>
      <c r="F41" s="2">
        <v>1</v>
      </c>
      <c r="G41" s="2">
        <v>57.5</v>
      </c>
      <c r="H41" s="2"/>
      <c r="I41" s="2">
        <v>52.298647509578544</v>
      </c>
      <c r="J41" s="2"/>
      <c r="K41" s="4"/>
    </row>
    <row r="42" spans="2:11" ht="15.75">
      <c r="B42" s="2">
        <v>47</v>
      </c>
      <c r="C42" s="4">
        <v>77.577777777777783</v>
      </c>
      <c r="D42" s="2">
        <v>55</v>
      </c>
      <c r="E42" s="2">
        <v>76</v>
      </c>
      <c r="F42" s="2">
        <v>1</v>
      </c>
      <c r="G42" s="2">
        <v>65.75</v>
      </c>
      <c r="H42" s="2"/>
      <c r="I42" s="2">
        <v>52.273468001347311</v>
      </c>
      <c r="J42" s="2"/>
      <c r="K42" s="4"/>
    </row>
    <row r="43" spans="2:11" ht="15.75">
      <c r="B43" s="2">
        <v>43</v>
      </c>
      <c r="C43" s="4">
        <v>75.333333333333329</v>
      </c>
      <c r="D43" s="2">
        <v>56</v>
      </c>
      <c r="E43" s="2">
        <v>81.3</v>
      </c>
      <c r="F43" s="2">
        <v>1</v>
      </c>
      <c r="G43" s="2">
        <v>63.75</v>
      </c>
      <c r="H43" s="2"/>
      <c r="I43" s="2">
        <v>52.272568712896302</v>
      </c>
      <c r="J43" s="2"/>
      <c r="K43" s="4"/>
    </row>
    <row r="44" spans="2:11" ht="15.75">
      <c r="B44" s="2">
        <v>31</v>
      </c>
      <c r="C44" s="4">
        <v>82.011111111111106</v>
      </c>
      <c r="D44" s="2">
        <v>53.5</v>
      </c>
      <c r="E44" s="2">
        <v>80</v>
      </c>
      <c r="F44" s="2">
        <v>1</v>
      </c>
      <c r="G44" s="2">
        <v>65</v>
      </c>
      <c r="H44" s="2"/>
      <c r="I44" s="2">
        <v>52.138091785609021</v>
      </c>
      <c r="J44" s="2"/>
      <c r="K44" s="4"/>
    </row>
    <row r="45" spans="2:11" ht="15.75">
      <c r="B45" s="2">
        <v>78</v>
      </c>
      <c r="C45" s="4">
        <v>74.022222222222226</v>
      </c>
      <c r="D45" s="2">
        <v>50</v>
      </c>
      <c r="E45" s="2">
        <v>80.8</v>
      </c>
      <c r="F45" s="2">
        <v>1</v>
      </c>
      <c r="G45" s="2">
        <v>70</v>
      </c>
      <c r="H45" s="2"/>
      <c r="I45" s="2">
        <v>52.021455012420532</v>
      </c>
      <c r="J45" s="2"/>
      <c r="K45" s="4"/>
    </row>
    <row r="46" spans="2:11" ht="15.75">
      <c r="B46" s="2">
        <v>6</v>
      </c>
      <c r="C46" s="4">
        <v>77.13333333333334</v>
      </c>
      <c r="D46" s="2">
        <v>58.5</v>
      </c>
      <c r="E46" s="2">
        <v>84.4</v>
      </c>
      <c r="F46" s="2">
        <v>0</v>
      </c>
      <c r="G46" s="2">
        <v>57.5</v>
      </c>
      <c r="H46" s="2"/>
      <c r="I46" s="2">
        <v>51.710623215864594</v>
      </c>
      <c r="J46" s="2"/>
      <c r="K46" s="4"/>
    </row>
    <row r="47" spans="2:11" ht="15.75">
      <c r="B47" s="2">
        <v>17</v>
      </c>
      <c r="C47" s="4">
        <v>78.533333333333331</v>
      </c>
      <c r="D47" s="2">
        <v>52</v>
      </c>
      <c r="E47" s="2">
        <v>93.3</v>
      </c>
      <c r="F47" s="2">
        <v>1</v>
      </c>
      <c r="G47" s="2">
        <v>62.5</v>
      </c>
      <c r="H47" s="2"/>
      <c r="I47" s="2">
        <v>51.672387520525447</v>
      </c>
      <c r="J47" s="2"/>
      <c r="K47" s="4"/>
    </row>
    <row r="48" spans="2:11" ht="15.75">
      <c r="B48" s="2">
        <v>20</v>
      </c>
      <c r="C48" s="4">
        <v>75</v>
      </c>
      <c r="D48" s="2">
        <v>57</v>
      </c>
      <c r="E48" s="2">
        <v>84.2</v>
      </c>
      <c r="F48" s="2">
        <v>1</v>
      </c>
      <c r="G48" s="2">
        <v>60</v>
      </c>
      <c r="H48" s="2"/>
      <c r="I48" s="2">
        <v>51.643171150688389</v>
      </c>
      <c r="J48" s="2"/>
      <c r="K48" s="4"/>
    </row>
    <row r="49" spans="2:11" ht="15.75">
      <c r="B49" s="2">
        <v>56</v>
      </c>
      <c r="C49" s="4">
        <v>81.560444444444457</v>
      </c>
      <c r="D49" s="2">
        <v>57.5</v>
      </c>
      <c r="E49" s="2">
        <v>83.3</v>
      </c>
      <c r="F49" s="2">
        <v>1</v>
      </c>
      <c r="G49" s="2">
        <v>57.5</v>
      </c>
      <c r="H49" s="2"/>
      <c r="I49" s="2">
        <v>51.393729961685821</v>
      </c>
      <c r="J49" s="2"/>
      <c r="K49" s="4"/>
    </row>
    <row r="50" spans="2:11" ht="15.75">
      <c r="B50" s="2">
        <v>70</v>
      </c>
      <c r="C50" s="4">
        <v>73.644444444444446</v>
      </c>
      <c r="D50" s="2">
        <v>52</v>
      </c>
      <c r="E50" s="2">
        <v>84.8</v>
      </c>
      <c r="F50" s="2">
        <v>1</v>
      </c>
      <c r="G50" s="2">
        <v>62.5</v>
      </c>
      <c r="H50" s="2"/>
      <c r="I50" s="2">
        <v>50.633177171487517</v>
      </c>
      <c r="J50" s="2"/>
      <c r="K50" s="4"/>
    </row>
    <row r="51" spans="2:11" ht="15.75">
      <c r="B51" s="2">
        <v>89</v>
      </c>
      <c r="C51" s="4">
        <v>74.37777777777778</v>
      </c>
      <c r="D51" s="2">
        <v>54.5</v>
      </c>
      <c r="E51" s="2">
        <v>80.099999999999994</v>
      </c>
      <c r="F51" s="2">
        <v>1</v>
      </c>
      <c r="G51" s="2">
        <v>60</v>
      </c>
      <c r="H51" s="2"/>
      <c r="I51" s="2">
        <v>50.376981011325832</v>
      </c>
      <c r="J51" s="2"/>
      <c r="K51" s="4"/>
    </row>
    <row r="52" spans="2:11" ht="15.75">
      <c r="B52" s="2">
        <v>87</v>
      </c>
      <c r="C52" s="4">
        <v>84.62222222222222</v>
      </c>
      <c r="D52" s="2">
        <v>31</v>
      </c>
      <c r="E52" s="2">
        <v>86</v>
      </c>
      <c r="F52" s="2">
        <v>1</v>
      </c>
      <c r="G52" s="2">
        <v>81.25</v>
      </c>
      <c r="H52" s="2"/>
      <c r="I52" s="2">
        <v>50.063337354216657</v>
      </c>
      <c r="J52" s="2"/>
      <c r="K52" s="4"/>
    </row>
    <row r="53" spans="2:11" ht="15.75">
      <c r="B53" s="2">
        <v>33</v>
      </c>
      <c r="C53" s="4">
        <v>77.216666666666669</v>
      </c>
      <c r="D53" s="2">
        <v>53</v>
      </c>
      <c r="E53" s="2">
        <v>80</v>
      </c>
      <c r="F53" s="2">
        <v>1</v>
      </c>
      <c r="G53" s="2">
        <v>60</v>
      </c>
      <c r="H53" s="2"/>
      <c r="I53" s="2">
        <v>50.032687192118225</v>
      </c>
      <c r="J53" s="2"/>
      <c r="K53" s="4"/>
    </row>
    <row r="54" spans="2:11" ht="15.75">
      <c r="B54" s="2">
        <v>3</v>
      </c>
      <c r="C54" s="4">
        <v>82.89266666666667</v>
      </c>
      <c r="D54" s="2">
        <v>49</v>
      </c>
      <c r="E54" s="2">
        <v>83.1</v>
      </c>
      <c r="F54" s="2">
        <v>0</v>
      </c>
      <c r="G54" s="2">
        <v>61.25</v>
      </c>
      <c r="H54" s="3"/>
      <c r="I54" s="2">
        <v>49.839364006568132</v>
      </c>
      <c r="J54" s="2"/>
      <c r="K54" s="4"/>
    </row>
    <row r="55" spans="2:11" ht="15.75">
      <c r="B55" s="2">
        <v>74</v>
      </c>
      <c r="C55" s="4">
        <v>74.733333333333334</v>
      </c>
      <c r="D55" s="2">
        <v>48.5</v>
      </c>
      <c r="E55" s="2">
        <v>86.6</v>
      </c>
      <c r="F55" s="2">
        <v>1</v>
      </c>
      <c r="G55" s="2">
        <v>62.5</v>
      </c>
      <c r="H55" s="2"/>
      <c r="I55" s="2">
        <v>49.619763041556141</v>
      </c>
      <c r="J55" s="2"/>
      <c r="K55" s="4"/>
    </row>
    <row r="56" spans="2:11" ht="15.75">
      <c r="B56" s="2">
        <v>11</v>
      </c>
      <c r="C56" s="4">
        <v>78.24444444444444</v>
      </c>
      <c r="D56" s="2">
        <v>51</v>
      </c>
      <c r="E56" s="2">
        <v>80.900000000000006</v>
      </c>
      <c r="F56" s="2">
        <v>1</v>
      </c>
      <c r="G56" s="2">
        <v>60</v>
      </c>
      <c r="H56" s="2"/>
      <c r="I56" s="2">
        <v>49.470676476779914</v>
      </c>
      <c r="J56" s="2"/>
      <c r="K56" s="4"/>
    </row>
    <row r="57" spans="2:11" ht="15.75">
      <c r="B57" s="2">
        <v>42</v>
      </c>
      <c r="C57" s="4">
        <v>81.066666666666663</v>
      </c>
      <c r="D57" s="2">
        <v>54</v>
      </c>
      <c r="E57" s="2">
        <v>79.3</v>
      </c>
      <c r="F57" s="2">
        <v>1</v>
      </c>
      <c r="G57" s="2">
        <v>56.25</v>
      </c>
      <c r="H57" s="2"/>
      <c r="I57" s="2">
        <v>49.390974801060999</v>
      </c>
      <c r="J57" s="2"/>
      <c r="K57" s="4"/>
    </row>
    <row r="58" spans="2:11" ht="15.75">
      <c r="B58" s="2">
        <v>48</v>
      </c>
      <c r="C58" s="4">
        <v>76.911111111111111</v>
      </c>
      <c r="D58" s="2">
        <v>51</v>
      </c>
      <c r="E58" s="2">
        <v>92.1</v>
      </c>
      <c r="F58" s="2">
        <v>1</v>
      </c>
      <c r="G58" s="2">
        <v>56.25</v>
      </c>
      <c r="H58" s="2"/>
      <c r="I58" s="2">
        <v>49.107585470085461</v>
      </c>
      <c r="J58" s="2"/>
      <c r="K58" s="4"/>
    </row>
    <row r="59" spans="2:11" ht="15.75">
      <c r="B59" s="2">
        <v>32</v>
      </c>
      <c r="C59" s="4">
        <v>80.400000000000006</v>
      </c>
      <c r="D59" s="2">
        <v>41</v>
      </c>
      <c r="E59" s="2">
        <v>97</v>
      </c>
      <c r="F59" s="2">
        <v>1</v>
      </c>
      <c r="G59" s="2">
        <v>65</v>
      </c>
      <c r="H59" s="2"/>
      <c r="I59" s="2">
        <v>49.019028167235064</v>
      </c>
      <c r="J59" s="2"/>
      <c r="K59" s="4"/>
    </row>
    <row r="60" spans="2:11" ht="15.75">
      <c r="B60" s="2">
        <v>19</v>
      </c>
      <c r="C60" s="4">
        <v>73.86666666666666</v>
      </c>
      <c r="D60" s="2">
        <v>48.5</v>
      </c>
      <c r="E60" s="2">
        <v>89</v>
      </c>
      <c r="F60" s="2">
        <v>1</v>
      </c>
      <c r="G60" s="2">
        <v>60</v>
      </c>
      <c r="H60" s="2"/>
      <c r="I60" s="2">
        <v>48.95912504736642</v>
      </c>
      <c r="J60" s="2"/>
      <c r="K60" s="4"/>
    </row>
    <row r="61" spans="2:11" ht="15.75">
      <c r="B61" s="2">
        <v>86</v>
      </c>
      <c r="C61" s="4">
        <v>74.288888888888891</v>
      </c>
      <c r="D61" s="2">
        <v>47</v>
      </c>
      <c r="E61" s="2">
        <v>90.2</v>
      </c>
      <c r="F61" s="2">
        <v>1</v>
      </c>
      <c r="G61" s="2">
        <v>60</v>
      </c>
      <c r="H61" s="2"/>
      <c r="I61" s="2">
        <v>48.557298892678205</v>
      </c>
      <c r="J61" s="2"/>
      <c r="K61" s="4"/>
    </row>
    <row r="62" spans="2:11" ht="15.75">
      <c r="B62" s="2">
        <v>77</v>
      </c>
      <c r="C62" s="4">
        <v>64.048888888888882</v>
      </c>
      <c r="D62" s="2">
        <v>53</v>
      </c>
      <c r="E62" s="2">
        <v>83.1</v>
      </c>
      <c r="F62" s="2">
        <v>0</v>
      </c>
      <c r="G62" s="2">
        <v>56.25</v>
      </c>
      <c r="H62" s="2"/>
      <c r="I62" s="2">
        <v>48.363485314302551</v>
      </c>
      <c r="J62" s="2"/>
      <c r="K62" s="4"/>
    </row>
    <row r="63" spans="2:11" ht="15.75">
      <c r="B63" s="2">
        <v>12</v>
      </c>
      <c r="C63" s="4">
        <v>75.311111111111117</v>
      </c>
      <c r="D63" s="2">
        <v>46.5</v>
      </c>
      <c r="E63" s="2">
        <v>90.2</v>
      </c>
      <c r="F63" s="2">
        <v>1</v>
      </c>
      <c r="G63" s="2">
        <v>56.25</v>
      </c>
      <c r="H63" s="2"/>
      <c r="I63" s="2">
        <v>47.249975769441278</v>
      </c>
      <c r="J63" s="2"/>
      <c r="K63" s="4"/>
    </row>
    <row r="64" spans="2:11" ht="15.75">
      <c r="B64" s="2">
        <v>27</v>
      </c>
      <c r="C64" s="4">
        <v>77.044444444444451</v>
      </c>
      <c r="D64" s="2">
        <v>38.5</v>
      </c>
      <c r="E64" s="2">
        <v>90.9</v>
      </c>
      <c r="F64" s="2">
        <v>0</v>
      </c>
      <c r="G64" s="2">
        <v>63.75</v>
      </c>
      <c r="H64" s="2"/>
      <c r="I64" s="2">
        <v>47.174923603216698</v>
      </c>
      <c r="J64" s="2"/>
      <c r="K64" s="4"/>
    </row>
    <row r="65" spans="2:11" ht="15.75">
      <c r="B65" s="2">
        <v>52</v>
      </c>
      <c r="C65" s="4">
        <v>77.777777777777771</v>
      </c>
      <c r="D65" s="2">
        <v>46.5</v>
      </c>
      <c r="E65" s="2">
        <v>80.7</v>
      </c>
      <c r="F65" s="2">
        <v>1</v>
      </c>
      <c r="G65" s="2">
        <v>57.5</v>
      </c>
      <c r="H65" s="2"/>
      <c r="I65" s="2">
        <v>47.031205970274932</v>
      </c>
      <c r="J65" s="2"/>
      <c r="K65" s="4"/>
    </row>
    <row r="66" spans="2:11" ht="15.75">
      <c r="B66" s="2">
        <v>57</v>
      </c>
      <c r="C66" s="4">
        <v>88.577777777777783</v>
      </c>
      <c r="D66" s="2">
        <v>46.5</v>
      </c>
      <c r="E66" s="2">
        <v>89.7</v>
      </c>
      <c r="F66" s="2">
        <v>1</v>
      </c>
      <c r="G66" s="2">
        <v>51.25</v>
      </c>
      <c r="H66" s="2"/>
      <c r="I66" s="2">
        <v>46.515382994400234</v>
      </c>
      <c r="J66" s="2"/>
      <c r="K66" s="4"/>
    </row>
    <row r="67" spans="2:11" ht="15.75">
      <c r="B67" s="2">
        <v>8</v>
      </c>
      <c r="C67" s="4">
        <v>74.488888888888894</v>
      </c>
      <c r="D67" s="2">
        <v>45.5</v>
      </c>
      <c r="E67" s="2">
        <v>89</v>
      </c>
      <c r="F67" s="2">
        <v>1</v>
      </c>
      <c r="G67" s="2">
        <v>55</v>
      </c>
      <c r="H67" s="2"/>
      <c r="I67" s="2">
        <v>46.340588901519929</v>
      </c>
      <c r="J67" s="2"/>
      <c r="K67" s="4"/>
    </row>
    <row r="68" spans="2:11" ht="15.75">
      <c r="B68" s="2">
        <v>85</v>
      </c>
      <c r="C68" s="4">
        <v>73.288888888888891</v>
      </c>
      <c r="D68" s="2">
        <v>45.5</v>
      </c>
      <c r="E68" s="2">
        <v>81.7</v>
      </c>
      <c r="F68" s="2">
        <v>1</v>
      </c>
      <c r="G68" s="2">
        <v>53.75</v>
      </c>
      <c r="H68" s="2"/>
      <c r="I68" s="2">
        <v>45.253054545071777</v>
      </c>
      <c r="J68" s="2"/>
      <c r="K68" s="4"/>
    </row>
    <row r="69" spans="2:11" ht="15.75">
      <c r="B69" s="2">
        <v>14</v>
      </c>
      <c r="C69" s="4">
        <v>74.066666666666663</v>
      </c>
      <c r="D69" s="2">
        <v>35</v>
      </c>
      <c r="E69" s="2">
        <v>79</v>
      </c>
      <c r="F69" s="2">
        <v>1</v>
      </c>
      <c r="G69" s="2">
        <v>63.75</v>
      </c>
      <c r="H69" s="2"/>
      <c r="I69" s="2">
        <v>44.572324554755582</v>
      </c>
      <c r="J69" s="2"/>
      <c r="K69" s="4"/>
    </row>
    <row r="70" spans="2:11" ht="15.75">
      <c r="B70" s="2">
        <v>64</v>
      </c>
      <c r="C70" s="4">
        <v>76</v>
      </c>
      <c r="D70" s="2">
        <v>40.5</v>
      </c>
      <c r="E70" s="2">
        <v>88.4</v>
      </c>
      <c r="F70" s="2">
        <v>0</v>
      </c>
      <c r="G70" s="2">
        <v>51.25</v>
      </c>
      <c r="H70" s="2"/>
      <c r="I70" s="2">
        <v>43.601410824807374</v>
      </c>
      <c r="J70" s="2"/>
      <c r="K70" s="4"/>
    </row>
    <row r="71" spans="2:11" ht="15.75">
      <c r="B71" s="2">
        <v>88</v>
      </c>
      <c r="C71" s="4">
        <v>75.466666666666669</v>
      </c>
      <c r="D71" s="2">
        <v>44</v>
      </c>
      <c r="E71" s="2">
        <v>83.5</v>
      </c>
      <c r="F71" s="2">
        <v>1</v>
      </c>
      <c r="G71" s="2">
        <v>48.75</v>
      </c>
      <c r="H71" s="2"/>
      <c r="I71" s="2">
        <v>43.420383289124665</v>
      </c>
      <c r="J71" s="2"/>
      <c r="K71" s="4"/>
    </row>
    <row r="72" spans="2:11" ht="15.75">
      <c r="B72" s="2">
        <v>62</v>
      </c>
      <c r="C72" s="4">
        <v>73.123999999999995</v>
      </c>
      <c r="D72" s="2">
        <v>51.5</v>
      </c>
      <c r="E72" s="2">
        <v>38</v>
      </c>
      <c r="F72" s="2">
        <v>0</v>
      </c>
      <c r="G72" s="2">
        <v>51.25</v>
      </c>
      <c r="H72" s="2"/>
      <c r="I72" s="2">
        <v>43.113984420866487</v>
      </c>
      <c r="J72" s="2"/>
      <c r="K72" s="4"/>
    </row>
    <row r="73" spans="2:11" ht="15.75">
      <c r="B73" s="2">
        <v>76</v>
      </c>
      <c r="C73" s="4">
        <v>74.533333333333331</v>
      </c>
      <c r="D73" s="2">
        <v>38.5</v>
      </c>
      <c r="E73" s="2">
        <v>87.2</v>
      </c>
      <c r="F73" s="2">
        <v>0</v>
      </c>
      <c r="G73" s="2">
        <v>52.5</v>
      </c>
      <c r="H73" s="2"/>
      <c r="I73" s="2">
        <v>43.094811671087527</v>
      </c>
      <c r="J73" s="2"/>
      <c r="K73" s="4"/>
    </row>
    <row r="74" spans="2:11" ht="15.75">
      <c r="B74" s="2">
        <v>26</v>
      </c>
      <c r="C74" s="4">
        <v>73.044444444444451</v>
      </c>
      <c r="D74" s="2">
        <v>36.5</v>
      </c>
      <c r="E74" s="2">
        <v>79.400000000000006</v>
      </c>
      <c r="F74" s="2">
        <v>0</v>
      </c>
      <c r="G74" s="2">
        <v>56.25</v>
      </c>
      <c r="H74" s="2"/>
      <c r="I74" s="2">
        <v>42.839804239821476</v>
      </c>
      <c r="J74" s="2"/>
      <c r="K74" s="4"/>
    </row>
    <row r="75" spans="2:11" ht="15.75">
      <c r="B75" s="2">
        <v>38</v>
      </c>
      <c r="C75" s="4">
        <v>80.265714285714296</v>
      </c>
      <c r="D75" s="2">
        <v>38.5</v>
      </c>
      <c r="E75" s="2">
        <v>54</v>
      </c>
      <c r="F75" s="2">
        <v>1</v>
      </c>
      <c r="G75" s="2">
        <v>57.5</v>
      </c>
      <c r="H75" s="2"/>
      <c r="I75" s="2">
        <v>42.159830516609823</v>
      </c>
      <c r="J75" s="2"/>
      <c r="K75" s="4"/>
    </row>
    <row r="76" spans="2:11" ht="15.75">
      <c r="B76" s="2">
        <v>30</v>
      </c>
      <c r="C76" s="4">
        <v>73.511111111111106</v>
      </c>
      <c r="D76" s="2">
        <v>35.5</v>
      </c>
      <c r="E76" s="2">
        <v>85.7</v>
      </c>
      <c r="F76" s="2">
        <v>1</v>
      </c>
      <c r="G76" s="2">
        <v>53.75</v>
      </c>
      <c r="H76" s="2"/>
      <c r="I76" s="2">
        <v>42.06520224411603</v>
      </c>
      <c r="J76" s="2"/>
      <c r="K76" s="4"/>
    </row>
    <row r="77" spans="2:11" ht="15.75">
      <c r="B77" s="2">
        <v>55</v>
      </c>
      <c r="C77" s="4">
        <v>75.271111111111111</v>
      </c>
      <c r="D77" s="2">
        <v>42.5</v>
      </c>
      <c r="E77" s="2">
        <v>74</v>
      </c>
      <c r="F77" s="2">
        <v>0</v>
      </c>
      <c r="G77" s="2">
        <v>43.75</v>
      </c>
      <c r="H77" s="2"/>
      <c r="I77" s="2">
        <v>40.663496724348441</v>
      </c>
      <c r="J77" s="2"/>
      <c r="K77" s="4"/>
    </row>
    <row r="78" spans="2:11" ht="15.75">
      <c r="B78" s="2">
        <v>21</v>
      </c>
      <c r="C78" s="4">
        <v>74.155555555555551</v>
      </c>
      <c r="D78" s="2">
        <v>38</v>
      </c>
      <c r="E78" s="2">
        <v>80.599999999999994</v>
      </c>
      <c r="F78" s="2">
        <v>1</v>
      </c>
      <c r="G78" s="2">
        <v>47.5</v>
      </c>
      <c r="H78" s="2"/>
      <c r="I78" s="2">
        <v>40.569243442381364</v>
      </c>
      <c r="J78" s="2"/>
      <c r="K78" s="4"/>
    </row>
    <row r="79" spans="2:11" ht="15.75">
      <c r="B79" s="2">
        <v>28</v>
      </c>
      <c r="C79" s="4">
        <v>74.844444444444449</v>
      </c>
      <c r="D79" s="2">
        <v>43</v>
      </c>
      <c r="E79" s="2">
        <v>87.2</v>
      </c>
      <c r="F79" s="2">
        <v>1</v>
      </c>
      <c r="G79" s="2">
        <v>38.75</v>
      </c>
      <c r="H79" s="2"/>
      <c r="I79" s="2">
        <v>40.129751947286422</v>
      </c>
      <c r="J79" s="2"/>
      <c r="K79" s="4"/>
    </row>
    <row r="80" spans="2:11" ht="15.75">
      <c r="B80" s="2">
        <v>53</v>
      </c>
      <c r="C80" s="4">
        <v>73.511111111111106</v>
      </c>
      <c r="D80" s="2">
        <v>39</v>
      </c>
      <c r="E80" s="2">
        <v>79.7</v>
      </c>
      <c r="F80" s="2">
        <v>1</v>
      </c>
      <c r="G80" s="2">
        <v>43.75</v>
      </c>
      <c r="H80" s="2"/>
      <c r="I80" s="2">
        <v>39.603490105679754</v>
      </c>
      <c r="J80" s="2"/>
      <c r="K80" s="4"/>
    </row>
    <row r="81" spans="2:11" ht="15.75">
      <c r="B81" s="2">
        <v>91</v>
      </c>
      <c r="C81" s="4">
        <v>74</v>
      </c>
      <c r="D81" s="2">
        <v>38.5</v>
      </c>
      <c r="E81" s="2">
        <v>79.400000000000006</v>
      </c>
      <c r="F81" s="2">
        <v>0</v>
      </c>
      <c r="G81" s="2">
        <v>42.5</v>
      </c>
      <c r="H81" s="2"/>
      <c r="I81" s="2">
        <v>39.210221295945431</v>
      </c>
      <c r="J81" s="2"/>
      <c r="K81" s="4"/>
    </row>
    <row r="82" spans="2:11" ht="15.75">
      <c r="B82" s="2">
        <v>65</v>
      </c>
      <c r="C82" s="4">
        <v>80.522222222222226</v>
      </c>
      <c r="D82" s="2">
        <v>40</v>
      </c>
      <c r="E82" s="2">
        <v>80.7</v>
      </c>
      <c r="F82" s="2">
        <v>1</v>
      </c>
      <c r="G82" s="2">
        <v>38.75</v>
      </c>
      <c r="H82" s="2"/>
      <c r="I82" s="2">
        <v>38.918806218685525</v>
      </c>
      <c r="J82" s="2"/>
      <c r="K82" s="4"/>
    </row>
    <row r="83" spans="2:11" ht="15.75">
      <c r="B83" s="2">
        <v>79</v>
      </c>
      <c r="C83" s="4">
        <v>82.177777777777763</v>
      </c>
      <c r="D83" s="2">
        <v>27</v>
      </c>
      <c r="E83" s="2">
        <v>90</v>
      </c>
      <c r="F83" s="2">
        <v>0</v>
      </c>
      <c r="G83" s="2">
        <v>48.75</v>
      </c>
      <c r="H83" s="2"/>
      <c r="I83" s="2">
        <v>38.584482779672427</v>
      </c>
      <c r="J83" s="2"/>
      <c r="K83" s="4"/>
    </row>
    <row r="84" spans="2:11" ht="15.75">
      <c r="B84" s="2">
        <v>40</v>
      </c>
      <c r="C84" s="4">
        <v>76.95</v>
      </c>
      <c r="D84" s="2">
        <v>26.5</v>
      </c>
      <c r="E84" s="2">
        <v>78.900000000000006</v>
      </c>
      <c r="F84" s="2">
        <v>1</v>
      </c>
      <c r="G84" s="2">
        <v>53.75</v>
      </c>
      <c r="H84" s="2"/>
      <c r="I84" s="2">
        <v>38.555397246431724</v>
      </c>
      <c r="J84" s="2"/>
      <c r="K84" s="4"/>
    </row>
    <row r="85" spans="2:11" ht="15.75">
      <c r="B85" s="2">
        <v>5</v>
      </c>
      <c r="C85" s="4">
        <v>76.400000000000006</v>
      </c>
      <c r="D85" s="2">
        <v>31</v>
      </c>
      <c r="E85" s="2">
        <v>80.599999999999994</v>
      </c>
      <c r="F85" s="2">
        <v>1</v>
      </c>
      <c r="G85" s="2">
        <v>46.25</v>
      </c>
      <c r="H85" s="2"/>
      <c r="I85" s="2">
        <v>37.848313313123654</v>
      </c>
      <c r="J85" s="2"/>
      <c r="K85" s="4"/>
    </row>
    <row r="86" spans="2:11" ht="15.75">
      <c r="B86" s="2">
        <v>45</v>
      </c>
      <c r="C86" s="4">
        <v>73.977777777777774</v>
      </c>
      <c r="D86" s="2">
        <v>38</v>
      </c>
      <c r="E86" s="2">
        <v>77.8</v>
      </c>
      <c r="F86" s="2">
        <v>0</v>
      </c>
      <c r="G86" s="2">
        <v>38.75</v>
      </c>
      <c r="H86" s="2"/>
      <c r="I86" s="2">
        <v>37.698786935286932</v>
      </c>
      <c r="J86" s="2"/>
      <c r="K86" s="4"/>
    </row>
    <row r="87" spans="2:11" ht="15.75">
      <c r="B87" s="2">
        <v>81</v>
      </c>
      <c r="C87" s="4">
        <v>74.733333333333334</v>
      </c>
      <c r="D87" s="2">
        <v>36.5</v>
      </c>
      <c r="E87" s="2">
        <v>88.4</v>
      </c>
      <c r="F87" s="2">
        <v>1</v>
      </c>
      <c r="G87" s="2">
        <v>36.25</v>
      </c>
      <c r="H87" s="2"/>
      <c r="I87" s="2">
        <v>37.123742010862699</v>
      </c>
      <c r="J87" s="2"/>
      <c r="K87" s="4"/>
    </row>
    <row r="88" spans="2:11" ht="15.75">
      <c r="B88" s="2">
        <v>49</v>
      </c>
      <c r="C88" s="4">
        <v>72.488888888888894</v>
      </c>
      <c r="D88" s="2">
        <v>37.5</v>
      </c>
      <c r="E88" s="2">
        <v>75</v>
      </c>
      <c r="F88" s="2">
        <v>1</v>
      </c>
      <c r="G88" s="2">
        <v>37.5</v>
      </c>
      <c r="H88" s="2"/>
      <c r="I88" s="2">
        <v>36.612798703212498</v>
      </c>
      <c r="J88" s="2"/>
      <c r="K88" s="4"/>
    </row>
    <row r="89" spans="2:11" ht="15.75">
      <c r="B89" s="2">
        <v>51</v>
      </c>
      <c r="C89" s="4">
        <v>73.711111111111109</v>
      </c>
      <c r="D89" s="2">
        <v>31</v>
      </c>
      <c r="E89" s="2">
        <v>85.4</v>
      </c>
      <c r="F89" s="2">
        <v>0</v>
      </c>
      <c r="G89" s="2">
        <v>38.75</v>
      </c>
      <c r="H89" s="2"/>
      <c r="I89" s="2">
        <v>35.836393857100745</v>
      </c>
      <c r="J89" s="2"/>
      <c r="K89" s="4"/>
    </row>
    <row r="90" spans="2:11" ht="15.75">
      <c r="B90" s="2">
        <v>2</v>
      </c>
      <c r="C90" s="4">
        <v>78.044444444444451</v>
      </c>
      <c r="D90" s="2">
        <v>15.5</v>
      </c>
      <c r="E90" s="2">
        <v>70.3</v>
      </c>
      <c r="F90" s="2">
        <v>0</v>
      </c>
      <c r="G90" s="2">
        <v>58.75</v>
      </c>
      <c r="H90" s="2"/>
      <c r="I90" s="2">
        <v>35.80478238810997</v>
      </c>
      <c r="J90" s="2"/>
      <c r="K90" s="4"/>
    </row>
    <row r="91" spans="2:11" ht="15.75">
      <c r="B91" s="2">
        <v>69</v>
      </c>
      <c r="C91" s="4">
        <v>59.222222222222221</v>
      </c>
      <c r="D91" s="2">
        <v>31.5</v>
      </c>
      <c r="E91" s="2">
        <v>81.099999999999994</v>
      </c>
      <c r="F91" s="2">
        <v>0</v>
      </c>
      <c r="G91" s="2">
        <v>37.5</v>
      </c>
      <c r="H91" s="2"/>
      <c r="I91" s="2">
        <v>34.265264157298638</v>
      </c>
      <c r="J91" s="2"/>
      <c r="K91" s="4"/>
    </row>
    <row r="92" spans="2:11" ht="15.75">
      <c r="B92" s="2">
        <v>60</v>
      </c>
      <c r="C92" s="4">
        <v>72.666666666666671</v>
      </c>
      <c r="D92" s="2">
        <v>21</v>
      </c>
      <c r="E92" s="2">
        <v>77.400000000000006</v>
      </c>
      <c r="F92" s="2">
        <v>1</v>
      </c>
      <c r="G92" s="2">
        <v>47.5</v>
      </c>
      <c r="H92" s="2"/>
      <c r="I92" s="2">
        <v>34.193058860679542</v>
      </c>
      <c r="J92" s="2"/>
      <c r="K92" s="4"/>
    </row>
    <row r="93" spans="2:11" ht="15.75">
      <c r="B93" s="2">
        <v>54</v>
      </c>
      <c r="C93" s="4">
        <v>76.279999999999987</v>
      </c>
      <c r="D93" s="2">
        <v>31.5</v>
      </c>
      <c r="E93" s="2">
        <v>74.7</v>
      </c>
      <c r="F93" s="2">
        <v>0</v>
      </c>
      <c r="G93" s="2">
        <v>35</v>
      </c>
      <c r="H93" s="2"/>
      <c r="I93" s="2">
        <v>34.101167260325873</v>
      </c>
      <c r="J93" s="2"/>
      <c r="K93" s="4"/>
    </row>
    <row r="94" spans="2:11" ht="15.75">
      <c r="B94" s="2">
        <v>16</v>
      </c>
      <c r="C94" s="4">
        <v>74.266666666666666</v>
      </c>
      <c r="D94" s="2">
        <v>19.5</v>
      </c>
      <c r="E94" s="2">
        <v>75</v>
      </c>
      <c r="F94" s="2">
        <v>0</v>
      </c>
      <c r="G94" s="2">
        <v>40</v>
      </c>
      <c r="H94" s="2"/>
      <c r="I94" s="2">
        <v>31.347348616900337</v>
      </c>
      <c r="J94" s="2"/>
      <c r="K94" s="4"/>
    </row>
  </sheetData>
  <sortState ref="B3:I94">
    <sortCondition descending="1" ref="I3:I9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96"/>
  <sheetViews>
    <sheetView topLeftCell="A52" workbookViewId="0">
      <selection activeCell="B3" sqref="B3:D8"/>
    </sheetView>
  </sheetViews>
  <sheetFormatPr defaultRowHeight="15"/>
  <cols>
    <col min="3" max="3" width="0" hidden="1" customWidth="1"/>
    <col min="4" max="4" width="45.42578125" bestFit="1" customWidth="1"/>
    <col min="5" max="5" width="12" bestFit="1" customWidth="1"/>
    <col min="6" max="6" width="10" customWidth="1"/>
    <col min="8" max="8" width="9.140625" customWidth="1"/>
  </cols>
  <sheetData>
    <row r="1" spans="2:12" ht="15.75">
      <c r="B1" s="2"/>
      <c r="C1" s="2"/>
      <c r="D1" s="2"/>
      <c r="E1" s="2"/>
      <c r="F1" s="2"/>
      <c r="G1" s="2"/>
      <c r="H1" s="2" t="s">
        <v>154</v>
      </c>
      <c r="I1" s="2" t="s">
        <v>154</v>
      </c>
      <c r="J1" s="2"/>
      <c r="K1" s="2"/>
      <c r="L1" s="2"/>
    </row>
    <row r="2" spans="2:12" ht="15.75">
      <c r="B2" s="2"/>
      <c r="C2" s="2"/>
      <c r="D2" s="2"/>
      <c r="E2" s="2" t="s">
        <v>5</v>
      </c>
      <c r="F2" s="2" t="s">
        <v>6</v>
      </c>
      <c r="G2" s="2" t="s">
        <v>7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9</v>
      </c>
    </row>
    <row r="3" spans="2:12" ht="15.75">
      <c r="B3" s="2"/>
      <c r="C3" s="2" t="s">
        <v>53</v>
      </c>
      <c r="D3" s="2" t="s">
        <v>54</v>
      </c>
      <c r="E3" s="2" t="s">
        <v>55</v>
      </c>
      <c r="F3" s="2" t="s">
        <v>55</v>
      </c>
      <c r="G3" s="2" t="s">
        <v>55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55</v>
      </c>
    </row>
    <row r="4" spans="2:12" ht="15.75">
      <c r="B4" s="2"/>
      <c r="C4" s="2" t="s">
        <v>57</v>
      </c>
      <c r="D4" s="2"/>
      <c r="E4" s="2" t="s">
        <v>58</v>
      </c>
      <c r="F4" s="2" t="s">
        <v>59</v>
      </c>
      <c r="G4" s="2" t="s">
        <v>20</v>
      </c>
      <c r="H4" s="2"/>
      <c r="I4" s="2"/>
      <c r="J4" s="2"/>
      <c r="K4" s="2"/>
      <c r="L4" s="2" t="s">
        <v>22</v>
      </c>
    </row>
    <row r="5" spans="2:12" ht="15.75">
      <c r="B5" s="2">
        <v>1</v>
      </c>
      <c r="C5" s="2">
        <v>1</v>
      </c>
      <c r="D5" s="2" t="s">
        <v>60</v>
      </c>
      <c r="E5" s="4">
        <v>82.111111111111114</v>
      </c>
      <c r="F5" s="2">
        <v>54.5</v>
      </c>
      <c r="G5" s="2">
        <v>90</v>
      </c>
      <c r="H5" s="2" t="s">
        <v>61</v>
      </c>
      <c r="I5" s="2">
        <f>IF(H5="IPA",1,0)</f>
        <v>1</v>
      </c>
      <c r="J5" s="2">
        <f>IF(H5="IPA",0,1)</f>
        <v>0</v>
      </c>
      <c r="K5" s="2">
        <f>IF(H5="ipa",1,2)</f>
        <v>1</v>
      </c>
      <c r="L5" s="2">
        <v>86.25</v>
      </c>
    </row>
    <row r="6" spans="2:12" ht="15.75">
      <c r="B6" s="2">
        <v>2</v>
      </c>
      <c r="C6" s="2">
        <v>7</v>
      </c>
      <c r="D6" s="2" t="s">
        <v>62</v>
      </c>
      <c r="E6" s="4">
        <v>78.044444444444451</v>
      </c>
      <c r="F6" s="2">
        <v>15.5</v>
      </c>
      <c r="G6" s="2">
        <v>70.3</v>
      </c>
      <c r="H6" s="2" t="s">
        <v>63</v>
      </c>
      <c r="I6" s="2">
        <f t="shared" ref="I6:I69" si="0">IF(H6="IPA",1,0)</f>
        <v>0</v>
      </c>
      <c r="J6" s="2">
        <f t="shared" ref="J6:J69" si="1">IF(H6="IPA",0,1)</f>
        <v>1</v>
      </c>
      <c r="K6" s="2">
        <f t="shared" ref="K6:K69" si="2">IF(H6="ipa",1,2)</f>
        <v>2</v>
      </c>
      <c r="L6" s="2">
        <v>58.75</v>
      </c>
    </row>
    <row r="7" spans="2:12" ht="15.75">
      <c r="B7" s="2">
        <v>3</v>
      </c>
      <c r="C7" s="2">
        <v>15</v>
      </c>
      <c r="D7" s="2" t="s">
        <v>64</v>
      </c>
      <c r="E7" s="4">
        <v>82.89266666666667</v>
      </c>
      <c r="F7" s="2">
        <v>49</v>
      </c>
      <c r="G7" s="2">
        <v>83.1</v>
      </c>
      <c r="H7" s="2" t="s">
        <v>63</v>
      </c>
      <c r="I7" s="2">
        <f t="shared" si="0"/>
        <v>0</v>
      </c>
      <c r="J7" s="2">
        <f t="shared" si="1"/>
        <v>1</v>
      </c>
      <c r="K7" s="2">
        <f t="shared" si="2"/>
        <v>2</v>
      </c>
      <c r="L7" s="2">
        <v>61.25</v>
      </c>
    </row>
    <row r="8" spans="2:12" ht="15.75">
      <c r="B8" s="2">
        <v>4</v>
      </c>
      <c r="C8" s="2">
        <v>21</v>
      </c>
      <c r="D8" s="2" t="s">
        <v>65</v>
      </c>
      <c r="E8" s="4">
        <v>82.822222222222223</v>
      </c>
      <c r="F8" s="2">
        <v>60</v>
      </c>
      <c r="G8" s="2">
        <v>93.3</v>
      </c>
      <c r="H8" s="2" t="s">
        <v>61</v>
      </c>
      <c r="I8" s="2">
        <f t="shared" si="0"/>
        <v>1</v>
      </c>
      <c r="J8" s="2">
        <f t="shared" si="1"/>
        <v>0</v>
      </c>
      <c r="K8" s="2">
        <f t="shared" si="2"/>
        <v>1</v>
      </c>
      <c r="L8" s="2">
        <v>72.5</v>
      </c>
    </row>
    <row r="9" spans="2:12" ht="15.75">
      <c r="B9" s="2">
        <v>5</v>
      </c>
      <c r="C9" s="2">
        <v>22</v>
      </c>
      <c r="D9" s="2" t="s">
        <v>66</v>
      </c>
      <c r="E9" s="4">
        <v>76.400000000000006</v>
      </c>
      <c r="F9" s="2">
        <v>31</v>
      </c>
      <c r="G9" s="2">
        <v>80.599999999999994</v>
      </c>
      <c r="H9" s="2" t="s">
        <v>61</v>
      </c>
      <c r="I9" s="2">
        <f t="shared" si="0"/>
        <v>1</v>
      </c>
      <c r="J9" s="2">
        <f t="shared" si="1"/>
        <v>0</v>
      </c>
      <c r="K9" s="2">
        <f t="shared" si="2"/>
        <v>1</v>
      </c>
      <c r="L9" s="2">
        <v>46.25</v>
      </c>
    </row>
    <row r="10" spans="2:12" ht="15.75">
      <c r="B10" s="2">
        <v>6</v>
      </c>
      <c r="C10" s="2">
        <v>23</v>
      </c>
      <c r="D10" s="2" t="s">
        <v>67</v>
      </c>
      <c r="E10" s="4">
        <v>77.13333333333334</v>
      </c>
      <c r="F10" s="2">
        <v>58.5</v>
      </c>
      <c r="G10" s="2">
        <v>84.4</v>
      </c>
      <c r="H10" s="2" t="s">
        <v>63</v>
      </c>
      <c r="I10" s="2">
        <f t="shared" si="0"/>
        <v>0</v>
      </c>
      <c r="J10" s="2">
        <f t="shared" si="1"/>
        <v>1</v>
      </c>
      <c r="K10" s="2">
        <f t="shared" si="2"/>
        <v>2</v>
      </c>
      <c r="L10" s="2">
        <v>57.5</v>
      </c>
    </row>
    <row r="11" spans="2:12" ht="15.75">
      <c r="B11" s="2">
        <v>7</v>
      </c>
      <c r="C11" s="2">
        <v>31</v>
      </c>
      <c r="D11" s="2" t="s">
        <v>68</v>
      </c>
      <c r="E11" s="4">
        <v>81.111111111111114</v>
      </c>
      <c r="F11" s="2">
        <v>68.5</v>
      </c>
      <c r="G11" s="2">
        <v>87.7</v>
      </c>
      <c r="H11" s="2" t="s">
        <v>61</v>
      </c>
      <c r="I11" s="2">
        <f t="shared" si="0"/>
        <v>1</v>
      </c>
      <c r="J11" s="2">
        <f t="shared" si="1"/>
        <v>0</v>
      </c>
      <c r="K11" s="2">
        <f t="shared" si="2"/>
        <v>1</v>
      </c>
      <c r="L11" s="2">
        <v>67.5</v>
      </c>
    </row>
    <row r="12" spans="2:12" ht="15.75">
      <c r="B12" s="2">
        <v>8</v>
      </c>
      <c r="C12" s="2">
        <v>33</v>
      </c>
      <c r="D12" s="2" t="s">
        <v>69</v>
      </c>
      <c r="E12" s="4">
        <v>74.488888888888894</v>
      </c>
      <c r="F12" s="2">
        <v>45.5</v>
      </c>
      <c r="G12" s="2">
        <v>89</v>
      </c>
      <c r="H12" s="2" t="s">
        <v>61</v>
      </c>
      <c r="I12" s="2">
        <f t="shared" si="0"/>
        <v>1</v>
      </c>
      <c r="J12" s="2">
        <f t="shared" si="1"/>
        <v>0</v>
      </c>
      <c r="K12" s="2">
        <f t="shared" si="2"/>
        <v>1</v>
      </c>
      <c r="L12" s="2">
        <v>55</v>
      </c>
    </row>
    <row r="13" spans="2:12" ht="15.75">
      <c r="B13" s="2">
        <v>9</v>
      </c>
      <c r="C13" s="2">
        <v>40</v>
      </c>
      <c r="D13" s="2" t="s">
        <v>70</v>
      </c>
      <c r="E13" s="4">
        <v>80.466666666666669</v>
      </c>
      <c r="F13" s="2">
        <v>56.5</v>
      </c>
      <c r="G13" s="2">
        <v>86.6</v>
      </c>
      <c r="H13" s="2" t="s">
        <v>63</v>
      </c>
      <c r="I13" s="2">
        <f t="shared" si="0"/>
        <v>0</v>
      </c>
      <c r="J13" s="2">
        <f t="shared" si="1"/>
        <v>1</v>
      </c>
      <c r="K13" s="2">
        <f t="shared" si="2"/>
        <v>2</v>
      </c>
      <c r="L13" s="2">
        <v>70</v>
      </c>
    </row>
    <row r="14" spans="2:12" ht="15.75">
      <c r="B14" s="2">
        <v>10</v>
      </c>
      <c r="C14" s="2">
        <v>41</v>
      </c>
      <c r="D14" s="2" t="s">
        <v>71</v>
      </c>
      <c r="E14" s="4">
        <v>78.688888888888883</v>
      </c>
      <c r="F14" s="2">
        <v>57.5</v>
      </c>
      <c r="G14" s="2">
        <v>83.7</v>
      </c>
      <c r="H14" s="2" t="s">
        <v>63</v>
      </c>
      <c r="I14" s="2">
        <f t="shared" si="0"/>
        <v>0</v>
      </c>
      <c r="J14" s="2">
        <f t="shared" si="1"/>
        <v>1</v>
      </c>
      <c r="K14" s="2">
        <f t="shared" si="2"/>
        <v>2</v>
      </c>
      <c r="L14" s="2">
        <v>70</v>
      </c>
    </row>
    <row r="15" spans="2:12" ht="15.75">
      <c r="B15" s="2">
        <v>11</v>
      </c>
      <c r="C15" s="2">
        <v>42</v>
      </c>
      <c r="D15" s="2" t="s">
        <v>72</v>
      </c>
      <c r="E15" s="4">
        <v>78.24444444444444</v>
      </c>
      <c r="F15" s="2">
        <v>51</v>
      </c>
      <c r="G15" s="2">
        <v>80.900000000000006</v>
      </c>
      <c r="H15" s="2" t="s">
        <v>61</v>
      </c>
      <c r="I15" s="2">
        <f t="shared" si="0"/>
        <v>1</v>
      </c>
      <c r="J15" s="2">
        <f t="shared" si="1"/>
        <v>0</v>
      </c>
      <c r="K15" s="2">
        <f t="shared" si="2"/>
        <v>1</v>
      </c>
      <c r="L15" s="2">
        <v>60</v>
      </c>
    </row>
    <row r="16" spans="2:12" ht="15.75">
      <c r="B16" s="2">
        <v>12</v>
      </c>
      <c r="C16" s="2">
        <v>45</v>
      </c>
      <c r="D16" s="2" t="s">
        <v>73</v>
      </c>
      <c r="E16" s="4">
        <v>75.311111111111117</v>
      </c>
      <c r="F16" s="2">
        <v>46.5</v>
      </c>
      <c r="G16" s="2">
        <v>90.2</v>
      </c>
      <c r="H16" s="2" t="s">
        <v>61</v>
      </c>
      <c r="I16" s="2">
        <f t="shared" si="0"/>
        <v>1</v>
      </c>
      <c r="J16" s="2">
        <f t="shared" si="1"/>
        <v>0</v>
      </c>
      <c r="K16" s="2">
        <f t="shared" si="2"/>
        <v>1</v>
      </c>
      <c r="L16" s="2">
        <v>56.25</v>
      </c>
    </row>
    <row r="17" spans="2:12" ht="15.75">
      <c r="B17" s="2">
        <v>13</v>
      </c>
      <c r="C17" s="2">
        <v>53</v>
      </c>
      <c r="D17" s="2" t="s">
        <v>74</v>
      </c>
      <c r="E17" s="4">
        <v>77.511111111111106</v>
      </c>
      <c r="F17" s="2">
        <v>58.5</v>
      </c>
      <c r="G17" s="2">
        <v>95.1</v>
      </c>
      <c r="H17" s="2" t="s">
        <v>61</v>
      </c>
      <c r="I17" s="2">
        <f t="shared" si="0"/>
        <v>1</v>
      </c>
      <c r="J17" s="2">
        <f t="shared" si="1"/>
        <v>0</v>
      </c>
      <c r="K17" s="2">
        <f t="shared" si="2"/>
        <v>1</v>
      </c>
      <c r="L17" s="2">
        <v>67.5</v>
      </c>
    </row>
    <row r="18" spans="2:12" ht="15.75">
      <c r="B18" s="2">
        <v>14</v>
      </c>
      <c r="C18" s="2">
        <v>54</v>
      </c>
      <c r="D18" s="2" t="s">
        <v>75</v>
      </c>
      <c r="E18" s="4">
        <v>74.066666666666663</v>
      </c>
      <c r="F18" s="2">
        <v>35</v>
      </c>
      <c r="G18" s="2">
        <v>79</v>
      </c>
      <c r="H18" s="2" t="s">
        <v>61</v>
      </c>
      <c r="I18" s="2">
        <f t="shared" si="0"/>
        <v>1</v>
      </c>
      <c r="J18" s="2">
        <f t="shared" si="1"/>
        <v>0</v>
      </c>
      <c r="K18" s="2">
        <f t="shared" si="2"/>
        <v>1</v>
      </c>
      <c r="L18" s="2">
        <v>63.75</v>
      </c>
    </row>
    <row r="19" spans="2:12" ht="15.75">
      <c r="B19" s="2">
        <v>15</v>
      </c>
      <c r="C19" s="2">
        <v>58</v>
      </c>
      <c r="D19" s="2" t="s">
        <v>76</v>
      </c>
      <c r="E19" s="4">
        <v>76.666666666666671</v>
      </c>
      <c r="F19" s="2">
        <v>53.5</v>
      </c>
      <c r="G19" s="2">
        <v>80.7</v>
      </c>
      <c r="H19" s="2" t="s">
        <v>61</v>
      </c>
      <c r="I19" s="2">
        <f t="shared" si="0"/>
        <v>1</v>
      </c>
      <c r="J19" s="2">
        <f t="shared" si="1"/>
        <v>0</v>
      </c>
      <c r="K19" s="2">
        <f t="shared" si="2"/>
        <v>1</v>
      </c>
      <c r="L19" s="2">
        <v>72.5</v>
      </c>
    </row>
    <row r="20" spans="2:12" ht="15.75">
      <c r="B20" s="2">
        <v>16</v>
      </c>
      <c r="C20" s="2">
        <v>59</v>
      </c>
      <c r="D20" s="2" t="s">
        <v>77</v>
      </c>
      <c r="E20" s="4">
        <v>74.266666666666666</v>
      </c>
      <c r="F20" s="2">
        <v>19.5</v>
      </c>
      <c r="G20" s="2">
        <v>75</v>
      </c>
      <c r="H20" s="2" t="s">
        <v>63</v>
      </c>
      <c r="I20" s="2">
        <f t="shared" si="0"/>
        <v>0</v>
      </c>
      <c r="J20" s="2">
        <f t="shared" si="1"/>
        <v>1</v>
      </c>
      <c r="K20" s="2">
        <f t="shared" si="2"/>
        <v>2</v>
      </c>
      <c r="L20" s="2">
        <v>40</v>
      </c>
    </row>
    <row r="21" spans="2:12" ht="15.75">
      <c r="B21" s="2">
        <v>17</v>
      </c>
      <c r="C21" s="2">
        <v>60</v>
      </c>
      <c r="D21" s="2" t="s">
        <v>78</v>
      </c>
      <c r="E21" s="4">
        <v>78.533333333333331</v>
      </c>
      <c r="F21" s="2">
        <v>52</v>
      </c>
      <c r="G21" s="2">
        <v>93.3</v>
      </c>
      <c r="H21" s="2" t="s">
        <v>61</v>
      </c>
      <c r="I21" s="2">
        <f t="shared" si="0"/>
        <v>1</v>
      </c>
      <c r="J21" s="2">
        <f t="shared" si="1"/>
        <v>0</v>
      </c>
      <c r="K21" s="2">
        <f t="shared" si="2"/>
        <v>1</v>
      </c>
      <c r="L21" s="2">
        <v>62.5</v>
      </c>
    </row>
    <row r="22" spans="2:12" ht="15.75">
      <c r="B22" s="2">
        <v>18</v>
      </c>
      <c r="C22" s="2">
        <v>64</v>
      </c>
      <c r="D22" s="2" t="s">
        <v>79</v>
      </c>
      <c r="E22" s="4">
        <v>82.688888888888883</v>
      </c>
      <c r="F22" s="2">
        <v>72.5</v>
      </c>
      <c r="G22" s="2">
        <v>95.7</v>
      </c>
      <c r="H22" s="2" t="s">
        <v>61</v>
      </c>
      <c r="I22" s="2">
        <f t="shared" si="0"/>
        <v>1</v>
      </c>
      <c r="J22" s="2">
        <f t="shared" si="1"/>
        <v>0</v>
      </c>
      <c r="K22" s="2">
        <f t="shared" si="2"/>
        <v>1</v>
      </c>
      <c r="L22" s="2">
        <v>77.5</v>
      </c>
    </row>
    <row r="23" spans="2:12" ht="15.75">
      <c r="B23" s="2">
        <v>19</v>
      </c>
      <c r="C23" s="2">
        <v>65</v>
      </c>
      <c r="D23" s="2" t="s">
        <v>80</v>
      </c>
      <c r="E23" s="4">
        <v>73.86666666666666</v>
      </c>
      <c r="F23" s="2">
        <v>48.5</v>
      </c>
      <c r="G23" s="2">
        <v>89</v>
      </c>
      <c r="H23" s="2" t="s">
        <v>61</v>
      </c>
      <c r="I23" s="2">
        <f t="shared" si="0"/>
        <v>1</v>
      </c>
      <c r="J23" s="2">
        <f t="shared" si="1"/>
        <v>0</v>
      </c>
      <c r="K23" s="2">
        <f t="shared" si="2"/>
        <v>1</v>
      </c>
      <c r="L23" s="2">
        <v>60</v>
      </c>
    </row>
    <row r="24" spans="2:12" ht="15.75">
      <c r="B24" s="2">
        <v>20</v>
      </c>
      <c r="C24" s="2">
        <v>68</v>
      </c>
      <c r="D24" s="2" t="s">
        <v>81</v>
      </c>
      <c r="E24" s="4">
        <v>75</v>
      </c>
      <c r="F24" s="2">
        <v>57</v>
      </c>
      <c r="G24" s="2">
        <v>84.2</v>
      </c>
      <c r="H24" s="2" t="s">
        <v>61</v>
      </c>
      <c r="I24" s="2">
        <f t="shared" si="0"/>
        <v>1</v>
      </c>
      <c r="J24" s="2">
        <f t="shared" si="1"/>
        <v>0</v>
      </c>
      <c r="K24" s="2">
        <f t="shared" si="2"/>
        <v>1</v>
      </c>
      <c r="L24" s="2">
        <v>60</v>
      </c>
    </row>
    <row r="25" spans="2:12" ht="15.75">
      <c r="B25" s="2">
        <v>21</v>
      </c>
      <c r="C25" s="2">
        <v>70</v>
      </c>
      <c r="D25" s="2" t="s">
        <v>82</v>
      </c>
      <c r="E25" s="4">
        <v>74.155555555555551</v>
      </c>
      <c r="F25" s="2">
        <v>38</v>
      </c>
      <c r="G25" s="2">
        <v>80.599999999999994</v>
      </c>
      <c r="H25" s="2" t="s">
        <v>61</v>
      </c>
      <c r="I25" s="2">
        <f t="shared" si="0"/>
        <v>1</v>
      </c>
      <c r="J25" s="2">
        <f t="shared" si="1"/>
        <v>0</v>
      </c>
      <c r="K25" s="2">
        <f t="shared" si="2"/>
        <v>1</v>
      </c>
      <c r="L25" s="2">
        <v>47.5</v>
      </c>
    </row>
    <row r="26" spans="2:12" ht="15.75">
      <c r="B26" s="2">
        <v>22</v>
      </c>
      <c r="C26" s="2">
        <v>71</v>
      </c>
      <c r="D26" s="2" t="s">
        <v>83</v>
      </c>
      <c r="E26" s="4">
        <v>78.294444444444451</v>
      </c>
      <c r="F26" s="2">
        <v>56.5</v>
      </c>
      <c r="G26" s="2">
        <v>86</v>
      </c>
      <c r="H26" s="2" t="s">
        <v>61</v>
      </c>
      <c r="I26" s="2">
        <f t="shared" si="0"/>
        <v>1</v>
      </c>
      <c r="J26" s="2">
        <f t="shared" si="1"/>
        <v>0</v>
      </c>
      <c r="K26" s="2">
        <f t="shared" si="2"/>
        <v>1</v>
      </c>
      <c r="L26" s="2">
        <v>73.75</v>
      </c>
    </row>
    <row r="27" spans="2:12" ht="15.75">
      <c r="B27" s="2">
        <v>23</v>
      </c>
      <c r="C27" s="2">
        <v>75</v>
      </c>
      <c r="D27" s="2" t="s">
        <v>84</v>
      </c>
      <c r="E27" s="4">
        <v>85.155555555555551</v>
      </c>
      <c r="F27" s="2">
        <v>76.5</v>
      </c>
      <c r="G27" s="2">
        <v>97.6</v>
      </c>
      <c r="H27" s="2" t="s">
        <v>61</v>
      </c>
      <c r="I27" s="2">
        <f t="shared" si="0"/>
        <v>1</v>
      </c>
      <c r="J27" s="2">
        <f t="shared" si="1"/>
        <v>0</v>
      </c>
      <c r="K27" s="2">
        <f t="shared" si="2"/>
        <v>1</v>
      </c>
      <c r="L27" s="2">
        <v>87.5</v>
      </c>
    </row>
    <row r="28" spans="2:12" ht="15.75">
      <c r="B28" s="2">
        <v>24</v>
      </c>
      <c r="C28" s="2">
        <v>79</v>
      </c>
      <c r="D28" s="2" t="s">
        <v>85</v>
      </c>
      <c r="E28" s="4">
        <v>77.533333333333331</v>
      </c>
      <c r="F28" s="2">
        <v>71.5</v>
      </c>
      <c r="G28" s="2">
        <v>96.3</v>
      </c>
      <c r="H28" s="2" t="s">
        <v>61</v>
      </c>
      <c r="I28" s="2">
        <f t="shared" si="0"/>
        <v>1</v>
      </c>
      <c r="J28" s="2">
        <f t="shared" si="1"/>
        <v>0</v>
      </c>
      <c r="K28" s="2">
        <f t="shared" si="2"/>
        <v>1</v>
      </c>
      <c r="L28" s="2">
        <v>76.25</v>
      </c>
    </row>
    <row r="29" spans="2:12" ht="15.75">
      <c r="B29" s="2">
        <v>25</v>
      </c>
      <c r="C29" s="2">
        <v>83</v>
      </c>
      <c r="D29" s="2" t="s">
        <v>86</v>
      </c>
      <c r="E29" s="4">
        <v>86.4</v>
      </c>
      <c r="F29" s="2">
        <v>88.5</v>
      </c>
      <c r="G29" s="2">
        <v>97</v>
      </c>
      <c r="H29" s="2" t="s">
        <v>61</v>
      </c>
      <c r="I29" s="2">
        <f t="shared" si="0"/>
        <v>1</v>
      </c>
      <c r="J29" s="2">
        <f t="shared" si="1"/>
        <v>0</v>
      </c>
      <c r="K29" s="2">
        <f t="shared" si="2"/>
        <v>1</v>
      </c>
      <c r="L29" s="2">
        <v>87.5</v>
      </c>
    </row>
    <row r="30" spans="2:12" ht="15.75">
      <c r="B30" s="2">
        <v>26</v>
      </c>
      <c r="C30" s="2">
        <v>87</v>
      </c>
      <c r="D30" s="2" t="s">
        <v>87</v>
      </c>
      <c r="E30" s="4">
        <v>73.044444444444451</v>
      </c>
      <c r="F30" s="2">
        <v>36.5</v>
      </c>
      <c r="G30" s="2">
        <v>79.400000000000006</v>
      </c>
      <c r="H30" s="2" t="s">
        <v>63</v>
      </c>
      <c r="I30" s="2">
        <f t="shared" si="0"/>
        <v>0</v>
      </c>
      <c r="J30" s="2">
        <f t="shared" si="1"/>
        <v>1</v>
      </c>
      <c r="K30" s="2">
        <f t="shared" si="2"/>
        <v>2</v>
      </c>
      <c r="L30" s="2">
        <v>56.25</v>
      </c>
    </row>
    <row r="31" spans="2:12" ht="15.75">
      <c r="B31" s="2">
        <v>27</v>
      </c>
      <c r="C31" s="2">
        <v>90</v>
      </c>
      <c r="D31" s="2" t="s">
        <v>88</v>
      </c>
      <c r="E31" s="4">
        <v>77.044444444444451</v>
      </c>
      <c r="F31" s="2">
        <v>38.5</v>
      </c>
      <c r="G31" s="2">
        <v>90.9</v>
      </c>
      <c r="H31" s="2" t="s">
        <v>63</v>
      </c>
      <c r="I31" s="2">
        <f t="shared" si="0"/>
        <v>0</v>
      </c>
      <c r="J31" s="2">
        <f t="shared" si="1"/>
        <v>1</v>
      </c>
      <c r="K31" s="2">
        <f t="shared" si="2"/>
        <v>2</v>
      </c>
      <c r="L31" s="2">
        <v>63.75</v>
      </c>
    </row>
    <row r="32" spans="2:12" ht="15.75">
      <c r="B32" s="2">
        <v>28</v>
      </c>
      <c r="C32" s="2">
        <v>92</v>
      </c>
      <c r="D32" s="2" t="s">
        <v>89</v>
      </c>
      <c r="E32" s="4">
        <v>74.844444444444449</v>
      </c>
      <c r="F32" s="2">
        <v>43</v>
      </c>
      <c r="G32" s="2">
        <v>87.2</v>
      </c>
      <c r="H32" s="2" t="s">
        <v>61</v>
      </c>
      <c r="I32" s="2">
        <f t="shared" si="0"/>
        <v>1</v>
      </c>
      <c r="J32" s="2">
        <f t="shared" si="1"/>
        <v>0</v>
      </c>
      <c r="K32" s="2">
        <f t="shared" si="2"/>
        <v>1</v>
      </c>
      <c r="L32" s="2">
        <v>38.75</v>
      </c>
    </row>
    <row r="33" spans="2:12" ht="15.75">
      <c r="B33" s="2">
        <v>29</v>
      </c>
      <c r="C33" s="2">
        <v>97</v>
      </c>
      <c r="D33" s="2" t="s">
        <v>90</v>
      </c>
      <c r="E33" s="4">
        <v>85.266666666666666</v>
      </c>
      <c r="F33" s="2">
        <v>82.5</v>
      </c>
      <c r="G33" s="2">
        <v>97</v>
      </c>
      <c r="H33" s="2" t="s">
        <v>61</v>
      </c>
      <c r="I33" s="2">
        <f t="shared" si="0"/>
        <v>1</v>
      </c>
      <c r="J33" s="2">
        <f t="shared" si="1"/>
        <v>0</v>
      </c>
      <c r="K33" s="2">
        <f t="shared" si="2"/>
        <v>1</v>
      </c>
      <c r="L33" s="2">
        <v>92.5</v>
      </c>
    </row>
    <row r="34" spans="2:12" ht="15.75">
      <c r="B34" s="2">
        <v>30</v>
      </c>
      <c r="C34" s="2">
        <v>98</v>
      </c>
      <c r="D34" s="2" t="s">
        <v>91</v>
      </c>
      <c r="E34" s="4">
        <v>73.511111111111106</v>
      </c>
      <c r="F34" s="2">
        <v>35.5</v>
      </c>
      <c r="G34" s="2">
        <v>85.7</v>
      </c>
      <c r="H34" s="2" t="s">
        <v>61</v>
      </c>
      <c r="I34" s="2">
        <f t="shared" si="0"/>
        <v>1</v>
      </c>
      <c r="J34" s="2">
        <f t="shared" si="1"/>
        <v>0</v>
      </c>
      <c r="K34" s="2">
        <f t="shared" si="2"/>
        <v>1</v>
      </c>
      <c r="L34" s="2">
        <v>53.75</v>
      </c>
    </row>
    <row r="35" spans="2:12" ht="15.75">
      <c r="B35" s="2">
        <v>31</v>
      </c>
      <c r="C35" s="2">
        <v>99</v>
      </c>
      <c r="D35" s="2" t="s">
        <v>92</v>
      </c>
      <c r="E35" s="4">
        <v>82.011111111111106</v>
      </c>
      <c r="F35" s="2">
        <v>53.5</v>
      </c>
      <c r="G35" s="2">
        <v>80</v>
      </c>
      <c r="H35" s="2" t="s">
        <v>61</v>
      </c>
      <c r="I35" s="2">
        <f t="shared" si="0"/>
        <v>1</v>
      </c>
      <c r="J35" s="2">
        <f t="shared" si="1"/>
        <v>0</v>
      </c>
      <c r="K35" s="2">
        <f t="shared" si="2"/>
        <v>1</v>
      </c>
      <c r="L35" s="2">
        <v>65</v>
      </c>
    </row>
    <row r="36" spans="2:12" ht="15.75">
      <c r="B36" s="2">
        <v>32</v>
      </c>
      <c r="C36" s="2">
        <v>101</v>
      </c>
      <c r="D36" s="2" t="s">
        <v>93</v>
      </c>
      <c r="E36" s="4">
        <v>80.400000000000006</v>
      </c>
      <c r="F36" s="2">
        <v>41</v>
      </c>
      <c r="G36" s="2">
        <v>97</v>
      </c>
      <c r="H36" s="2" t="s">
        <v>61</v>
      </c>
      <c r="I36" s="2">
        <f t="shared" si="0"/>
        <v>1</v>
      </c>
      <c r="J36" s="2">
        <f t="shared" si="1"/>
        <v>0</v>
      </c>
      <c r="K36" s="2">
        <f t="shared" si="2"/>
        <v>1</v>
      </c>
      <c r="L36" s="2">
        <v>65</v>
      </c>
    </row>
    <row r="37" spans="2:12" ht="15.75">
      <c r="B37" s="2">
        <v>33</v>
      </c>
      <c r="C37" s="2">
        <v>104</v>
      </c>
      <c r="D37" s="2" t="s">
        <v>94</v>
      </c>
      <c r="E37" s="4">
        <v>77.216666666666669</v>
      </c>
      <c r="F37" s="2">
        <v>53</v>
      </c>
      <c r="G37" s="2">
        <v>80</v>
      </c>
      <c r="H37" s="2" t="s">
        <v>61</v>
      </c>
      <c r="I37" s="2">
        <f t="shared" si="0"/>
        <v>1</v>
      </c>
      <c r="J37" s="2">
        <f t="shared" si="1"/>
        <v>0</v>
      </c>
      <c r="K37" s="2">
        <f t="shared" si="2"/>
        <v>1</v>
      </c>
      <c r="L37" s="2">
        <v>60</v>
      </c>
    </row>
    <row r="38" spans="2:12" ht="15.75">
      <c r="B38" s="2">
        <v>34</v>
      </c>
      <c r="C38" s="2">
        <v>105</v>
      </c>
      <c r="D38" s="2" t="s">
        <v>95</v>
      </c>
      <c r="E38" s="4">
        <v>74.511111111111106</v>
      </c>
      <c r="F38" s="2">
        <v>60</v>
      </c>
      <c r="G38" s="2">
        <v>80</v>
      </c>
      <c r="H38" s="2" t="s">
        <v>61</v>
      </c>
      <c r="I38" s="2">
        <f t="shared" si="0"/>
        <v>1</v>
      </c>
      <c r="J38" s="2">
        <f t="shared" si="1"/>
        <v>0</v>
      </c>
      <c r="K38" s="2">
        <f t="shared" si="2"/>
        <v>1</v>
      </c>
      <c r="L38" s="2">
        <v>78.75</v>
      </c>
    </row>
    <row r="39" spans="2:12" ht="15.75">
      <c r="B39" s="2">
        <v>35</v>
      </c>
      <c r="C39" s="2">
        <v>107</v>
      </c>
      <c r="D39" s="2" t="s">
        <v>96</v>
      </c>
      <c r="E39" s="4">
        <v>83.37777777777778</v>
      </c>
      <c r="F39" s="2">
        <v>53.5</v>
      </c>
      <c r="G39" s="2">
        <v>82.7</v>
      </c>
      <c r="H39" s="2" t="s">
        <v>61</v>
      </c>
      <c r="I39" s="2">
        <f t="shared" si="0"/>
        <v>1</v>
      </c>
      <c r="J39" s="2">
        <f t="shared" si="1"/>
        <v>0</v>
      </c>
      <c r="K39" s="2">
        <f t="shared" si="2"/>
        <v>1</v>
      </c>
      <c r="L39" s="2">
        <v>82.5</v>
      </c>
    </row>
    <row r="40" spans="2:12" ht="15.75">
      <c r="B40" s="2">
        <v>36</v>
      </c>
      <c r="C40" s="2">
        <v>109</v>
      </c>
      <c r="D40" s="2" t="s">
        <v>97</v>
      </c>
      <c r="E40" s="4">
        <v>76.86666666666666</v>
      </c>
      <c r="F40" s="2">
        <v>55.5</v>
      </c>
      <c r="G40" s="2">
        <v>84.2</v>
      </c>
      <c r="H40" s="2" t="s">
        <v>63</v>
      </c>
      <c r="I40" s="2">
        <f t="shared" si="0"/>
        <v>0</v>
      </c>
      <c r="J40" s="2">
        <f t="shared" si="1"/>
        <v>1</v>
      </c>
      <c r="K40" s="2">
        <f t="shared" si="2"/>
        <v>2</v>
      </c>
      <c r="L40" s="2">
        <v>67.5</v>
      </c>
    </row>
    <row r="41" spans="2:12" ht="15.75">
      <c r="B41" s="2">
        <v>37</v>
      </c>
      <c r="C41" s="2">
        <v>114</v>
      </c>
      <c r="D41" s="2" t="s">
        <v>98</v>
      </c>
      <c r="E41" s="4">
        <v>83.888888888888886</v>
      </c>
      <c r="F41" s="2">
        <v>72.5</v>
      </c>
      <c r="G41" s="2">
        <v>90.2</v>
      </c>
      <c r="H41" s="2" t="s">
        <v>61</v>
      </c>
      <c r="I41" s="2">
        <f t="shared" si="0"/>
        <v>1</v>
      </c>
      <c r="J41" s="2">
        <f t="shared" si="1"/>
        <v>0</v>
      </c>
      <c r="K41" s="2">
        <f t="shared" si="2"/>
        <v>1</v>
      </c>
      <c r="L41" s="2">
        <v>80</v>
      </c>
    </row>
    <row r="42" spans="2:12" ht="15.75">
      <c r="B42" s="2">
        <v>38</v>
      </c>
      <c r="C42" s="2">
        <v>117</v>
      </c>
      <c r="D42" s="2" t="s">
        <v>99</v>
      </c>
      <c r="E42" s="4">
        <v>80.265714285714296</v>
      </c>
      <c r="F42" s="2">
        <v>38.5</v>
      </c>
      <c r="G42" s="2">
        <v>54</v>
      </c>
      <c r="H42" s="2" t="s">
        <v>61</v>
      </c>
      <c r="I42" s="2">
        <f t="shared" si="0"/>
        <v>1</v>
      </c>
      <c r="J42" s="2">
        <f t="shared" si="1"/>
        <v>0</v>
      </c>
      <c r="K42" s="2">
        <f t="shared" si="2"/>
        <v>1</v>
      </c>
      <c r="L42" s="2">
        <v>57.5</v>
      </c>
    </row>
    <row r="43" spans="2:12" ht="15.75">
      <c r="B43" s="2">
        <v>39</v>
      </c>
      <c r="C43" s="2">
        <v>124</v>
      </c>
      <c r="D43" s="2" t="s">
        <v>100</v>
      </c>
      <c r="E43" s="4">
        <v>80.666666666666671</v>
      </c>
      <c r="F43" s="2">
        <v>85.5</v>
      </c>
      <c r="G43" s="2">
        <v>93.9</v>
      </c>
      <c r="H43" s="2" t="s">
        <v>61</v>
      </c>
      <c r="I43" s="2">
        <f t="shared" si="0"/>
        <v>1</v>
      </c>
      <c r="J43" s="2">
        <f t="shared" si="1"/>
        <v>0</v>
      </c>
      <c r="K43" s="2">
        <f t="shared" si="2"/>
        <v>1</v>
      </c>
      <c r="L43" s="2">
        <v>80</v>
      </c>
    </row>
    <row r="44" spans="2:12" ht="15.75">
      <c r="B44" s="2">
        <v>40</v>
      </c>
      <c r="C44" s="2">
        <v>128</v>
      </c>
      <c r="D44" s="2" t="s">
        <v>101</v>
      </c>
      <c r="E44" s="4">
        <v>76.95</v>
      </c>
      <c r="F44" s="2">
        <v>26.5</v>
      </c>
      <c r="G44" s="2">
        <v>78.900000000000006</v>
      </c>
      <c r="H44" s="2" t="s">
        <v>61</v>
      </c>
      <c r="I44" s="2">
        <f t="shared" si="0"/>
        <v>1</v>
      </c>
      <c r="J44" s="2">
        <f t="shared" si="1"/>
        <v>0</v>
      </c>
      <c r="K44" s="2">
        <f t="shared" si="2"/>
        <v>1</v>
      </c>
      <c r="L44" s="2">
        <v>53.75</v>
      </c>
    </row>
    <row r="45" spans="2:12" ht="15.75">
      <c r="B45" s="2">
        <v>41</v>
      </c>
      <c r="C45" s="2">
        <v>141</v>
      </c>
      <c r="D45" s="2" t="s">
        <v>102</v>
      </c>
      <c r="E45" s="4">
        <v>81.066666666666663</v>
      </c>
      <c r="F45" s="2">
        <v>76.5</v>
      </c>
      <c r="G45" s="2">
        <v>93.9</v>
      </c>
      <c r="H45" s="2" t="s">
        <v>61</v>
      </c>
      <c r="I45" s="2">
        <f t="shared" si="0"/>
        <v>1</v>
      </c>
      <c r="J45" s="2">
        <f t="shared" si="1"/>
        <v>0</v>
      </c>
      <c r="K45" s="2">
        <f t="shared" si="2"/>
        <v>1</v>
      </c>
      <c r="L45" s="2">
        <v>83.75</v>
      </c>
    </row>
    <row r="46" spans="2:12" ht="15.75">
      <c r="B46" s="2">
        <v>42</v>
      </c>
      <c r="C46" s="2">
        <v>142</v>
      </c>
      <c r="D46" s="2" t="s">
        <v>103</v>
      </c>
      <c r="E46" s="4">
        <v>81.066666666666663</v>
      </c>
      <c r="F46" s="2">
        <v>54</v>
      </c>
      <c r="G46" s="2">
        <v>79.3</v>
      </c>
      <c r="H46" s="2" t="s">
        <v>61</v>
      </c>
      <c r="I46" s="2">
        <f t="shared" si="0"/>
        <v>1</v>
      </c>
      <c r="J46" s="2">
        <f t="shared" si="1"/>
        <v>0</v>
      </c>
      <c r="K46" s="2">
        <f t="shared" si="2"/>
        <v>1</v>
      </c>
      <c r="L46" s="2">
        <v>56.25</v>
      </c>
    </row>
    <row r="47" spans="2:12" ht="15.75">
      <c r="B47" s="2">
        <v>43</v>
      </c>
      <c r="C47" s="2">
        <v>143</v>
      </c>
      <c r="D47" s="2" t="s">
        <v>104</v>
      </c>
      <c r="E47" s="4">
        <v>75.333333333333329</v>
      </c>
      <c r="F47" s="2">
        <v>56</v>
      </c>
      <c r="G47" s="2">
        <v>81.3</v>
      </c>
      <c r="H47" s="2" t="s">
        <v>61</v>
      </c>
      <c r="I47" s="2">
        <f t="shared" si="0"/>
        <v>1</v>
      </c>
      <c r="J47" s="2">
        <f t="shared" si="1"/>
        <v>0</v>
      </c>
      <c r="K47" s="2">
        <f t="shared" si="2"/>
        <v>1</v>
      </c>
      <c r="L47" s="2">
        <v>63.75</v>
      </c>
    </row>
    <row r="48" spans="2:12" ht="15.75">
      <c r="B48" s="2">
        <v>44</v>
      </c>
      <c r="C48" s="2">
        <v>144</v>
      </c>
      <c r="D48" s="2" t="s">
        <v>105</v>
      </c>
      <c r="E48" s="4">
        <v>82.644444444444446</v>
      </c>
      <c r="F48" s="2">
        <v>75</v>
      </c>
      <c r="G48" s="2">
        <v>87.8</v>
      </c>
      <c r="H48" s="2" t="s">
        <v>61</v>
      </c>
      <c r="I48" s="2">
        <f t="shared" si="0"/>
        <v>1</v>
      </c>
      <c r="J48" s="2">
        <f t="shared" si="1"/>
        <v>0</v>
      </c>
      <c r="K48" s="2">
        <f t="shared" si="2"/>
        <v>1</v>
      </c>
      <c r="L48" s="2">
        <v>78.75</v>
      </c>
    </row>
    <row r="49" spans="2:12" ht="15.75">
      <c r="B49" s="2">
        <v>45</v>
      </c>
      <c r="C49" s="2">
        <v>152</v>
      </c>
      <c r="D49" s="2" t="s">
        <v>106</v>
      </c>
      <c r="E49" s="4">
        <v>73.977777777777774</v>
      </c>
      <c r="F49" s="2">
        <v>38</v>
      </c>
      <c r="G49" s="2">
        <v>77.8</v>
      </c>
      <c r="H49" s="2" t="s">
        <v>63</v>
      </c>
      <c r="I49" s="2">
        <f t="shared" si="0"/>
        <v>0</v>
      </c>
      <c r="J49" s="2">
        <f t="shared" si="1"/>
        <v>1</v>
      </c>
      <c r="K49" s="2">
        <f t="shared" si="2"/>
        <v>2</v>
      </c>
      <c r="L49" s="2">
        <v>38.75</v>
      </c>
    </row>
    <row r="50" spans="2:12" ht="15.75">
      <c r="B50" s="2">
        <v>46</v>
      </c>
      <c r="C50" s="2">
        <v>154</v>
      </c>
      <c r="D50" s="2" t="s">
        <v>107</v>
      </c>
      <c r="E50" s="4">
        <v>87.022222222222226</v>
      </c>
      <c r="F50" s="2">
        <v>90.5</v>
      </c>
      <c r="G50" s="2">
        <v>91.2</v>
      </c>
      <c r="H50" s="2" t="s">
        <v>61</v>
      </c>
      <c r="I50" s="2">
        <f t="shared" si="0"/>
        <v>1</v>
      </c>
      <c r="J50" s="2">
        <f t="shared" si="1"/>
        <v>0</v>
      </c>
      <c r="K50" s="2">
        <f t="shared" si="2"/>
        <v>1</v>
      </c>
      <c r="L50" s="2">
        <v>93.75</v>
      </c>
    </row>
    <row r="51" spans="2:12" ht="15.75">
      <c r="B51" s="2">
        <v>47</v>
      </c>
      <c r="C51" s="2">
        <v>158</v>
      </c>
      <c r="D51" s="2" t="s">
        <v>108</v>
      </c>
      <c r="E51" s="4">
        <v>77.577777777777783</v>
      </c>
      <c r="F51" s="2">
        <v>55</v>
      </c>
      <c r="G51" s="2">
        <v>76</v>
      </c>
      <c r="H51" s="2" t="s">
        <v>61</v>
      </c>
      <c r="I51" s="2">
        <f t="shared" si="0"/>
        <v>1</v>
      </c>
      <c r="J51" s="2">
        <f t="shared" si="1"/>
        <v>0</v>
      </c>
      <c r="K51" s="2">
        <f t="shared" si="2"/>
        <v>1</v>
      </c>
      <c r="L51" s="2">
        <v>65.75</v>
      </c>
    </row>
    <row r="52" spans="2:12" ht="15.75">
      <c r="B52" s="2">
        <v>48</v>
      </c>
      <c r="C52" s="2">
        <v>159</v>
      </c>
      <c r="D52" s="2" t="s">
        <v>109</v>
      </c>
      <c r="E52" s="4">
        <v>76.911111111111111</v>
      </c>
      <c r="F52" s="2">
        <v>51</v>
      </c>
      <c r="G52" s="2">
        <v>92.1</v>
      </c>
      <c r="H52" s="2" t="s">
        <v>61</v>
      </c>
      <c r="I52" s="2">
        <f t="shared" si="0"/>
        <v>1</v>
      </c>
      <c r="J52" s="2">
        <f t="shared" si="1"/>
        <v>0</v>
      </c>
      <c r="K52" s="2">
        <f t="shared" si="2"/>
        <v>1</v>
      </c>
      <c r="L52" s="2">
        <v>56.25</v>
      </c>
    </row>
    <row r="53" spans="2:12" ht="15.75">
      <c r="B53" s="2">
        <v>49</v>
      </c>
      <c r="C53" s="2">
        <v>160</v>
      </c>
      <c r="D53" s="2" t="s">
        <v>110</v>
      </c>
      <c r="E53" s="4">
        <v>72.488888888888894</v>
      </c>
      <c r="F53" s="2">
        <v>37.5</v>
      </c>
      <c r="G53" s="2">
        <v>75</v>
      </c>
      <c r="H53" s="2" t="s">
        <v>61</v>
      </c>
      <c r="I53" s="2">
        <f t="shared" si="0"/>
        <v>1</v>
      </c>
      <c r="J53" s="2">
        <f t="shared" si="1"/>
        <v>0</v>
      </c>
      <c r="K53" s="2">
        <f t="shared" si="2"/>
        <v>1</v>
      </c>
      <c r="L53" s="2">
        <v>37.5</v>
      </c>
    </row>
    <row r="54" spans="2:12" ht="15.75">
      <c r="B54" s="2">
        <v>50</v>
      </c>
      <c r="C54" s="2">
        <v>166</v>
      </c>
      <c r="D54" s="2" t="s">
        <v>111</v>
      </c>
      <c r="E54" s="4">
        <v>81.977777777777774</v>
      </c>
      <c r="F54" s="2">
        <v>66.5</v>
      </c>
      <c r="G54" s="2">
        <v>88.3</v>
      </c>
      <c r="H54" s="2" t="s">
        <v>61</v>
      </c>
      <c r="I54" s="2">
        <f t="shared" si="0"/>
        <v>1</v>
      </c>
      <c r="J54" s="2">
        <f t="shared" si="1"/>
        <v>0</v>
      </c>
      <c r="K54" s="2">
        <f t="shared" si="2"/>
        <v>1</v>
      </c>
      <c r="L54" s="2">
        <v>80</v>
      </c>
    </row>
    <row r="55" spans="2:12" ht="15.75">
      <c r="B55" s="2">
        <v>51</v>
      </c>
      <c r="C55" s="2">
        <v>168</v>
      </c>
      <c r="D55" s="2" t="s">
        <v>112</v>
      </c>
      <c r="E55" s="4">
        <v>73.711111111111109</v>
      </c>
      <c r="F55" s="2">
        <v>31</v>
      </c>
      <c r="G55" s="2">
        <v>85.4</v>
      </c>
      <c r="H55" s="2" t="s">
        <v>63</v>
      </c>
      <c r="I55" s="2">
        <f t="shared" si="0"/>
        <v>0</v>
      </c>
      <c r="J55" s="2">
        <f t="shared" si="1"/>
        <v>1</v>
      </c>
      <c r="K55" s="2">
        <f t="shared" si="2"/>
        <v>2</v>
      </c>
      <c r="L55" s="2">
        <v>38.75</v>
      </c>
    </row>
    <row r="56" spans="2:12" ht="15.75">
      <c r="B56" s="2">
        <v>52</v>
      </c>
      <c r="C56" s="2">
        <v>171</v>
      </c>
      <c r="D56" s="2" t="s">
        <v>113</v>
      </c>
      <c r="E56" s="4">
        <v>77.777777777777771</v>
      </c>
      <c r="F56" s="2">
        <v>46.5</v>
      </c>
      <c r="G56" s="2">
        <v>80.7</v>
      </c>
      <c r="H56" s="2" t="s">
        <v>61</v>
      </c>
      <c r="I56" s="2">
        <f t="shared" si="0"/>
        <v>1</v>
      </c>
      <c r="J56" s="2">
        <f t="shared" si="1"/>
        <v>0</v>
      </c>
      <c r="K56" s="2">
        <f t="shared" si="2"/>
        <v>1</v>
      </c>
      <c r="L56" s="2">
        <v>57.5</v>
      </c>
    </row>
    <row r="57" spans="2:12" ht="15.75">
      <c r="B57" s="2">
        <v>53</v>
      </c>
      <c r="C57" s="2">
        <v>172</v>
      </c>
      <c r="D57" s="2" t="s">
        <v>114</v>
      </c>
      <c r="E57" s="4">
        <v>73.511111111111106</v>
      </c>
      <c r="F57" s="2">
        <v>39</v>
      </c>
      <c r="G57" s="2">
        <v>79.7</v>
      </c>
      <c r="H57" s="2" t="s">
        <v>61</v>
      </c>
      <c r="I57" s="2">
        <f t="shared" si="0"/>
        <v>1</v>
      </c>
      <c r="J57" s="2">
        <f t="shared" si="1"/>
        <v>0</v>
      </c>
      <c r="K57" s="2">
        <f t="shared" si="2"/>
        <v>1</v>
      </c>
      <c r="L57" s="2">
        <v>43.75</v>
      </c>
    </row>
    <row r="58" spans="2:12" ht="15.75">
      <c r="B58" s="2">
        <v>54</v>
      </c>
      <c r="C58" s="2">
        <v>174</v>
      </c>
      <c r="D58" s="2" t="s">
        <v>115</v>
      </c>
      <c r="E58" s="4">
        <v>76.279999999999987</v>
      </c>
      <c r="F58" s="2">
        <v>31.5</v>
      </c>
      <c r="G58" s="2">
        <v>74.7</v>
      </c>
      <c r="H58" s="2" t="s">
        <v>63</v>
      </c>
      <c r="I58" s="2">
        <f t="shared" si="0"/>
        <v>0</v>
      </c>
      <c r="J58" s="2">
        <f t="shared" si="1"/>
        <v>1</v>
      </c>
      <c r="K58" s="2">
        <f t="shared" si="2"/>
        <v>2</v>
      </c>
      <c r="L58" s="2">
        <v>35</v>
      </c>
    </row>
    <row r="59" spans="2:12" ht="15.75">
      <c r="B59" s="2">
        <v>55</v>
      </c>
      <c r="C59" s="2">
        <v>175</v>
      </c>
      <c r="D59" s="2" t="s">
        <v>116</v>
      </c>
      <c r="E59" s="4">
        <v>75.271111111111111</v>
      </c>
      <c r="F59" s="2">
        <v>42.5</v>
      </c>
      <c r="G59" s="2">
        <v>74</v>
      </c>
      <c r="H59" s="2" t="s">
        <v>63</v>
      </c>
      <c r="I59" s="2">
        <f t="shared" si="0"/>
        <v>0</v>
      </c>
      <c r="J59" s="2">
        <f t="shared" si="1"/>
        <v>1</v>
      </c>
      <c r="K59" s="2">
        <f t="shared" si="2"/>
        <v>2</v>
      </c>
      <c r="L59" s="2">
        <v>43.75</v>
      </c>
    </row>
    <row r="60" spans="2:12" ht="15.75">
      <c r="B60" s="2">
        <v>56</v>
      </c>
      <c r="C60" s="2">
        <v>177</v>
      </c>
      <c r="D60" s="2" t="s">
        <v>117</v>
      </c>
      <c r="E60" s="4">
        <v>81.560444444444457</v>
      </c>
      <c r="F60" s="2">
        <v>57.5</v>
      </c>
      <c r="G60" s="2">
        <v>83.3</v>
      </c>
      <c r="H60" s="2" t="s">
        <v>61</v>
      </c>
      <c r="I60" s="2">
        <f t="shared" si="0"/>
        <v>1</v>
      </c>
      <c r="J60" s="2">
        <f t="shared" si="1"/>
        <v>0</v>
      </c>
      <c r="K60" s="2">
        <f t="shared" si="2"/>
        <v>1</v>
      </c>
      <c r="L60" s="2">
        <v>57.5</v>
      </c>
    </row>
    <row r="61" spans="2:12" ht="15.75">
      <c r="B61" s="2">
        <v>57</v>
      </c>
      <c r="C61" s="2">
        <v>181</v>
      </c>
      <c r="D61" s="2" t="s">
        <v>118</v>
      </c>
      <c r="E61" s="4">
        <v>88.577777777777783</v>
      </c>
      <c r="F61" s="2">
        <v>46.5</v>
      </c>
      <c r="G61" s="2">
        <v>89.7</v>
      </c>
      <c r="H61" s="2" t="s">
        <v>61</v>
      </c>
      <c r="I61" s="2">
        <f t="shared" si="0"/>
        <v>1</v>
      </c>
      <c r="J61" s="2">
        <f t="shared" si="1"/>
        <v>0</v>
      </c>
      <c r="K61" s="2">
        <f t="shared" si="2"/>
        <v>1</v>
      </c>
      <c r="L61" s="2">
        <v>51.25</v>
      </c>
    </row>
    <row r="62" spans="2:12" ht="15.75">
      <c r="B62" s="2">
        <v>58</v>
      </c>
      <c r="C62" s="2">
        <v>182</v>
      </c>
      <c r="D62" s="2" t="s">
        <v>119</v>
      </c>
      <c r="E62" s="4">
        <v>79.533333333333331</v>
      </c>
      <c r="F62" s="2">
        <v>65.5</v>
      </c>
      <c r="G62" s="2">
        <v>85.5</v>
      </c>
      <c r="H62" s="2" t="s">
        <v>63</v>
      </c>
      <c r="I62" s="2">
        <f t="shared" si="0"/>
        <v>0</v>
      </c>
      <c r="J62" s="2">
        <f t="shared" si="1"/>
        <v>1</v>
      </c>
      <c r="K62" s="2">
        <f t="shared" si="2"/>
        <v>2</v>
      </c>
      <c r="L62" s="2">
        <v>63.75</v>
      </c>
    </row>
    <row r="63" spans="2:12" ht="15.75">
      <c r="B63" s="2">
        <v>59</v>
      </c>
      <c r="C63" s="2">
        <v>183</v>
      </c>
      <c r="D63" s="2" t="s">
        <v>120</v>
      </c>
      <c r="E63" s="4">
        <v>83.088888888888889</v>
      </c>
      <c r="F63" s="2">
        <v>68</v>
      </c>
      <c r="G63" s="2">
        <v>86.5</v>
      </c>
      <c r="H63" s="2" t="s">
        <v>61</v>
      </c>
      <c r="I63" s="2">
        <f t="shared" si="0"/>
        <v>1</v>
      </c>
      <c r="J63" s="2">
        <f t="shared" si="1"/>
        <v>0</v>
      </c>
      <c r="K63" s="2">
        <f t="shared" si="2"/>
        <v>1</v>
      </c>
      <c r="L63" s="2">
        <v>81.25</v>
      </c>
    </row>
    <row r="64" spans="2:12" ht="15.75">
      <c r="B64" s="2">
        <v>60</v>
      </c>
      <c r="C64" s="2">
        <v>187</v>
      </c>
      <c r="D64" s="2" t="s">
        <v>121</v>
      </c>
      <c r="E64" s="4">
        <v>72.666666666666671</v>
      </c>
      <c r="F64" s="2">
        <v>21</v>
      </c>
      <c r="G64" s="2">
        <v>77.400000000000006</v>
      </c>
      <c r="H64" s="2" t="s">
        <v>61</v>
      </c>
      <c r="I64" s="2">
        <f t="shared" si="0"/>
        <v>1</v>
      </c>
      <c r="J64" s="2">
        <f t="shared" si="1"/>
        <v>0</v>
      </c>
      <c r="K64" s="2">
        <f t="shared" si="2"/>
        <v>1</v>
      </c>
      <c r="L64" s="2">
        <v>47.5</v>
      </c>
    </row>
    <row r="65" spans="2:12" ht="15.75">
      <c r="B65" s="2">
        <v>61</v>
      </c>
      <c r="C65" s="2">
        <v>188</v>
      </c>
      <c r="D65" s="2" t="s">
        <v>122</v>
      </c>
      <c r="E65" s="4">
        <v>78.155555555555551</v>
      </c>
      <c r="F65" s="2">
        <v>64</v>
      </c>
      <c r="G65" s="2">
        <v>89</v>
      </c>
      <c r="H65" s="2" t="s">
        <v>61</v>
      </c>
      <c r="I65" s="2">
        <f t="shared" si="0"/>
        <v>1</v>
      </c>
      <c r="J65" s="2">
        <f t="shared" si="1"/>
        <v>0</v>
      </c>
      <c r="K65" s="2">
        <f t="shared" si="2"/>
        <v>1</v>
      </c>
      <c r="L65" s="2">
        <v>62.5</v>
      </c>
    </row>
    <row r="66" spans="2:12" ht="15.75">
      <c r="B66" s="2">
        <v>62</v>
      </c>
      <c r="C66" s="2">
        <v>199</v>
      </c>
      <c r="D66" s="2" t="s">
        <v>123</v>
      </c>
      <c r="E66" s="4">
        <v>73.123999999999995</v>
      </c>
      <c r="F66" s="2">
        <v>51.5</v>
      </c>
      <c r="G66" s="2">
        <v>38</v>
      </c>
      <c r="H66" s="2" t="s">
        <v>63</v>
      </c>
      <c r="I66" s="2">
        <f t="shared" si="0"/>
        <v>0</v>
      </c>
      <c r="J66" s="2">
        <f t="shared" si="1"/>
        <v>1</v>
      </c>
      <c r="K66" s="2">
        <f t="shared" si="2"/>
        <v>2</v>
      </c>
      <c r="L66" s="2">
        <v>51.25</v>
      </c>
    </row>
    <row r="67" spans="2:12" ht="15.75">
      <c r="B67" s="2">
        <v>63</v>
      </c>
      <c r="C67" s="2">
        <v>206</v>
      </c>
      <c r="D67" s="2" t="s">
        <v>124</v>
      </c>
      <c r="E67" s="4">
        <v>82.666666666666671</v>
      </c>
      <c r="F67" s="2">
        <v>74</v>
      </c>
      <c r="G67" s="2">
        <v>88</v>
      </c>
      <c r="H67" s="2" t="s">
        <v>61</v>
      </c>
      <c r="I67" s="2">
        <f t="shared" si="0"/>
        <v>1</v>
      </c>
      <c r="J67" s="2">
        <f t="shared" si="1"/>
        <v>0</v>
      </c>
      <c r="K67" s="2">
        <f t="shared" si="2"/>
        <v>1</v>
      </c>
      <c r="L67" s="2">
        <v>76.25</v>
      </c>
    </row>
    <row r="68" spans="2:12" ht="15.75">
      <c r="B68" s="2">
        <v>64</v>
      </c>
      <c r="C68" s="2">
        <v>215</v>
      </c>
      <c r="D68" s="2" t="s">
        <v>125</v>
      </c>
      <c r="E68" s="4">
        <v>76</v>
      </c>
      <c r="F68" s="2">
        <v>40.5</v>
      </c>
      <c r="G68" s="2">
        <v>88.4</v>
      </c>
      <c r="H68" s="2" t="s">
        <v>63</v>
      </c>
      <c r="I68" s="2">
        <f t="shared" si="0"/>
        <v>0</v>
      </c>
      <c r="J68" s="2">
        <f t="shared" si="1"/>
        <v>1</v>
      </c>
      <c r="K68" s="2">
        <f t="shared" si="2"/>
        <v>2</v>
      </c>
      <c r="L68" s="2">
        <v>51.25</v>
      </c>
    </row>
    <row r="69" spans="2:12" ht="15.75">
      <c r="B69" s="2">
        <v>65</v>
      </c>
      <c r="C69" s="2">
        <v>216</v>
      </c>
      <c r="D69" s="2" t="s">
        <v>126</v>
      </c>
      <c r="E69" s="4">
        <v>80.522222222222226</v>
      </c>
      <c r="F69" s="2">
        <v>40</v>
      </c>
      <c r="G69" s="2">
        <v>80.7</v>
      </c>
      <c r="H69" s="2" t="s">
        <v>61</v>
      </c>
      <c r="I69" s="2">
        <f t="shared" si="0"/>
        <v>1</v>
      </c>
      <c r="J69" s="2">
        <f t="shared" si="1"/>
        <v>0</v>
      </c>
      <c r="K69" s="2">
        <f t="shared" si="2"/>
        <v>1</v>
      </c>
      <c r="L69" s="2">
        <v>38.75</v>
      </c>
    </row>
    <row r="70" spans="2:12" ht="15.75">
      <c r="B70" s="2">
        <v>66</v>
      </c>
      <c r="C70" s="2">
        <v>218</v>
      </c>
      <c r="D70" s="2" t="s">
        <v>127</v>
      </c>
      <c r="E70" s="4">
        <v>79.466666666666669</v>
      </c>
      <c r="F70" s="2">
        <v>54</v>
      </c>
      <c r="G70" s="2">
        <v>93.3</v>
      </c>
      <c r="H70" s="2" t="s">
        <v>61</v>
      </c>
      <c r="I70" s="2">
        <f t="shared" ref="I70:I96" si="3">IF(H70="IPA",1,0)</f>
        <v>1</v>
      </c>
      <c r="J70" s="2">
        <f t="shared" ref="J70:J96" si="4">IF(H70="IPA",0,1)</f>
        <v>0</v>
      </c>
      <c r="K70" s="2">
        <f t="shared" ref="K70:K96" si="5">IF(H70="ipa",1,2)</f>
        <v>1</v>
      </c>
      <c r="L70" s="2">
        <v>63.75</v>
      </c>
    </row>
    <row r="71" spans="2:12" ht="15.75">
      <c r="B71" s="2">
        <v>67</v>
      </c>
      <c r="C71" s="2">
        <v>222</v>
      </c>
      <c r="D71" s="2" t="s">
        <v>128</v>
      </c>
      <c r="E71" s="4">
        <v>79.320000000000007</v>
      </c>
      <c r="F71" s="2">
        <v>62</v>
      </c>
      <c r="G71" s="2">
        <v>78.3</v>
      </c>
      <c r="H71" s="2" t="s">
        <v>61</v>
      </c>
      <c r="I71" s="2">
        <f t="shared" si="3"/>
        <v>1</v>
      </c>
      <c r="J71" s="2">
        <f t="shared" si="4"/>
        <v>0</v>
      </c>
      <c r="K71" s="2">
        <f t="shared" si="5"/>
        <v>1</v>
      </c>
      <c r="L71" s="2">
        <v>66.25</v>
      </c>
    </row>
    <row r="72" spans="2:12" ht="15.75">
      <c r="B72" s="2">
        <v>68</v>
      </c>
      <c r="C72" s="2">
        <v>224</v>
      </c>
      <c r="D72" s="2" t="s">
        <v>129</v>
      </c>
      <c r="E72" s="4">
        <v>78.955555555555549</v>
      </c>
      <c r="F72" s="2">
        <v>58.5</v>
      </c>
      <c r="G72" s="2">
        <v>92.1</v>
      </c>
      <c r="H72" s="2" t="s">
        <v>61</v>
      </c>
      <c r="I72" s="2">
        <f t="shared" si="3"/>
        <v>1</v>
      </c>
      <c r="J72" s="2">
        <f t="shared" si="4"/>
        <v>0</v>
      </c>
      <c r="K72" s="2">
        <f t="shared" si="5"/>
        <v>1</v>
      </c>
      <c r="L72" s="2">
        <v>57.5</v>
      </c>
    </row>
    <row r="73" spans="2:12" ht="15.75">
      <c r="B73" s="2">
        <v>69</v>
      </c>
      <c r="C73" s="2">
        <v>236</v>
      </c>
      <c r="D73" s="2" t="s">
        <v>130</v>
      </c>
      <c r="E73" s="4">
        <v>59.222222222222221</v>
      </c>
      <c r="F73" s="2">
        <v>31.5</v>
      </c>
      <c r="G73" s="2">
        <v>81.099999999999994</v>
      </c>
      <c r="H73" s="2" t="s">
        <v>63</v>
      </c>
      <c r="I73" s="2">
        <f t="shared" si="3"/>
        <v>0</v>
      </c>
      <c r="J73" s="2">
        <f t="shared" si="4"/>
        <v>1</v>
      </c>
      <c r="K73" s="2">
        <f t="shared" si="5"/>
        <v>2</v>
      </c>
      <c r="L73" s="2">
        <v>37.5</v>
      </c>
    </row>
    <row r="74" spans="2:12" ht="15.75">
      <c r="B74" s="2">
        <v>70</v>
      </c>
      <c r="C74" s="2">
        <v>237</v>
      </c>
      <c r="D74" s="2" t="s">
        <v>131</v>
      </c>
      <c r="E74" s="4">
        <v>73.644444444444446</v>
      </c>
      <c r="F74" s="2">
        <v>52</v>
      </c>
      <c r="G74" s="2">
        <v>84.8</v>
      </c>
      <c r="H74" s="2" t="s">
        <v>61</v>
      </c>
      <c r="I74" s="2">
        <f t="shared" si="3"/>
        <v>1</v>
      </c>
      <c r="J74" s="2">
        <f t="shared" si="4"/>
        <v>0</v>
      </c>
      <c r="K74" s="2">
        <f t="shared" si="5"/>
        <v>1</v>
      </c>
      <c r="L74" s="2">
        <v>62.5</v>
      </c>
    </row>
    <row r="75" spans="2:12" ht="15.75">
      <c r="B75" s="2">
        <v>71</v>
      </c>
      <c r="C75" s="2">
        <v>244</v>
      </c>
      <c r="D75" s="2" t="s">
        <v>132</v>
      </c>
      <c r="E75" s="4">
        <v>76.311111111111117</v>
      </c>
      <c r="F75" s="2">
        <v>66.5</v>
      </c>
      <c r="G75" s="2">
        <v>87.8</v>
      </c>
      <c r="H75" s="2" t="s">
        <v>61</v>
      </c>
      <c r="I75" s="2">
        <f t="shared" si="3"/>
        <v>1</v>
      </c>
      <c r="J75" s="2">
        <f t="shared" si="4"/>
        <v>0</v>
      </c>
      <c r="K75" s="2">
        <f t="shared" si="5"/>
        <v>1</v>
      </c>
      <c r="L75" s="2">
        <v>77.5</v>
      </c>
    </row>
    <row r="76" spans="2:12" ht="15.75">
      <c r="B76" s="2">
        <v>72</v>
      </c>
      <c r="C76" s="2">
        <v>247</v>
      </c>
      <c r="D76" s="2" t="s">
        <v>133</v>
      </c>
      <c r="E76" s="4">
        <v>78.911111111111111</v>
      </c>
      <c r="F76" s="2">
        <v>56</v>
      </c>
      <c r="G76" s="2">
        <v>93.9</v>
      </c>
      <c r="H76" s="2" t="s">
        <v>63</v>
      </c>
      <c r="I76" s="2">
        <f t="shared" si="3"/>
        <v>0</v>
      </c>
      <c r="J76" s="2">
        <f t="shared" si="4"/>
        <v>1</v>
      </c>
      <c r="K76" s="2">
        <f t="shared" si="5"/>
        <v>2</v>
      </c>
      <c r="L76" s="2">
        <v>72.5</v>
      </c>
    </row>
    <row r="77" spans="2:12" ht="15.75">
      <c r="B77" s="2">
        <v>73</v>
      </c>
      <c r="C77" s="2">
        <v>252</v>
      </c>
      <c r="D77" s="2" t="s">
        <v>134</v>
      </c>
      <c r="E77" s="4">
        <v>85.577777777777783</v>
      </c>
      <c r="F77" s="2">
        <v>85</v>
      </c>
      <c r="G77" s="2">
        <v>100</v>
      </c>
      <c r="H77" s="2" t="s">
        <v>61</v>
      </c>
      <c r="I77" s="2">
        <f t="shared" si="3"/>
        <v>1</v>
      </c>
      <c r="J77" s="2">
        <f t="shared" si="4"/>
        <v>0</v>
      </c>
      <c r="K77" s="2">
        <f t="shared" si="5"/>
        <v>1</v>
      </c>
      <c r="L77" s="2">
        <v>88.75</v>
      </c>
    </row>
    <row r="78" spans="2:12" ht="15.75">
      <c r="B78" s="2">
        <v>74</v>
      </c>
      <c r="C78" s="2">
        <v>253</v>
      </c>
      <c r="D78" s="2" t="s">
        <v>135</v>
      </c>
      <c r="E78" s="4">
        <v>74.733333333333334</v>
      </c>
      <c r="F78" s="2">
        <v>48.5</v>
      </c>
      <c r="G78" s="2">
        <v>86.6</v>
      </c>
      <c r="H78" s="2" t="s">
        <v>61</v>
      </c>
      <c r="I78" s="2">
        <f t="shared" si="3"/>
        <v>1</v>
      </c>
      <c r="J78" s="2">
        <f t="shared" si="4"/>
        <v>0</v>
      </c>
      <c r="K78" s="2">
        <f t="shared" si="5"/>
        <v>1</v>
      </c>
      <c r="L78" s="2">
        <v>62.5</v>
      </c>
    </row>
    <row r="79" spans="2:12" ht="15.75">
      <c r="B79" s="2">
        <v>75</v>
      </c>
      <c r="C79" s="2">
        <v>254</v>
      </c>
      <c r="D79" s="2" t="s">
        <v>136</v>
      </c>
      <c r="E79" s="4">
        <v>84.355555555555554</v>
      </c>
      <c r="F79" s="2">
        <v>69.5</v>
      </c>
      <c r="G79" s="2">
        <v>90.6</v>
      </c>
      <c r="H79" s="2" t="s">
        <v>61</v>
      </c>
      <c r="I79" s="2">
        <f t="shared" si="3"/>
        <v>1</v>
      </c>
      <c r="J79" s="2">
        <f t="shared" si="4"/>
        <v>0</v>
      </c>
      <c r="K79" s="2">
        <f t="shared" si="5"/>
        <v>1</v>
      </c>
      <c r="L79" s="2">
        <v>87.5</v>
      </c>
    </row>
    <row r="80" spans="2:12" ht="15.75">
      <c r="B80" s="2">
        <v>76</v>
      </c>
      <c r="C80" s="2">
        <v>259</v>
      </c>
      <c r="D80" s="2" t="s">
        <v>137</v>
      </c>
      <c r="E80" s="4">
        <v>74.533333333333331</v>
      </c>
      <c r="F80" s="2">
        <v>38.5</v>
      </c>
      <c r="G80" s="2">
        <v>87.2</v>
      </c>
      <c r="H80" s="2" t="s">
        <v>63</v>
      </c>
      <c r="I80" s="2">
        <f t="shared" si="3"/>
        <v>0</v>
      </c>
      <c r="J80" s="2">
        <f t="shared" si="4"/>
        <v>1</v>
      </c>
      <c r="K80" s="2">
        <f t="shared" si="5"/>
        <v>2</v>
      </c>
      <c r="L80" s="2">
        <v>52.5</v>
      </c>
    </row>
    <row r="81" spans="2:12" ht="15.75">
      <c r="B81" s="2">
        <v>77</v>
      </c>
      <c r="C81" s="2">
        <v>260</v>
      </c>
      <c r="D81" s="2" t="s">
        <v>138</v>
      </c>
      <c r="E81" s="4">
        <v>64.048888888888882</v>
      </c>
      <c r="F81" s="2">
        <v>53</v>
      </c>
      <c r="G81" s="2">
        <v>83.1</v>
      </c>
      <c r="H81" s="2" t="s">
        <v>63</v>
      </c>
      <c r="I81" s="2">
        <f t="shared" si="3"/>
        <v>0</v>
      </c>
      <c r="J81" s="2">
        <f t="shared" si="4"/>
        <v>1</v>
      </c>
      <c r="K81" s="2">
        <f t="shared" si="5"/>
        <v>2</v>
      </c>
      <c r="L81" s="2">
        <v>56.25</v>
      </c>
    </row>
    <row r="82" spans="2:12" ht="15.75">
      <c r="B82" s="2">
        <v>78</v>
      </c>
      <c r="C82" s="2">
        <v>265</v>
      </c>
      <c r="D82" s="2" t="s">
        <v>139</v>
      </c>
      <c r="E82" s="4">
        <v>74.022222222222226</v>
      </c>
      <c r="F82" s="2">
        <v>50</v>
      </c>
      <c r="G82" s="2">
        <v>80.8</v>
      </c>
      <c r="H82" s="2" t="s">
        <v>61</v>
      </c>
      <c r="I82" s="2">
        <f t="shared" si="3"/>
        <v>1</v>
      </c>
      <c r="J82" s="2">
        <f t="shared" si="4"/>
        <v>0</v>
      </c>
      <c r="K82" s="2">
        <f t="shared" si="5"/>
        <v>1</v>
      </c>
      <c r="L82" s="2">
        <v>70</v>
      </c>
    </row>
    <row r="83" spans="2:12" ht="15.75">
      <c r="B83" s="2">
        <v>79</v>
      </c>
      <c r="C83" s="2">
        <v>268</v>
      </c>
      <c r="D83" s="2" t="s">
        <v>140</v>
      </c>
      <c r="E83" s="4">
        <v>82.177777777777763</v>
      </c>
      <c r="F83" s="2">
        <v>27</v>
      </c>
      <c r="G83" s="2">
        <v>90</v>
      </c>
      <c r="H83" s="2" t="s">
        <v>63</v>
      </c>
      <c r="I83" s="2">
        <f t="shared" si="3"/>
        <v>0</v>
      </c>
      <c r="J83" s="2">
        <f t="shared" si="4"/>
        <v>1</v>
      </c>
      <c r="K83" s="2">
        <f t="shared" si="5"/>
        <v>2</v>
      </c>
      <c r="L83" s="2">
        <v>48.75</v>
      </c>
    </row>
    <row r="84" spans="2:12" ht="15.75">
      <c r="B84" s="2">
        <v>80</v>
      </c>
      <c r="C84" s="2">
        <v>269</v>
      </c>
      <c r="D84" s="2" t="s">
        <v>141</v>
      </c>
      <c r="E84" s="4">
        <v>79.022222222222226</v>
      </c>
      <c r="F84" s="2">
        <v>41.5</v>
      </c>
      <c r="G84" s="2">
        <v>90</v>
      </c>
      <c r="H84" s="2" t="s">
        <v>63</v>
      </c>
      <c r="I84" s="2">
        <f t="shared" si="3"/>
        <v>0</v>
      </c>
      <c r="J84" s="2">
        <f t="shared" si="4"/>
        <v>1</v>
      </c>
      <c r="K84" s="2">
        <f t="shared" si="5"/>
        <v>2</v>
      </c>
      <c r="L84" s="2">
        <v>80</v>
      </c>
    </row>
    <row r="85" spans="2:12" ht="15.75">
      <c r="B85" s="2">
        <v>81</v>
      </c>
      <c r="C85" s="2">
        <v>271</v>
      </c>
      <c r="D85" s="2" t="s">
        <v>142</v>
      </c>
      <c r="E85" s="4">
        <v>74.733333333333334</v>
      </c>
      <c r="F85" s="2">
        <v>36.5</v>
      </c>
      <c r="G85" s="2">
        <v>88.4</v>
      </c>
      <c r="H85" s="2" t="s">
        <v>61</v>
      </c>
      <c r="I85" s="2">
        <f t="shared" si="3"/>
        <v>1</v>
      </c>
      <c r="J85" s="2">
        <f t="shared" si="4"/>
        <v>0</v>
      </c>
      <c r="K85" s="2">
        <f t="shared" si="5"/>
        <v>1</v>
      </c>
      <c r="L85" s="2">
        <v>36.25</v>
      </c>
    </row>
    <row r="86" spans="2:12" ht="15.75">
      <c r="B86" s="2">
        <v>82</v>
      </c>
      <c r="C86" s="2">
        <v>280</v>
      </c>
      <c r="D86" s="2" t="s">
        <v>143</v>
      </c>
      <c r="E86" s="4">
        <v>77.222222222222229</v>
      </c>
      <c r="F86" s="2">
        <v>68</v>
      </c>
      <c r="G86" s="2">
        <v>81.900000000000006</v>
      </c>
      <c r="H86" s="2" t="s">
        <v>63</v>
      </c>
      <c r="I86" s="2">
        <f t="shared" si="3"/>
        <v>0</v>
      </c>
      <c r="J86" s="2">
        <f t="shared" si="4"/>
        <v>1</v>
      </c>
      <c r="K86" s="2">
        <f t="shared" si="5"/>
        <v>2</v>
      </c>
      <c r="L86" s="2">
        <v>65</v>
      </c>
    </row>
    <row r="87" spans="2:12" ht="15.75">
      <c r="B87" s="2">
        <v>83</v>
      </c>
      <c r="C87" s="2">
        <v>283</v>
      </c>
      <c r="D87" s="2" t="s">
        <v>144</v>
      </c>
      <c r="E87" s="4">
        <v>78.111111111111114</v>
      </c>
      <c r="F87" s="2">
        <v>53</v>
      </c>
      <c r="G87" s="2">
        <v>81.8</v>
      </c>
      <c r="H87" s="2" t="s">
        <v>61</v>
      </c>
      <c r="I87" s="2">
        <f t="shared" si="3"/>
        <v>1</v>
      </c>
      <c r="J87" s="2">
        <f t="shared" si="4"/>
        <v>0</v>
      </c>
      <c r="K87" s="2">
        <f t="shared" si="5"/>
        <v>1</v>
      </c>
      <c r="L87" s="2">
        <v>68.75</v>
      </c>
    </row>
    <row r="88" spans="2:12" ht="15.75">
      <c r="B88" s="2">
        <v>84</v>
      </c>
      <c r="C88" s="2">
        <v>284</v>
      </c>
      <c r="D88" s="2" t="s">
        <v>145</v>
      </c>
      <c r="E88" s="4">
        <v>87.666666666666671</v>
      </c>
      <c r="F88" s="2">
        <v>47</v>
      </c>
      <c r="G88" s="2">
        <v>93.3</v>
      </c>
      <c r="H88" s="2" t="s">
        <v>61</v>
      </c>
      <c r="I88" s="2">
        <f t="shared" si="3"/>
        <v>1</v>
      </c>
      <c r="J88" s="2">
        <f t="shared" si="4"/>
        <v>0</v>
      </c>
      <c r="K88" s="2">
        <f t="shared" si="5"/>
        <v>1</v>
      </c>
      <c r="L88" s="2">
        <v>83.75</v>
      </c>
    </row>
    <row r="89" spans="2:12" ht="15.75">
      <c r="B89" s="2">
        <v>85</v>
      </c>
      <c r="C89" s="2">
        <v>285</v>
      </c>
      <c r="D89" s="2" t="s">
        <v>146</v>
      </c>
      <c r="E89" s="4">
        <v>73.288888888888891</v>
      </c>
      <c r="F89" s="2">
        <v>45.5</v>
      </c>
      <c r="G89" s="2">
        <v>81.7</v>
      </c>
      <c r="H89" s="2" t="s">
        <v>61</v>
      </c>
      <c r="I89" s="2">
        <f t="shared" si="3"/>
        <v>1</v>
      </c>
      <c r="J89" s="2">
        <f t="shared" si="4"/>
        <v>0</v>
      </c>
      <c r="K89" s="2">
        <f t="shared" si="5"/>
        <v>1</v>
      </c>
      <c r="L89" s="2">
        <v>53.75</v>
      </c>
    </row>
    <row r="90" spans="2:12" ht="15.75">
      <c r="B90" s="2">
        <v>86</v>
      </c>
      <c r="C90" s="2">
        <v>295</v>
      </c>
      <c r="D90" s="2" t="s">
        <v>147</v>
      </c>
      <c r="E90" s="4">
        <v>74.288888888888891</v>
      </c>
      <c r="F90" s="2">
        <v>47</v>
      </c>
      <c r="G90" s="2">
        <v>90.2</v>
      </c>
      <c r="H90" s="2" t="s">
        <v>61</v>
      </c>
      <c r="I90" s="2">
        <f t="shared" si="3"/>
        <v>1</v>
      </c>
      <c r="J90" s="2">
        <f t="shared" si="4"/>
        <v>0</v>
      </c>
      <c r="K90" s="2">
        <f t="shared" si="5"/>
        <v>1</v>
      </c>
      <c r="L90" s="2">
        <v>60</v>
      </c>
    </row>
    <row r="91" spans="2:12" ht="15.75">
      <c r="B91" s="2">
        <v>87</v>
      </c>
      <c r="C91" s="2">
        <v>313</v>
      </c>
      <c r="D91" s="2" t="s">
        <v>148</v>
      </c>
      <c r="E91" s="4">
        <v>84.62222222222222</v>
      </c>
      <c r="F91" s="2">
        <v>31</v>
      </c>
      <c r="G91" s="2">
        <v>86</v>
      </c>
      <c r="H91" s="2" t="s">
        <v>61</v>
      </c>
      <c r="I91" s="2">
        <f t="shared" si="3"/>
        <v>1</v>
      </c>
      <c r="J91" s="2">
        <f t="shared" si="4"/>
        <v>0</v>
      </c>
      <c r="K91" s="2">
        <f t="shared" si="5"/>
        <v>1</v>
      </c>
      <c r="L91" s="2">
        <v>81.25</v>
      </c>
    </row>
    <row r="92" spans="2:12" ht="15.75">
      <c r="B92" s="2">
        <v>88</v>
      </c>
      <c r="C92" s="2">
        <v>348</v>
      </c>
      <c r="D92" s="2" t="s">
        <v>149</v>
      </c>
      <c r="E92" s="4">
        <v>75.466666666666669</v>
      </c>
      <c r="F92" s="2">
        <v>44</v>
      </c>
      <c r="G92" s="2">
        <v>83.5</v>
      </c>
      <c r="H92" s="2" t="s">
        <v>61</v>
      </c>
      <c r="I92" s="2">
        <f t="shared" si="3"/>
        <v>1</v>
      </c>
      <c r="J92" s="2">
        <f t="shared" si="4"/>
        <v>0</v>
      </c>
      <c r="K92" s="2">
        <f t="shared" si="5"/>
        <v>1</v>
      </c>
      <c r="L92" s="2">
        <v>48.75</v>
      </c>
    </row>
    <row r="93" spans="2:12" ht="15.75">
      <c r="B93" s="2">
        <v>89</v>
      </c>
      <c r="C93" s="2">
        <v>390</v>
      </c>
      <c r="D93" s="2" t="s">
        <v>150</v>
      </c>
      <c r="E93" s="4">
        <v>74.37777777777778</v>
      </c>
      <c r="F93" s="2">
        <v>54.5</v>
      </c>
      <c r="G93" s="2">
        <v>80.099999999999994</v>
      </c>
      <c r="H93" s="2" t="s">
        <v>61</v>
      </c>
      <c r="I93" s="2">
        <f t="shared" si="3"/>
        <v>1</v>
      </c>
      <c r="J93" s="2">
        <f t="shared" si="4"/>
        <v>0</v>
      </c>
      <c r="K93" s="2">
        <f t="shared" si="5"/>
        <v>1</v>
      </c>
      <c r="L93" s="2">
        <v>60</v>
      </c>
    </row>
    <row r="94" spans="2:12" ht="15.75">
      <c r="B94" s="2">
        <v>90</v>
      </c>
      <c r="C94" s="2">
        <v>392</v>
      </c>
      <c r="D94" s="2" t="s">
        <v>151</v>
      </c>
      <c r="E94" s="4">
        <v>78.888888888888886</v>
      </c>
      <c r="F94" s="2">
        <v>64.5</v>
      </c>
      <c r="G94" s="2">
        <v>94.5</v>
      </c>
      <c r="H94" s="2" t="s">
        <v>61</v>
      </c>
      <c r="I94" s="2">
        <f t="shared" si="3"/>
        <v>1</v>
      </c>
      <c r="J94" s="2">
        <f t="shared" si="4"/>
        <v>0</v>
      </c>
      <c r="K94" s="2">
        <f t="shared" si="5"/>
        <v>1</v>
      </c>
      <c r="L94" s="2">
        <v>68.525000000000006</v>
      </c>
    </row>
    <row r="95" spans="2:12" ht="15.75">
      <c r="B95" s="2">
        <v>91</v>
      </c>
      <c r="C95" s="2">
        <v>396</v>
      </c>
      <c r="D95" s="2" t="s">
        <v>152</v>
      </c>
      <c r="E95" s="4">
        <v>74</v>
      </c>
      <c r="F95" s="2">
        <v>38.5</v>
      </c>
      <c r="G95" s="2">
        <v>79.400000000000006</v>
      </c>
      <c r="H95" s="2" t="s">
        <v>63</v>
      </c>
      <c r="I95" s="2">
        <f t="shared" si="3"/>
        <v>0</v>
      </c>
      <c r="J95" s="2">
        <f t="shared" si="4"/>
        <v>1</v>
      </c>
      <c r="K95" s="2">
        <f t="shared" si="5"/>
        <v>2</v>
      </c>
      <c r="L95" s="2">
        <v>42.5</v>
      </c>
    </row>
    <row r="96" spans="2:12" ht="15.75">
      <c r="B96" s="2">
        <v>92</v>
      </c>
      <c r="C96" s="2">
        <v>417</v>
      </c>
      <c r="D96" s="2" t="s">
        <v>153</v>
      </c>
      <c r="E96" s="4">
        <v>80.8</v>
      </c>
      <c r="F96" s="2">
        <v>70.5</v>
      </c>
      <c r="G96" s="2">
        <v>84.9</v>
      </c>
      <c r="H96" s="2" t="s">
        <v>61</v>
      </c>
      <c r="I96" s="2">
        <f t="shared" si="3"/>
        <v>1</v>
      </c>
      <c r="J96" s="2">
        <f t="shared" si="4"/>
        <v>0</v>
      </c>
      <c r="K96" s="2">
        <f t="shared" si="5"/>
        <v>1</v>
      </c>
      <c r="L96" s="2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K3" sqref="K3"/>
    </sheetView>
  </sheetViews>
  <sheetFormatPr defaultRowHeight="15"/>
  <cols>
    <col min="1" max="1" width="30.140625" bestFit="1" customWidth="1"/>
    <col min="2" max="2" width="21.140625" customWidth="1"/>
    <col min="9" max="9" width="18.7109375" customWidth="1"/>
  </cols>
  <sheetData>
    <row r="1" spans="1:11" ht="15.75" thickBot="1"/>
    <row r="2" spans="1:11" ht="16.5" thickBot="1">
      <c r="A2" s="5" t="s">
        <v>159</v>
      </c>
      <c r="B2" s="6" t="s">
        <v>160</v>
      </c>
      <c r="C2" s="24" t="s">
        <v>161</v>
      </c>
      <c r="D2" s="27"/>
      <c r="E2" s="28"/>
      <c r="H2" s="7" t="s">
        <v>162</v>
      </c>
      <c r="I2" s="29" t="s">
        <v>163</v>
      </c>
      <c r="J2" s="30"/>
      <c r="K2" s="8" t="s">
        <v>26</v>
      </c>
    </row>
    <row r="3" spans="1:11" ht="16.5" customHeight="1" thickBot="1">
      <c r="A3" s="9" t="s">
        <v>164</v>
      </c>
      <c r="B3" s="10" t="s">
        <v>165</v>
      </c>
      <c r="C3" s="11">
        <v>0</v>
      </c>
      <c r="D3" s="11">
        <v>0</v>
      </c>
      <c r="E3" s="12">
        <v>0.25</v>
      </c>
      <c r="H3" s="13">
        <v>1</v>
      </c>
      <c r="I3" s="14" t="s">
        <v>166</v>
      </c>
      <c r="J3" s="15" t="s">
        <v>5</v>
      </c>
      <c r="K3" s="16">
        <f>ROUND('Proses AHP'!I21,4)</f>
        <v>6.8400000000000002E-2</v>
      </c>
    </row>
    <row r="4" spans="1:11" ht="17.25" customHeight="1" thickBot="1">
      <c r="A4" s="9" t="s">
        <v>167</v>
      </c>
      <c r="B4" s="10" t="s">
        <v>168</v>
      </c>
      <c r="C4" s="11">
        <v>0</v>
      </c>
      <c r="D4" s="11">
        <v>0.25</v>
      </c>
      <c r="E4" s="12">
        <v>0.5</v>
      </c>
      <c r="H4" s="13">
        <v>2</v>
      </c>
      <c r="I4" s="14" t="s">
        <v>169</v>
      </c>
      <c r="J4" s="15" t="s">
        <v>6</v>
      </c>
      <c r="K4" s="16">
        <f>ROUND('Proses AHP'!I22,4)</f>
        <v>0.35349999999999998</v>
      </c>
    </row>
    <row r="5" spans="1:11" ht="16.5" thickBot="1">
      <c r="A5" s="17" t="s">
        <v>170</v>
      </c>
      <c r="B5" s="10" t="s">
        <v>171</v>
      </c>
      <c r="C5" s="11">
        <v>0.25</v>
      </c>
      <c r="D5" s="11">
        <v>0.5</v>
      </c>
      <c r="E5" s="12">
        <v>0.75</v>
      </c>
      <c r="H5" s="13">
        <v>3</v>
      </c>
      <c r="I5" s="14" t="s">
        <v>172</v>
      </c>
      <c r="J5" s="15" t="s">
        <v>7</v>
      </c>
      <c r="K5" s="16">
        <f>ROUND('Proses AHP'!I23,4)</f>
        <v>8.2900000000000001E-2</v>
      </c>
    </row>
    <row r="6" spans="1:11" ht="15" customHeight="1" thickBot="1">
      <c r="A6" s="17" t="s">
        <v>173</v>
      </c>
      <c r="B6" s="10" t="s">
        <v>174</v>
      </c>
      <c r="C6" s="11">
        <v>0.5</v>
      </c>
      <c r="D6" s="11">
        <v>0.75</v>
      </c>
      <c r="E6" s="12">
        <v>1</v>
      </c>
      <c r="H6" s="13">
        <v>4</v>
      </c>
      <c r="I6" s="14" t="s">
        <v>175</v>
      </c>
      <c r="J6" s="15" t="s">
        <v>8</v>
      </c>
      <c r="K6" s="16">
        <f>ROUND('Proses AHP'!I24,4)</f>
        <v>0.17510000000000001</v>
      </c>
    </row>
    <row r="7" spans="1:11" ht="16.5" thickBot="1">
      <c r="A7" s="9" t="s">
        <v>176</v>
      </c>
      <c r="B7" s="10" t="s">
        <v>177</v>
      </c>
      <c r="C7" s="11">
        <v>0.75</v>
      </c>
      <c r="D7" s="11">
        <v>1</v>
      </c>
      <c r="E7" s="12">
        <v>1</v>
      </c>
      <c r="H7" s="13">
        <v>5</v>
      </c>
      <c r="I7" s="14" t="s">
        <v>178</v>
      </c>
      <c r="J7" s="15" t="s">
        <v>9</v>
      </c>
      <c r="K7" s="16">
        <f>ROUND('Proses AHP'!I25,4)</f>
        <v>0.3201</v>
      </c>
    </row>
    <row r="8" spans="1:11" ht="15.75" thickBot="1"/>
    <row r="9" spans="1:11" ht="16.5" thickBot="1">
      <c r="A9" s="5" t="s">
        <v>179</v>
      </c>
      <c r="B9" s="6" t="s">
        <v>160</v>
      </c>
      <c r="C9" s="24" t="s">
        <v>161</v>
      </c>
      <c r="D9" s="27"/>
      <c r="E9" s="28"/>
    </row>
    <row r="10" spans="1:11" ht="16.5" thickBot="1">
      <c r="A10" s="9" t="s">
        <v>180</v>
      </c>
      <c r="B10" s="10" t="s">
        <v>168</v>
      </c>
      <c r="C10" s="11">
        <v>0</v>
      </c>
      <c r="D10" s="11">
        <v>0.25</v>
      </c>
      <c r="E10" s="12">
        <v>0.5</v>
      </c>
    </row>
    <row r="11" spans="1:11" ht="16.5" thickBot="1">
      <c r="A11" s="9" t="s">
        <v>181</v>
      </c>
      <c r="B11" s="10" t="s">
        <v>171</v>
      </c>
      <c r="C11" s="11">
        <v>0.25</v>
      </c>
      <c r="D11" s="11">
        <v>0.5</v>
      </c>
      <c r="E11" s="12">
        <v>0.75</v>
      </c>
    </row>
    <row r="12" spans="1:11" ht="16.5" thickBot="1">
      <c r="A12" s="17" t="s">
        <v>182</v>
      </c>
      <c r="B12" s="10" t="s">
        <v>183</v>
      </c>
      <c r="C12" s="11">
        <v>0.5</v>
      </c>
      <c r="D12" s="11">
        <v>0.75</v>
      </c>
      <c r="E12" s="12">
        <v>1</v>
      </c>
    </row>
    <row r="13" spans="1:11" ht="15.75" thickBot="1"/>
    <row r="14" spans="1:11" ht="16.5" thickBot="1">
      <c r="A14" s="5" t="s">
        <v>184</v>
      </c>
      <c r="B14" s="6" t="s">
        <v>160</v>
      </c>
      <c r="C14" s="24" t="s">
        <v>161</v>
      </c>
      <c r="D14" s="27"/>
      <c r="E14" s="28"/>
    </row>
    <row r="15" spans="1:11" ht="16.5" thickBot="1">
      <c r="A15" s="9" t="s">
        <v>185</v>
      </c>
      <c r="B15" s="10" t="s">
        <v>165</v>
      </c>
      <c r="C15" s="11">
        <v>0</v>
      </c>
      <c r="D15" s="11">
        <v>0</v>
      </c>
      <c r="E15" s="12">
        <v>0.25</v>
      </c>
    </row>
    <row r="16" spans="1:11" ht="16.5" thickBot="1">
      <c r="A16" s="9" t="s">
        <v>186</v>
      </c>
      <c r="B16" s="10" t="s">
        <v>168</v>
      </c>
      <c r="C16" s="11">
        <v>0</v>
      </c>
      <c r="D16" s="11">
        <v>0.25</v>
      </c>
      <c r="E16" s="12">
        <v>0.5</v>
      </c>
    </row>
    <row r="17" spans="1:5" ht="16.5" thickBot="1">
      <c r="A17" s="17" t="s">
        <v>187</v>
      </c>
      <c r="B17" s="10" t="s">
        <v>171</v>
      </c>
      <c r="C17" s="11">
        <v>0.25</v>
      </c>
      <c r="D17" s="11">
        <v>0.5</v>
      </c>
      <c r="E17" s="12">
        <v>0.75</v>
      </c>
    </row>
    <row r="18" spans="1:5" ht="16.5" thickBot="1">
      <c r="A18" s="17" t="s">
        <v>188</v>
      </c>
      <c r="B18" s="10" t="s">
        <v>174</v>
      </c>
      <c r="C18" s="11">
        <v>0.5</v>
      </c>
      <c r="D18" s="11">
        <v>0.75</v>
      </c>
      <c r="E18" s="12">
        <v>1</v>
      </c>
    </row>
    <row r="19" spans="1:5" ht="16.5" thickBot="1">
      <c r="A19" s="9" t="s">
        <v>189</v>
      </c>
      <c r="B19" s="10" t="s">
        <v>177</v>
      </c>
      <c r="C19" s="11">
        <v>0.75</v>
      </c>
      <c r="D19" s="11">
        <v>1</v>
      </c>
      <c r="E19" s="12">
        <v>1</v>
      </c>
    </row>
    <row r="20" spans="1:5" ht="15.75" thickBot="1"/>
    <row r="21" spans="1:5" ht="16.5" thickBot="1">
      <c r="A21" s="5" t="s">
        <v>190</v>
      </c>
      <c r="B21" s="6" t="s">
        <v>160</v>
      </c>
      <c r="C21" s="24" t="s">
        <v>161</v>
      </c>
      <c r="D21" s="27"/>
      <c r="E21" s="28"/>
    </row>
    <row r="22" spans="1:5" ht="16.5" thickBot="1">
      <c r="A22" s="9">
        <v>1</v>
      </c>
      <c r="B22" s="10" t="s">
        <v>61</v>
      </c>
      <c r="C22" s="11">
        <v>0.5</v>
      </c>
      <c r="D22" s="11">
        <v>0.5</v>
      </c>
      <c r="E22" s="12">
        <v>0.5</v>
      </c>
    </row>
    <row r="23" spans="1:5" ht="16.5" thickBot="1">
      <c r="A23" s="9">
        <v>2</v>
      </c>
      <c r="B23" s="10" t="s">
        <v>63</v>
      </c>
      <c r="C23" s="11">
        <v>0.5</v>
      </c>
      <c r="D23" s="11">
        <v>0.5</v>
      </c>
      <c r="E23" s="12">
        <v>0.5</v>
      </c>
    </row>
    <row r="24" spans="1:5" ht="15.75" thickBot="1"/>
    <row r="25" spans="1:5" ht="16.5" thickBot="1">
      <c r="A25" s="18" t="s">
        <v>191</v>
      </c>
      <c r="B25" s="19" t="s">
        <v>160</v>
      </c>
      <c r="C25" s="24" t="s">
        <v>161</v>
      </c>
      <c r="D25" s="25"/>
      <c r="E25" s="26"/>
    </row>
    <row r="26" spans="1:5" ht="16.5" thickBot="1">
      <c r="A26" s="9" t="s">
        <v>185</v>
      </c>
      <c r="B26" s="10" t="s">
        <v>165</v>
      </c>
      <c r="C26" s="11">
        <v>0</v>
      </c>
      <c r="D26" s="11">
        <v>0</v>
      </c>
      <c r="E26" s="12">
        <v>0.25</v>
      </c>
    </row>
    <row r="27" spans="1:5" ht="16.5" thickBot="1">
      <c r="A27" s="9" t="s">
        <v>186</v>
      </c>
      <c r="B27" s="10" t="s">
        <v>168</v>
      </c>
      <c r="C27" s="11">
        <v>0</v>
      </c>
      <c r="D27" s="11">
        <v>0.25</v>
      </c>
      <c r="E27" s="12">
        <v>0.5</v>
      </c>
    </row>
    <row r="28" spans="1:5" ht="16.5" thickBot="1">
      <c r="A28" s="17" t="s">
        <v>187</v>
      </c>
      <c r="B28" s="10" t="s">
        <v>171</v>
      </c>
      <c r="C28" s="11">
        <v>0.25</v>
      </c>
      <c r="D28" s="11">
        <v>0.5</v>
      </c>
      <c r="E28" s="12">
        <v>0.75</v>
      </c>
    </row>
    <row r="29" spans="1:5" ht="16.5" thickBot="1">
      <c r="A29" s="17" t="s">
        <v>188</v>
      </c>
      <c r="B29" s="10" t="s">
        <v>174</v>
      </c>
      <c r="C29" s="11">
        <v>0.5</v>
      </c>
      <c r="D29" s="11">
        <v>0.75</v>
      </c>
      <c r="E29" s="12">
        <v>1</v>
      </c>
    </row>
    <row r="30" spans="1:5" ht="16.5" thickBot="1">
      <c r="A30" s="9" t="s">
        <v>189</v>
      </c>
      <c r="B30" s="10" t="s">
        <v>177</v>
      </c>
      <c r="C30" s="11">
        <v>0.75</v>
      </c>
      <c r="D30" s="11">
        <v>1</v>
      </c>
      <c r="E30" s="12">
        <v>1</v>
      </c>
    </row>
  </sheetData>
  <mergeCells count="6">
    <mergeCell ref="C25:E25"/>
    <mergeCell ref="C2:E2"/>
    <mergeCell ref="I2:J2"/>
    <mergeCell ref="C9:E9"/>
    <mergeCell ref="C14:E14"/>
    <mergeCell ref="C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4"/>
  <sheetViews>
    <sheetView workbookViewId="0">
      <selection activeCell="C24" sqref="C24"/>
    </sheetView>
  </sheetViews>
  <sheetFormatPr defaultRowHeight="15"/>
  <cols>
    <col min="2" max="2" width="10.5703125" customWidth="1"/>
    <col min="3" max="3" width="45.42578125" bestFit="1" customWidth="1"/>
    <col min="4" max="4" width="10.85546875" style="20" customWidth="1"/>
    <col min="8" max="8" width="9.140625" style="20"/>
    <col min="12" max="12" width="9.140625" style="20"/>
    <col min="16" max="16" width="9.140625" style="20"/>
    <col min="20" max="20" width="9.140625" style="20"/>
  </cols>
  <sheetData>
    <row r="1" spans="1:23">
      <c r="D1" s="20" t="s">
        <v>196</v>
      </c>
      <c r="F1" t="s">
        <v>5</v>
      </c>
      <c r="H1" s="20" t="s">
        <v>197</v>
      </c>
      <c r="J1" t="s">
        <v>6</v>
      </c>
      <c r="L1" s="20" t="s">
        <v>198</v>
      </c>
      <c r="N1" t="s">
        <v>7</v>
      </c>
      <c r="P1" s="20" t="s">
        <v>199</v>
      </c>
      <c r="R1" t="s">
        <v>8</v>
      </c>
      <c r="T1" s="20" t="s">
        <v>200</v>
      </c>
      <c r="V1" t="s">
        <v>9</v>
      </c>
    </row>
    <row r="2" spans="1:23" ht="15.75">
      <c r="A2" s="2" t="s">
        <v>53</v>
      </c>
      <c r="B2" s="2" t="s">
        <v>192</v>
      </c>
      <c r="C2" s="2" t="s">
        <v>54</v>
      </c>
      <c r="D2" s="3"/>
      <c r="E2" s="2" t="s">
        <v>195</v>
      </c>
      <c r="F2" s="2" t="s">
        <v>193</v>
      </c>
      <c r="G2" s="2" t="s">
        <v>194</v>
      </c>
      <c r="H2" s="3"/>
      <c r="I2" s="2" t="s">
        <v>195</v>
      </c>
      <c r="J2" s="2" t="s">
        <v>193</v>
      </c>
      <c r="K2" s="2" t="s">
        <v>194</v>
      </c>
      <c r="L2" s="3"/>
      <c r="M2" s="2" t="s">
        <v>195</v>
      </c>
      <c r="N2" s="2" t="s">
        <v>193</v>
      </c>
      <c r="O2" s="2" t="s">
        <v>194</v>
      </c>
      <c r="P2" s="3"/>
      <c r="Q2" s="2" t="s">
        <v>195</v>
      </c>
      <c r="R2" s="2" t="s">
        <v>193</v>
      </c>
      <c r="S2" s="2" t="s">
        <v>194</v>
      </c>
      <c r="T2" s="3"/>
      <c r="U2" s="2" t="s">
        <v>195</v>
      </c>
      <c r="V2" s="2" t="s">
        <v>193</v>
      </c>
      <c r="W2" s="2" t="s">
        <v>194</v>
      </c>
    </row>
    <row r="3" spans="1:23" ht="15.75">
      <c r="A3" s="2">
        <v>1</v>
      </c>
      <c r="B3" s="2">
        <v>1</v>
      </c>
      <c r="C3" s="2" t="s">
        <v>60</v>
      </c>
      <c r="D3" s="21">
        <f>Data!E5</f>
        <v>82.111111111111114</v>
      </c>
      <c r="E3">
        <f>IF($D3&lt;=60,'Fuzzy Topsis'!C$3,IF($D3&lt;=79,'Fuzzy Topsis'!C$4,IF($D3&lt;=84,'Fuzzy Topsis'!C$5,IF($D3&lt;=95,'Fuzzy Topsis'!C$6,'Fuzzy Topsis'!C$7))))</f>
        <v>0.25</v>
      </c>
      <c r="F3">
        <f>IF($D3&lt;=60,'Fuzzy Topsis'!D$3,IF($D3&lt;=79,'Fuzzy Topsis'!D$4,IF($D3&lt;=84,'Fuzzy Topsis'!D$5,IF($D3&lt;=95,'Fuzzy Topsis'!D$6,'Fuzzy Topsis'!D$7))))</f>
        <v>0.5</v>
      </c>
      <c r="G3">
        <f>IF($D3&lt;=60,'Fuzzy Topsis'!E$3,IF($D3&lt;=79,'Fuzzy Topsis'!E$4,IF($D3&lt;=84,'Fuzzy Topsis'!E$5,IF($D3&lt;=95,'Fuzzy Topsis'!E$6,'Fuzzy Topsis'!E$7))))</f>
        <v>0.75</v>
      </c>
      <c r="H3" s="20">
        <f>Data!F5</f>
        <v>54.5</v>
      </c>
      <c r="I3">
        <f>IF($H3&lt;=50,'Fuzzy Topsis'!C$10,IF($H3&lt;=70,'Fuzzy Topsis'!C$11,'Fuzzy Topsis'!C$12))</f>
        <v>0.25</v>
      </c>
      <c r="J3">
        <f>IF($H3&lt;=50,'Fuzzy Topsis'!D$10,IF($H3&lt;=70,'Fuzzy Topsis'!D$11,'Fuzzy Topsis'!D$12))</f>
        <v>0.5</v>
      </c>
      <c r="K3">
        <f>IF($H3&lt;=50,'Fuzzy Topsis'!E$10,IF($H3&lt;=70,'Fuzzy Topsis'!E$11,'Fuzzy Topsis'!E$12))</f>
        <v>0.75</v>
      </c>
      <c r="L3" s="20">
        <f>Data!G5</f>
        <v>90</v>
      </c>
      <c r="M3">
        <f>IF($L3&lt;=54,'Fuzzy Topsis'!C$15,IF($L3&lt;=60,'Fuzzy Topsis'!C$16,IF($L3&lt;=70,'Fuzzy Topsis'!C$17,IF($L3&lt;=85,'Fuzzy Topsis'!C$18,'Fuzzy Topsis'!C$19))))</f>
        <v>0.75</v>
      </c>
      <c r="N3">
        <f>IF($L3&lt;=54,'Fuzzy Topsis'!D$15,IF($L3&lt;=60,'Fuzzy Topsis'!D$16,IF($L3&lt;=70,'Fuzzy Topsis'!D$17,IF($L3&lt;=85,'Fuzzy Topsis'!D$18,'Fuzzy Topsis'!D$19))))</f>
        <v>1</v>
      </c>
      <c r="O3">
        <f>IF($L3&lt;=54,'Fuzzy Topsis'!E$15,IF($L3&lt;=60,'Fuzzy Topsis'!E$16,IF($L3&lt;=70,'Fuzzy Topsis'!E$17,IF($L3&lt;=85,'Fuzzy Topsis'!E$18,'Fuzzy Topsis'!E$19))))</f>
        <v>1</v>
      </c>
      <c r="P3" s="20" t="str">
        <f>Data!H5</f>
        <v>IPA</v>
      </c>
      <c r="Q3">
        <f>IF($P3="IPA",'Fuzzy Topsis'!C$22,'Fuzzy Topsis'!C$23)</f>
        <v>0.5</v>
      </c>
      <c r="R3">
        <f>IF($P3="IPA",'Fuzzy Topsis'!D$22,'Fuzzy Topsis'!D$23)</f>
        <v>0.5</v>
      </c>
      <c r="S3">
        <f>IF($P3="IPA",'Fuzzy Topsis'!E$22,'Fuzzy Topsis'!E$23)</f>
        <v>0.5</v>
      </c>
      <c r="T3" s="20">
        <f>Data!L5</f>
        <v>86.25</v>
      </c>
      <c r="U3">
        <f>IF($T3&lt;=54,'Fuzzy Topsis'!C$26,IF($T3&lt;=60,'Fuzzy Topsis'!C$27,IF($T3&lt;=70,'Fuzzy Topsis'!C$28,IF($T3&lt;=85,'Fuzzy Topsis'!C$29,'Fuzzy Topsis'!C$30))))</f>
        <v>0.75</v>
      </c>
      <c r="V3">
        <f>IF($T3&lt;=54,'Fuzzy Topsis'!D$26,IF($T3&lt;=60,'Fuzzy Topsis'!D$27,IF($T3&lt;=70,'Fuzzy Topsis'!D$28,IF($T3&lt;=85,'Fuzzy Topsis'!D$29,'Fuzzy Topsis'!D$30))))</f>
        <v>1</v>
      </c>
      <c r="W3">
        <f>IF($T3&lt;=54,'Fuzzy Topsis'!E$26,IF($T3&lt;=60,'Fuzzy Topsis'!E$27,IF($T3&lt;=70,'Fuzzy Topsis'!E$28,IF($T3&lt;=85,'Fuzzy Topsis'!E$29,'Fuzzy Topsis'!E$30))))</f>
        <v>1</v>
      </c>
    </row>
    <row r="4" spans="1:23" ht="15.75">
      <c r="A4" s="2">
        <v>2</v>
      </c>
      <c r="B4" s="2">
        <v>7</v>
      </c>
      <c r="C4" s="2" t="s">
        <v>62</v>
      </c>
      <c r="D4" s="21">
        <f>Data!E6</f>
        <v>78.044444444444451</v>
      </c>
      <c r="E4">
        <f>IF($D4&lt;=60,'Fuzzy Topsis'!C$3,IF($D4&lt;=79,'Fuzzy Topsis'!C$4,IF($D4&lt;=84,'Fuzzy Topsis'!C$5,IF($D4&lt;=95,'Fuzzy Topsis'!C$6,'Fuzzy Topsis'!C$7))))</f>
        <v>0</v>
      </c>
      <c r="F4">
        <f>IF($D4&lt;=60,'Fuzzy Topsis'!D$3,IF($D4&lt;=79,'Fuzzy Topsis'!D$4,IF($D4&lt;=84,'Fuzzy Topsis'!D$5,IF($D4&lt;=95,'Fuzzy Topsis'!D$6,'Fuzzy Topsis'!D$7))))</f>
        <v>0.25</v>
      </c>
      <c r="G4">
        <f>IF($D4&lt;=60,'Fuzzy Topsis'!E$3,IF($D4&lt;=79,'Fuzzy Topsis'!E$4,IF($D4&lt;=84,'Fuzzy Topsis'!E$5,IF($D4&lt;=95,'Fuzzy Topsis'!E$6,'Fuzzy Topsis'!E$7))))</f>
        <v>0.5</v>
      </c>
      <c r="H4" s="20">
        <f>Data!F6</f>
        <v>15.5</v>
      </c>
      <c r="I4">
        <f>IF($H4&lt;=50,'Fuzzy Topsis'!C$10,IF($H4&lt;=70,'Fuzzy Topsis'!C$11,'Fuzzy Topsis'!C$12))</f>
        <v>0</v>
      </c>
      <c r="J4">
        <f>IF($H4&lt;=50,'Fuzzy Topsis'!D$10,IF($H4&lt;=70,'Fuzzy Topsis'!D$11,'Fuzzy Topsis'!D$12))</f>
        <v>0.25</v>
      </c>
      <c r="K4">
        <f>IF($H4&lt;=50,'Fuzzy Topsis'!E$10,IF($H4&lt;=70,'Fuzzy Topsis'!E$11,'Fuzzy Topsis'!E$12))</f>
        <v>0.5</v>
      </c>
      <c r="L4" s="20">
        <f>Data!G6</f>
        <v>70.3</v>
      </c>
      <c r="M4">
        <f>IF($L4&lt;=54,'Fuzzy Topsis'!C$15,IF($L4&lt;=60,'Fuzzy Topsis'!C$16,IF($L4&lt;=70,'Fuzzy Topsis'!C$17,IF($L4&lt;=85,'Fuzzy Topsis'!C$18,'Fuzzy Topsis'!C$19))))</f>
        <v>0.5</v>
      </c>
      <c r="N4">
        <f>IF($L4&lt;=54,'Fuzzy Topsis'!D$15,IF($L4&lt;=60,'Fuzzy Topsis'!D$16,IF($L4&lt;=70,'Fuzzy Topsis'!D$17,IF($L4&lt;=85,'Fuzzy Topsis'!D$18,'Fuzzy Topsis'!D$19))))</f>
        <v>0.75</v>
      </c>
      <c r="O4">
        <f>IF($L4&lt;=54,'Fuzzy Topsis'!E$15,IF($L4&lt;=60,'Fuzzy Topsis'!E$16,IF($L4&lt;=70,'Fuzzy Topsis'!E$17,IF($L4&lt;=85,'Fuzzy Topsis'!E$18,'Fuzzy Topsis'!E$19))))</f>
        <v>1</v>
      </c>
      <c r="P4" s="20" t="str">
        <f>Data!H6</f>
        <v>IPS</v>
      </c>
      <c r="Q4">
        <f>IF($P4="IPA",'Fuzzy Topsis'!C$22,'Fuzzy Topsis'!C$23)</f>
        <v>0.5</v>
      </c>
      <c r="R4">
        <f>IF($P4="IPA",'Fuzzy Topsis'!D$22,'Fuzzy Topsis'!D$23)</f>
        <v>0.5</v>
      </c>
      <c r="S4">
        <f>IF($P4="IPA",'Fuzzy Topsis'!E$22,'Fuzzy Topsis'!E$23)</f>
        <v>0.5</v>
      </c>
      <c r="T4" s="20">
        <f>Data!L6</f>
        <v>58.75</v>
      </c>
      <c r="U4">
        <f>IF($T4&lt;=54,'Fuzzy Topsis'!C$26,IF($T4&lt;=60,'Fuzzy Topsis'!C$27,IF($T4&lt;=70,'Fuzzy Topsis'!C$28,IF($T4&lt;=85,'Fuzzy Topsis'!C$29,'Fuzzy Topsis'!C$30))))</f>
        <v>0</v>
      </c>
      <c r="V4">
        <f>IF($T4&lt;=54,'Fuzzy Topsis'!D$26,IF($T4&lt;=60,'Fuzzy Topsis'!D$27,IF($T4&lt;=70,'Fuzzy Topsis'!D$28,IF($T4&lt;=85,'Fuzzy Topsis'!D$29,'Fuzzy Topsis'!D$30))))</f>
        <v>0.25</v>
      </c>
      <c r="W4">
        <f>IF($T4&lt;=54,'Fuzzy Topsis'!E$26,IF($T4&lt;=60,'Fuzzy Topsis'!E$27,IF($T4&lt;=70,'Fuzzy Topsis'!E$28,IF($T4&lt;=85,'Fuzzy Topsis'!E$29,'Fuzzy Topsis'!E$30))))</f>
        <v>0.5</v>
      </c>
    </row>
    <row r="5" spans="1:23" ht="15.75">
      <c r="A5" s="2">
        <v>3</v>
      </c>
      <c r="B5" s="2">
        <v>15</v>
      </c>
      <c r="C5" s="2" t="s">
        <v>64</v>
      </c>
      <c r="D5" s="21">
        <f>Data!E7</f>
        <v>82.89266666666667</v>
      </c>
      <c r="E5">
        <f>IF($D5&lt;=60,'Fuzzy Topsis'!C$3,IF($D5&lt;=79,'Fuzzy Topsis'!C$4,IF($D5&lt;=84,'Fuzzy Topsis'!C$5,IF($D5&lt;=95,'Fuzzy Topsis'!C$6,'Fuzzy Topsis'!C$7))))</f>
        <v>0.25</v>
      </c>
      <c r="F5">
        <f>IF($D5&lt;=60,'Fuzzy Topsis'!D$3,IF($D5&lt;=79,'Fuzzy Topsis'!D$4,IF($D5&lt;=84,'Fuzzy Topsis'!D$5,IF($D5&lt;=95,'Fuzzy Topsis'!D$6,'Fuzzy Topsis'!D$7))))</f>
        <v>0.5</v>
      </c>
      <c r="G5">
        <f>IF($D5&lt;=60,'Fuzzy Topsis'!E$3,IF($D5&lt;=79,'Fuzzy Topsis'!E$4,IF($D5&lt;=84,'Fuzzy Topsis'!E$5,IF($D5&lt;=95,'Fuzzy Topsis'!E$6,'Fuzzy Topsis'!E$7))))</f>
        <v>0.75</v>
      </c>
      <c r="H5" s="20">
        <f>Data!F7</f>
        <v>49</v>
      </c>
      <c r="I5">
        <f>IF($H5&lt;=50,'Fuzzy Topsis'!C$10,IF($H5&lt;=70,'Fuzzy Topsis'!C$11,'Fuzzy Topsis'!C$12))</f>
        <v>0</v>
      </c>
      <c r="J5">
        <f>IF($H5&lt;=50,'Fuzzy Topsis'!D$10,IF($H5&lt;=70,'Fuzzy Topsis'!D$11,'Fuzzy Topsis'!D$12))</f>
        <v>0.25</v>
      </c>
      <c r="K5">
        <f>IF($H5&lt;=50,'Fuzzy Topsis'!E$10,IF($H5&lt;=70,'Fuzzy Topsis'!E$11,'Fuzzy Topsis'!E$12))</f>
        <v>0.5</v>
      </c>
      <c r="L5" s="20">
        <f>Data!G7</f>
        <v>83.1</v>
      </c>
      <c r="M5">
        <f>IF($L5&lt;=54,'Fuzzy Topsis'!C$15,IF($L5&lt;=60,'Fuzzy Topsis'!C$16,IF($L5&lt;=70,'Fuzzy Topsis'!C$17,IF($L5&lt;=85,'Fuzzy Topsis'!C$18,'Fuzzy Topsis'!C$19))))</f>
        <v>0.5</v>
      </c>
      <c r="N5">
        <f>IF($L5&lt;=54,'Fuzzy Topsis'!D$15,IF($L5&lt;=60,'Fuzzy Topsis'!D$16,IF($L5&lt;=70,'Fuzzy Topsis'!D$17,IF($L5&lt;=85,'Fuzzy Topsis'!D$18,'Fuzzy Topsis'!D$19))))</f>
        <v>0.75</v>
      </c>
      <c r="O5">
        <f>IF($L5&lt;=54,'Fuzzy Topsis'!E$15,IF($L5&lt;=60,'Fuzzy Topsis'!E$16,IF($L5&lt;=70,'Fuzzy Topsis'!E$17,IF($L5&lt;=85,'Fuzzy Topsis'!E$18,'Fuzzy Topsis'!E$19))))</f>
        <v>1</v>
      </c>
      <c r="P5" s="20" t="str">
        <f>Data!H7</f>
        <v>IPS</v>
      </c>
      <c r="Q5">
        <f>IF($P5="IPA",'Fuzzy Topsis'!C$22,'Fuzzy Topsis'!C$23)</f>
        <v>0.5</v>
      </c>
      <c r="R5">
        <f>IF($P5="IPA",'Fuzzy Topsis'!D$22,'Fuzzy Topsis'!D$23)</f>
        <v>0.5</v>
      </c>
      <c r="S5">
        <f>IF($P5="IPA",'Fuzzy Topsis'!E$22,'Fuzzy Topsis'!E$23)</f>
        <v>0.5</v>
      </c>
      <c r="T5" s="20">
        <f>Data!L7</f>
        <v>61.25</v>
      </c>
      <c r="U5">
        <f>IF($T5&lt;=54,'Fuzzy Topsis'!C$26,IF($T5&lt;=60,'Fuzzy Topsis'!C$27,IF($T5&lt;=70,'Fuzzy Topsis'!C$28,IF($T5&lt;=85,'Fuzzy Topsis'!C$29,'Fuzzy Topsis'!C$30))))</f>
        <v>0.25</v>
      </c>
      <c r="V5">
        <f>IF($T5&lt;=54,'Fuzzy Topsis'!D$26,IF($T5&lt;=60,'Fuzzy Topsis'!D$27,IF($T5&lt;=70,'Fuzzy Topsis'!D$28,IF($T5&lt;=85,'Fuzzy Topsis'!D$29,'Fuzzy Topsis'!D$30))))</f>
        <v>0.5</v>
      </c>
      <c r="W5">
        <f>IF($T5&lt;=54,'Fuzzy Topsis'!E$26,IF($T5&lt;=60,'Fuzzy Topsis'!E$27,IF($T5&lt;=70,'Fuzzy Topsis'!E$28,IF($T5&lt;=85,'Fuzzy Topsis'!E$29,'Fuzzy Topsis'!E$30))))</f>
        <v>0.75</v>
      </c>
    </row>
    <row r="6" spans="1:23" ht="15.75">
      <c r="A6" s="2">
        <v>4</v>
      </c>
      <c r="B6" s="2">
        <v>21</v>
      </c>
      <c r="C6" s="2" t="s">
        <v>65</v>
      </c>
      <c r="D6" s="21">
        <f>Data!E8</f>
        <v>82.822222222222223</v>
      </c>
      <c r="E6">
        <f>IF($D6&lt;=60,'Fuzzy Topsis'!C$3,IF($D6&lt;=79,'Fuzzy Topsis'!C$4,IF($D6&lt;=84,'Fuzzy Topsis'!C$5,IF($D6&lt;=95,'Fuzzy Topsis'!C$6,'Fuzzy Topsis'!C$7))))</f>
        <v>0.25</v>
      </c>
      <c r="F6">
        <f>IF($D6&lt;=60,'Fuzzy Topsis'!D$3,IF($D6&lt;=79,'Fuzzy Topsis'!D$4,IF($D6&lt;=84,'Fuzzy Topsis'!D$5,IF($D6&lt;=95,'Fuzzy Topsis'!D$6,'Fuzzy Topsis'!D$7))))</f>
        <v>0.5</v>
      </c>
      <c r="G6">
        <f>IF($D6&lt;=60,'Fuzzy Topsis'!E$3,IF($D6&lt;=79,'Fuzzy Topsis'!E$4,IF($D6&lt;=84,'Fuzzy Topsis'!E$5,IF($D6&lt;=95,'Fuzzy Topsis'!E$6,'Fuzzy Topsis'!E$7))))</f>
        <v>0.75</v>
      </c>
      <c r="H6" s="20">
        <f>Data!F8</f>
        <v>60</v>
      </c>
      <c r="I6">
        <f>IF($H6&lt;=50,'Fuzzy Topsis'!C$10,IF($H6&lt;=70,'Fuzzy Topsis'!C$11,'Fuzzy Topsis'!C$12))</f>
        <v>0.25</v>
      </c>
      <c r="J6">
        <f>IF($H6&lt;=50,'Fuzzy Topsis'!D$10,IF($H6&lt;=70,'Fuzzy Topsis'!D$11,'Fuzzy Topsis'!D$12))</f>
        <v>0.5</v>
      </c>
      <c r="K6">
        <f>IF($H6&lt;=50,'Fuzzy Topsis'!E$10,IF($H6&lt;=70,'Fuzzy Topsis'!E$11,'Fuzzy Topsis'!E$12))</f>
        <v>0.75</v>
      </c>
      <c r="L6" s="20">
        <f>Data!G8</f>
        <v>93.3</v>
      </c>
      <c r="M6">
        <f>IF($L6&lt;=54,'Fuzzy Topsis'!C$15,IF($L6&lt;=60,'Fuzzy Topsis'!C$16,IF($L6&lt;=70,'Fuzzy Topsis'!C$17,IF($L6&lt;=85,'Fuzzy Topsis'!C$18,'Fuzzy Topsis'!C$19))))</f>
        <v>0.75</v>
      </c>
      <c r="N6">
        <f>IF($L6&lt;=54,'Fuzzy Topsis'!D$15,IF($L6&lt;=60,'Fuzzy Topsis'!D$16,IF($L6&lt;=70,'Fuzzy Topsis'!D$17,IF($L6&lt;=85,'Fuzzy Topsis'!D$18,'Fuzzy Topsis'!D$19))))</f>
        <v>1</v>
      </c>
      <c r="O6">
        <f>IF($L6&lt;=54,'Fuzzy Topsis'!E$15,IF($L6&lt;=60,'Fuzzy Topsis'!E$16,IF($L6&lt;=70,'Fuzzy Topsis'!E$17,IF($L6&lt;=85,'Fuzzy Topsis'!E$18,'Fuzzy Topsis'!E$19))))</f>
        <v>1</v>
      </c>
      <c r="P6" s="20" t="str">
        <f>Data!H8</f>
        <v>IPA</v>
      </c>
      <c r="Q6">
        <f>IF($P6="IPA",'Fuzzy Topsis'!C$22,'Fuzzy Topsis'!C$23)</f>
        <v>0.5</v>
      </c>
      <c r="R6">
        <f>IF($P6="IPA",'Fuzzy Topsis'!D$22,'Fuzzy Topsis'!D$23)</f>
        <v>0.5</v>
      </c>
      <c r="S6">
        <f>IF($P6="IPA",'Fuzzy Topsis'!E$22,'Fuzzy Topsis'!E$23)</f>
        <v>0.5</v>
      </c>
      <c r="T6" s="20">
        <f>Data!L8</f>
        <v>72.5</v>
      </c>
      <c r="U6">
        <f>IF($T6&lt;=54,'Fuzzy Topsis'!C$26,IF($T6&lt;=60,'Fuzzy Topsis'!C$27,IF($T6&lt;=70,'Fuzzy Topsis'!C$28,IF($T6&lt;=85,'Fuzzy Topsis'!C$29,'Fuzzy Topsis'!C$30))))</f>
        <v>0.5</v>
      </c>
      <c r="V6">
        <f>IF($T6&lt;=54,'Fuzzy Topsis'!D$26,IF($T6&lt;=60,'Fuzzy Topsis'!D$27,IF($T6&lt;=70,'Fuzzy Topsis'!D$28,IF($T6&lt;=85,'Fuzzy Topsis'!D$29,'Fuzzy Topsis'!D$30))))</f>
        <v>0.75</v>
      </c>
      <c r="W6">
        <f>IF($T6&lt;=54,'Fuzzy Topsis'!E$26,IF($T6&lt;=60,'Fuzzy Topsis'!E$27,IF($T6&lt;=70,'Fuzzy Topsis'!E$28,IF($T6&lt;=85,'Fuzzy Topsis'!E$29,'Fuzzy Topsis'!E$30))))</f>
        <v>1</v>
      </c>
    </row>
    <row r="7" spans="1:23" ht="15.75">
      <c r="A7" s="2">
        <v>5</v>
      </c>
      <c r="B7" s="2">
        <v>22</v>
      </c>
      <c r="C7" s="2" t="s">
        <v>66</v>
      </c>
      <c r="D7" s="21">
        <f>Data!E9</f>
        <v>76.400000000000006</v>
      </c>
      <c r="E7">
        <f>IF($D7&lt;=60,'Fuzzy Topsis'!C$3,IF($D7&lt;=79,'Fuzzy Topsis'!C$4,IF($D7&lt;=84,'Fuzzy Topsis'!C$5,IF($D7&lt;=95,'Fuzzy Topsis'!C$6,'Fuzzy Topsis'!C$7))))</f>
        <v>0</v>
      </c>
      <c r="F7">
        <f>IF($D7&lt;=60,'Fuzzy Topsis'!D$3,IF($D7&lt;=79,'Fuzzy Topsis'!D$4,IF($D7&lt;=84,'Fuzzy Topsis'!D$5,IF($D7&lt;=95,'Fuzzy Topsis'!D$6,'Fuzzy Topsis'!D$7))))</f>
        <v>0.25</v>
      </c>
      <c r="G7">
        <f>IF($D7&lt;=60,'Fuzzy Topsis'!E$3,IF($D7&lt;=79,'Fuzzy Topsis'!E$4,IF($D7&lt;=84,'Fuzzy Topsis'!E$5,IF($D7&lt;=95,'Fuzzy Topsis'!E$6,'Fuzzy Topsis'!E$7))))</f>
        <v>0.5</v>
      </c>
      <c r="H7" s="20">
        <f>Data!F9</f>
        <v>31</v>
      </c>
      <c r="I7">
        <f>IF($H7&lt;=50,'Fuzzy Topsis'!C$10,IF($H7&lt;=70,'Fuzzy Topsis'!C$11,'Fuzzy Topsis'!C$12))</f>
        <v>0</v>
      </c>
      <c r="J7">
        <f>IF($H7&lt;=50,'Fuzzy Topsis'!D$10,IF($H7&lt;=70,'Fuzzy Topsis'!D$11,'Fuzzy Topsis'!D$12))</f>
        <v>0.25</v>
      </c>
      <c r="K7">
        <f>IF($H7&lt;=50,'Fuzzy Topsis'!E$10,IF($H7&lt;=70,'Fuzzy Topsis'!E$11,'Fuzzy Topsis'!E$12))</f>
        <v>0.5</v>
      </c>
      <c r="L7" s="20">
        <f>Data!G9</f>
        <v>80.599999999999994</v>
      </c>
      <c r="M7">
        <f>IF($L7&lt;=54,'Fuzzy Topsis'!C$15,IF($L7&lt;=60,'Fuzzy Topsis'!C$16,IF($L7&lt;=70,'Fuzzy Topsis'!C$17,IF($L7&lt;=85,'Fuzzy Topsis'!C$18,'Fuzzy Topsis'!C$19))))</f>
        <v>0.5</v>
      </c>
      <c r="N7">
        <f>IF($L7&lt;=54,'Fuzzy Topsis'!D$15,IF($L7&lt;=60,'Fuzzy Topsis'!D$16,IF($L7&lt;=70,'Fuzzy Topsis'!D$17,IF($L7&lt;=85,'Fuzzy Topsis'!D$18,'Fuzzy Topsis'!D$19))))</f>
        <v>0.75</v>
      </c>
      <c r="O7">
        <f>IF($L7&lt;=54,'Fuzzy Topsis'!E$15,IF($L7&lt;=60,'Fuzzy Topsis'!E$16,IF($L7&lt;=70,'Fuzzy Topsis'!E$17,IF($L7&lt;=85,'Fuzzy Topsis'!E$18,'Fuzzy Topsis'!E$19))))</f>
        <v>1</v>
      </c>
      <c r="P7" s="20" t="str">
        <f>Data!H9</f>
        <v>IPA</v>
      </c>
      <c r="Q7">
        <f>IF($P7="IPA",'Fuzzy Topsis'!C$22,'Fuzzy Topsis'!C$23)</f>
        <v>0.5</v>
      </c>
      <c r="R7">
        <f>IF($P7="IPA",'Fuzzy Topsis'!D$22,'Fuzzy Topsis'!D$23)</f>
        <v>0.5</v>
      </c>
      <c r="S7">
        <f>IF($P7="IPA",'Fuzzy Topsis'!E$22,'Fuzzy Topsis'!E$23)</f>
        <v>0.5</v>
      </c>
      <c r="T7" s="20">
        <f>Data!L9</f>
        <v>46.25</v>
      </c>
      <c r="U7">
        <f>IF($T7&lt;=54,'Fuzzy Topsis'!C$26,IF($T7&lt;=60,'Fuzzy Topsis'!C$27,IF($T7&lt;=70,'Fuzzy Topsis'!C$28,IF($T7&lt;=85,'Fuzzy Topsis'!C$29,'Fuzzy Topsis'!C$30))))</f>
        <v>0</v>
      </c>
      <c r="V7">
        <f>IF($T7&lt;=54,'Fuzzy Topsis'!D$26,IF($T7&lt;=60,'Fuzzy Topsis'!D$27,IF($T7&lt;=70,'Fuzzy Topsis'!D$28,IF($T7&lt;=85,'Fuzzy Topsis'!D$29,'Fuzzy Topsis'!D$30))))</f>
        <v>0</v>
      </c>
      <c r="W7">
        <f>IF($T7&lt;=54,'Fuzzy Topsis'!E$26,IF($T7&lt;=60,'Fuzzy Topsis'!E$27,IF($T7&lt;=70,'Fuzzy Topsis'!E$28,IF($T7&lt;=85,'Fuzzy Topsis'!E$29,'Fuzzy Topsis'!E$30))))</f>
        <v>0.25</v>
      </c>
    </row>
    <row r="8" spans="1:23" ht="15.75">
      <c r="A8" s="2">
        <v>6</v>
      </c>
      <c r="B8" s="2">
        <v>23</v>
      </c>
      <c r="C8" s="2" t="s">
        <v>67</v>
      </c>
      <c r="D8" s="21">
        <f>Data!E10</f>
        <v>77.13333333333334</v>
      </c>
      <c r="E8">
        <f>IF($D8&lt;=60,'Fuzzy Topsis'!C$3,IF($D8&lt;=79,'Fuzzy Topsis'!C$4,IF($D8&lt;=84,'Fuzzy Topsis'!C$5,IF($D8&lt;=95,'Fuzzy Topsis'!C$6,'Fuzzy Topsis'!C$7))))</f>
        <v>0</v>
      </c>
      <c r="F8">
        <f>IF($D8&lt;=60,'Fuzzy Topsis'!D$3,IF($D8&lt;=79,'Fuzzy Topsis'!D$4,IF($D8&lt;=84,'Fuzzy Topsis'!D$5,IF($D8&lt;=95,'Fuzzy Topsis'!D$6,'Fuzzy Topsis'!D$7))))</f>
        <v>0.25</v>
      </c>
      <c r="G8">
        <f>IF($D8&lt;=60,'Fuzzy Topsis'!E$3,IF($D8&lt;=79,'Fuzzy Topsis'!E$4,IF($D8&lt;=84,'Fuzzy Topsis'!E$5,IF($D8&lt;=95,'Fuzzy Topsis'!E$6,'Fuzzy Topsis'!E$7))))</f>
        <v>0.5</v>
      </c>
      <c r="H8" s="20">
        <f>Data!F10</f>
        <v>58.5</v>
      </c>
      <c r="I8">
        <f>IF($H8&lt;=50,'Fuzzy Topsis'!C$10,IF($H8&lt;=70,'Fuzzy Topsis'!C$11,'Fuzzy Topsis'!C$12))</f>
        <v>0.25</v>
      </c>
      <c r="J8">
        <f>IF($H8&lt;=50,'Fuzzy Topsis'!D$10,IF($H8&lt;=70,'Fuzzy Topsis'!D$11,'Fuzzy Topsis'!D$12))</f>
        <v>0.5</v>
      </c>
      <c r="K8">
        <f>IF($H8&lt;=50,'Fuzzy Topsis'!E$10,IF($H8&lt;=70,'Fuzzy Topsis'!E$11,'Fuzzy Topsis'!E$12))</f>
        <v>0.75</v>
      </c>
      <c r="L8" s="20">
        <f>Data!G10</f>
        <v>84.4</v>
      </c>
      <c r="M8">
        <f>IF($L8&lt;=54,'Fuzzy Topsis'!C$15,IF($L8&lt;=60,'Fuzzy Topsis'!C$16,IF($L8&lt;=70,'Fuzzy Topsis'!C$17,IF($L8&lt;=85,'Fuzzy Topsis'!C$18,'Fuzzy Topsis'!C$19))))</f>
        <v>0.5</v>
      </c>
      <c r="N8">
        <f>IF($L8&lt;=54,'Fuzzy Topsis'!D$15,IF($L8&lt;=60,'Fuzzy Topsis'!D$16,IF($L8&lt;=70,'Fuzzy Topsis'!D$17,IF($L8&lt;=85,'Fuzzy Topsis'!D$18,'Fuzzy Topsis'!D$19))))</f>
        <v>0.75</v>
      </c>
      <c r="O8">
        <f>IF($L8&lt;=54,'Fuzzy Topsis'!E$15,IF($L8&lt;=60,'Fuzzy Topsis'!E$16,IF($L8&lt;=70,'Fuzzy Topsis'!E$17,IF($L8&lt;=85,'Fuzzy Topsis'!E$18,'Fuzzy Topsis'!E$19))))</f>
        <v>1</v>
      </c>
      <c r="P8" s="20" t="str">
        <f>Data!H10</f>
        <v>IPS</v>
      </c>
      <c r="Q8">
        <f>IF($P8="IPA",'Fuzzy Topsis'!C$22,'Fuzzy Topsis'!C$23)</f>
        <v>0.5</v>
      </c>
      <c r="R8">
        <f>IF($P8="IPA",'Fuzzy Topsis'!D$22,'Fuzzy Topsis'!D$23)</f>
        <v>0.5</v>
      </c>
      <c r="S8">
        <f>IF($P8="IPA",'Fuzzy Topsis'!E$22,'Fuzzy Topsis'!E$23)</f>
        <v>0.5</v>
      </c>
      <c r="T8" s="20">
        <f>Data!L10</f>
        <v>57.5</v>
      </c>
      <c r="U8">
        <f>IF($T8&lt;=54,'Fuzzy Topsis'!C$26,IF($T8&lt;=60,'Fuzzy Topsis'!C$27,IF($T8&lt;=70,'Fuzzy Topsis'!C$28,IF($T8&lt;=85,'Fuzzy Topsis'!C$29,'Fuzzy Topsis'!C$30))))</f>
        <v>0</v>
      </c>
      <c r="V8">
        <f>IF($T8&lt;=54,'Fuzzy Topsis'!D$26,IF($T8&lt;=60,'Fuzzy Topsis'!D$27,IF($T8&lt;=70,'Fuzzy Topsis'!D$28,IF($T8&lt;=85,'Fuzzy Topsis'!D$29,'Fuzzy Topsis'!D$30))))</f>
        <v>0.25</v>
      </c>
      <c r="W8">
        <f>IF($T8&lt;=54,'Fuzzy Topsis'!E$26,IF($T8&lt;=60,'Fuzzy Topsis'!E$27,IF($T8&lt;=70,'Fuzzy Topsis'!E$28,IF($T8&lt;=85,'Fuzzy Topsis'!E$29,'Fuzzy Topsis'!E$30))))</f>
        <v>0.5</v>
      </c>
    </row>
    <row r="9" spans="1:23" ht="15.75">
      <c r="A9" s="2">
        <v>7</v>
      </c>
      <c r="B9" s="2">
        <v>31</v>
      </c>
      <c r="C9" s="2" t="s">
        <v>68</v>
      </c>
      <c r="D9" s="21">
        <f>Data!E11</f>
        <v>81.111111111111114</v>
      </c>
      <c r="E9">
        <f>IF($D9&lt;=60,'Fuzzy Topsis'!C$3,IF($D9&lt;=79,'Fuzzy Topsis'!C$4,IF($D9&lt;=84,'Fuzzy Topsis'!C$5,IF($D9&lt;=95,'Fuzzy Topsis'!C$6,'Fuzzy Topsis'!C$7))))</f>
        <v>0.25</v>
      </c>
      <c r="F9">
        <f>IF($D9&lt;=60,'Fuzzy Topsis'!D$3,IF($D9&lt;=79,'Fuzzy Topsis'!D$4,IF($D9&lt;=84,'Fuzzy Topsis'!D$5,IF($D9&lt;=95,'Fuzzy Topsis'!D$6,'Fuzzy Topsis'!D$7))))</f>
        <v>0.5</v>
      </c>
      <c r="G9">
        <f>IF($D9&lt;=60,'Fuzzy Topsis'!E$3,IF($D9&lt;=79,'Fuzzy Topsis'!E$4,IF($D9&lt;=84,'Fuzzy Topsis'!E$5,IF($D9&lt;=95,'Fuzzy Topsis'!E$6,'Fuzzy Topsis'!E$7))))</f>
        <v>0.75</v>
      </c>
      <c r="H9" s="20">
        <f>Data!F11</f>
        <v>68.5</v>
      </c>
      <c r="I9">
        <f>IF($H9&lt;=50,'Fuzzy Topsis'!C$10,IF($H9&lt;=70,'Fuzzy Topsis'!C$11,'Fuzzy Topsis'!C$12))</f>
        <v>0.25</v>
      </c>
      <c r="J9">
        <f>IF($H9&lt;=50,'Fuzzy Topsis'!D$10,IF($H9&lt;=70,'Fuzzy Topsis'!D$11,'Fuzzy Topsis'!D$12))</f>
        <v>0.5</v>
      </c>
      <c r="K9">
        <f>IF($H9&lt;=50,'Fuzzy Topsis'!E$10,IF($H9&lt;=70,'Fuzzy Topsis'!E$11,'Fuzzy Topsis'!E$12))</f>
        <v>0.75</v>
      </c>
      <c r="L9" s="20">
        <f>Data!G11</f>
        <v>87.7</v>
      </c>
      <c r="M9">
        <f>IF($L9&lt;=54,'Fuzzy Topsis'!C$15,IF($L9&lt;=60,'Fuzzy Topsis'!C$16,IF($L9&lt;=70,'Fuzzy Topsis'!C$17,IF($L9&lt;=85,'Fuzzy Topsis'!C$18,'Fuzzy Topsis'!C$19))))</f>
        <v>0.75</v>
      </c>
      <c r="N9">
        <f>IF($L9&lt;=54,'Fuzzy Topsis'!D$15,IF($L9&lt;=60,'Fuzzy Topsis'!D$16,IF($L9&lt;=70,'Fuzzy Topsis'!D$17,IF($L9&lt;=85,'Fuzzy Topsis'!D$18,'Fuzzy Topsis'!D$19))))</f>
        <v>1</v>
      </c>
      <c r="O9">
        <f>IF($L9&lt;=54,'Fuzzy Topsis'!E$15,IF($L9&lt;=60,'Fuzzy Topsis'!E$16,IF($L9&lt;=70,'Fuzzy Topsis'!E$17,IF($L9&lt;=85,'Fuzzy Topsis'!E$18,'Fuzzy Topsis'!E$19))))</f>
        <v>1</v>
      </c>
      <c r="P9" s="20" t="str">
        <f>Data!H11</f>
        <v>IPA</v>
      </c>
      <c r="Q9">
        <f>IF($P9="IPA",'Fuzzy Topsis'!C$22,'Fuzzy Topsis'!C$23)</f>
        <v>0.5</v>
      </c>
      <c r="R9">
        <f>IF($P9="IPA",'Fuzzy Topsis'!D$22,'Fuzzy Topsis'!D$23)</f>
        <v>0.5</v>
      </c>
      <c r="S9">
        <f>IF($P9="IPA",'Fuzzy Topsis'!E$22,'Fuzzy Topsis'!E$23)</f>
        <v>0.5</v>
      </c>
      <c r="T9" s="20">
        <f>Data!L11</f>
        <v>67.5</v>
      </c>
      <c r="U9">
        <f>IF($T9&lt;=54,'Fuzzy Topsis'!C$26,IF($T9&lt;=60,'Fuzzy Topsis'!C$27,IF($T9&lt;=70,'Fuzzy Topsis'!C$28,IF($T9&lt;=85,'Fuzzy Topsis'!C$29,'Fuzzy Topsis'!C$30))))</f>
        <v>0.25</v>
      </c>
      <c r="V9">
        <f>IF($T9&lt;=54,'Fuzzy Topsis'!D$26,IF($T9&lt;=60,'Fuzzy Topsis'!D$27,IF($T9&lt;=70,'Fuzzy Topsis'!D$28,IF($T9&lt;=85,'Fuzzy Topsis'!D$29,'Fuzzy Topsis'!D$30))))</f>
        <v>0.5</v>
      </c>
      <c r="W9">
        <f>IF($T9&lt;=54,'Fuzzy Topsis'!E$26,IF($T9&lt;=60,'Fuzzy Topsis'!E$27,IF($T9&lt;=70,'Fuzzy Topsis'!E$28,IF($T9&lt;=85,'Fuzzy Topsis'!E$29,'Fuzzy Topsis'!E$30))))</f>
        <v>0.75</v>
      </c>
    </row>
    <row r="10" spans="1:23" ht="15.75">
      <c r="A10" s="2">
        <v>8</v>
      </c>
      <c r="B10" s="2">
        <v>33</v>
      </c>
      <c r="C10" s="2" t="s">
        <v>69</v>
      </c>
      <c r="D10" s="21">
        <f>Data!E12</f>
        <v>74.488888888888894</v>
      </c>
      <c r="E10">
        <f>IF($D10&lt;=60,'Fuzzy Topsis'!C$3,IF($D10&lt;=79,'Fuzzy Topsis'!C$4,IF($D10&lt;=84,'Fuzzy Topsis'!C$5,IF($D10&lt;=95,'Fuzzy Topsis'!C$6,'Fuzzy Topsis'!C$7))))</f>
        <v>0</v>
      </c>
      <c r="F10">
        <f>IF($D10&lt;=60,'Fuzzy Topsis'!D$3,IF($D10&lt;=79,'Fuzzy Topsis'!D$4,IF($D10&lt;=84,'Fuzzy Topsis'!D$5,IF($D10&lt;=95,'Fuzzy Topsis'!D$6,'Fuzzy Topsis'!D$7))))</f>
        <v>0.25</v>
      </c>
      <c r="G10">
        <f>IF($D10&lt;=60,'Fuzzy Topsis'!E$3,IF($D10&lt;=79,'Fuzzy Topsis'!E$4,IF($D10&lt;=84,'Fuzzy Topsis'!E$5,IF($D10&lt;=95,'Fuzzy Topsis'!E$6,'Fuzzy Topsis'!E$7))))</f>
        <v>0.5</v>
      </c>
      <c r="H10" s="20">
        <f>Data!F12</f>
        <v>45.5</v>
      </c>
      <c r="I10">
        <f>IF($H10&lt;=50,'Fuzzy Topsis'!C$10,IF($H10&lt;=70,'Fuzzy Topsis'!C$11,'Fuzzy Topsis'!C$12))</f>
        <v>0</v>
      </c>
      <c r="J10">
        <f>IF($H10&lt;=50,'Fuzzy Topsis'!D$10,IF($H10&lt;=70,'Fuzzy Topsis'!D$11,'Fuzzy Topsis'!D$12))</f>
        <v>0.25</v>
      </c>
      <c r="K10">
        <f>IF($H10&lt;=50,'Fuzzy Topsis'!E$10,IF($H10&lt;=70,'Fuzzy Topsis'!E$11,'Fuzzy Topsis'!E$12))</f>
        <v>0.5</v>
      </c>
      <c r="L10" s="20">
        <f>Data!G12</f>
        <v>89</v>
      </c>
      <c r="M10">
        <f>IF($L10&lt;=54,'Fuzzy Topsis'!C$15,IF($L10&lt;=60,'Fuzzy Topsis'!C$16,IF($L10&lt;=70,'Fuzzy Topsis'!C$17,IF($L10&lt;=85,'Fuzzy Topsis'!C$18,'Fuzzy Topsis'!C$19))))</f>
        <v>0.75</v>
      </c>
      <c r="N10">
        <f>IF($L10&lt;=54,'Fuzzy Topsis'!D$15,IF($L10&lt;=60,'Fuzzy Topsis'!D$16,IF($L10&lt;=70,'Fuzzy Topsis'!D$17,IF($L10&lt;=85,'Fuzzy Topsis'!D$18,'Fuzzy Topsis'!D$19))))</f>
        <v>1</v>
      </c>
      <c r="O10">
        <f>IF($L10&lt;=54,'Fuzzy Topsis'!E$15,IF($L10&lt;=60,'Fuzzy Topsis'!E$16,IF($L10&lt;=70,'Fuzzy Topsis'!E$17,IF($L10&lt;=85,'Fuzzy Topsis'!E$18,'Fuzzy Topsis'!E$19))))</f>
        <v>1</v>
      </c>
      <c r="P10" s="20" t="str">
        <f>Data!H12</f>
        <v>IPA</v>
      </c>
      <c r="Q10">
        <f>IF($P10="IPA",'Fuzzy Topsis'!C$22,'Fuzzy Topsis'!C$23)</f>
        <v>0.5</v>
      </c>
      <c r="R10">
        <f>IF($P10="IPA",'Fuzzy Topsis'!D$22,'Fuzzy Topsis'!D$23)</f>
        <v>0.5</v>
      </c>
      <c r="S10">
        <f>IF($P10="IPA",'Fuzzy Topsis'!E$22,'Fuzzy Topsis'!E$23)</f>
        <v>0.5</v>
      </c>
      <c r="T10" s="20">
        <f>Data!L12</f>
        <v>55</v>
      </c>
      <c r="U10">
        <f>IF($T10&lt;=54,'Fuzzy Topsis'!C$26,IF($T10&lt;=60,'Fuzzy Topsis'!C$27,IF($T10&lt;=70,'Fuzzy Topsis'!C$28,IF($T10&lt;=85,'Fuzzy Topsis'!C$29,'Fuzzy Topsis'!C$30))))</f>
        <v>0</v>
      </c>
      <c r="V10">
        <f>IF($T10&lt;=54,'Fuzzy Topsis'!D$26,IF($T10&lt;=60,'Fuzzy Topsis'!D$27,IF($T10&lt;=70,'Fuzzy Topsis'!D$28,IF($T10&lt;=85,'Fuzzy Topsis'!D$29,'Fuzzy Topsis'!D$30))))</f>
        <v>0.25</v>
      </c>
      <c r="W10">
        <f>IF($T10&lt;=54,'Fuzzy Topsis'!E$26,IF($T10&lt;=60,'Fuzzy Topsis'!E$27,IF($T10&lt;=70,'Fuzzy Topsis'!E$28,IF($T10&lt;=85,'Fuzzy Topsis'!E$29,'Fuzzy Topsis'!E$30))))</f>
        <v>0.5</v>
      </c>
    </row>
    <row r="11" spans="1:23" ht="15.75">
      <c r="A11" s="2">
        <v>9</v>
      </c>
      <c r="B11" s="2">
        <v>40</v>
      </c>
      <c r="C11" s="2" t="s">
        <v>70</v>
      </c>
      <c r="D11" s="21">
        <f>Data!E13</f>
        <v>80.466666666666669</v>
      </c>
      <c r="E11">
        <f>IF($D11&lt;=60,'Fuzzy Topsis'!C$3,IF($D11&lt;=79,'Fuzzy Topsis'!C$4,IF($D11&lt;=84,'Fuzzy Topsis'!C$5,IF($D11&lt;=95,'Fuzzy Topsis'!C$6,'Fuzzy Topsis'!C$7))))</f>
        <v>0.25</v>
      </c>
      <c r="F11">
        <f>IF($D11&lt;=60,'Fuzzy Topsis'!D$3,IF($D11&lt;=79,'Fuzzy Topsis'!D$4,IF($D11&lt;=84,'Fuzzy Topsis'!D$5,IF($D11&lt;=95,'Fuzzy Topsis'!D$6,'Fuzzy Topsis'!D$7))))</f>
        <v>0.5</v>
      </c>
      <c r="G11">
        <f>IF($D11&lt;=60,'Fuzzy Topsis'!E$3,IF($D11&lt;=79,'Fuzzy Topsis'!E$4,IF($D11&lt;=84,'Fuzzy Topsis'!E$5,IF($D11&lt;=95,'Fuzzy Topsis'!E$6,'Fuzzy Topsis'!E$7))))</f>
        <v>0.75</v>
      </c>
      <c r="H11" s="20">
        <f>Data!F13</f>
        <v>56.5</v>
      </c>
      <c r="I11">
        <f>IF($H11&lt;=50,'Fuzzy Topsis'!C$10,IF($H11&lt;=70,'Fuzzy Topsis'!C$11,'Fuzzy Topsis'!C$12))</f>
        <v>0.25</v>
      </c>
      <c r="J11">
        <f>IF($H11&lt;=50,'Fuzzy Topsis'!D$10,IF($H11&lt;=70,'Fuzzy Topsis'!D$11,'Fuzzy Topsis'!D$12))</f>
        <v>0.5</v>
      </c>
      <c r="K11">
        <f>IF($H11&lt;=50,'Fuzzy Topsis'!E$10,IF($H11&lt;=70,'Fuzzy Topsis'!E$11,'Fuzzy Topsis'!E$12))</f>
        <v>0.75</v>
      </c>
      <c r="L11" s="20">
        <f>Data!G13</f>
        <v>86.6</v>
      </c>
      <c r="M11">
        <f>IF($L11&lt;=54,'Fuzzy Topsis'!C$15,IF($L11&lt;=60,'Fuzzy Topsis'!C$16,IF($L11&lt;=70,'Fuzzy Topsis'!C$17,IF($L11&lt;=85,'Fuzzy Topsis'!C$18,'Fuzzy Topsis'!C$19))))</f>
        <v>0.75</v>
      </c>
      <c r="N11">
        <f>IF($L11&lt;=54,'Fuzzy Topsis'!D$15,IF($L11&lt;=60,'Fuzzy Topsis'!D$16,IF($L11&lt;=70,'Fuzzy Topsis'!D$17,IF($L11&lt;=85,'Fuzzy Topsis'!D$18,'Fuzzy Topsis'!D$19))))</f>
        <v>1</v>
      </c>
      <c r="O11">
        <f>IF($L11&lt;=54,'Fuzzy Topsis'!E$15,IF($L11&lt;=60,'Fuzzy Topsis'!E$16,IF($L11&lt;=70,'Fuzzy Topsis'!E$17,IF($L11&lt;=85,'Fuzzy Topsis'!E$18,'Fuzzy Topsis'!E$19))))</f>
        <v>1</v>
      </c>
      <c r="P11" s="20" t="str">
        <f>Data!H13</f>
        <v>IPS</v>
      </c>
      <c r="Q11">
        <f>IF($P11="IPA",'Fuzzy Topsis'!C$22,'Fuzzy Topsis'!C$23)</f>
        <v>0.5</v>
      </c>
      <c r="R11">
        <f>IF($P11="IPA",'Fuzzy Topsis'!D$22,'Fuzzy Topsis'!D$23)</f>
        <v>0.5</v>
      </c>
      <c r="S11">
        <f>IF($P11="IPA",'Fuzzy Topsis'!E$22,'Fuzzy Topsis'!E$23)</f>
        <v>0.5</v>
      </c>
      <c r="T11" s="20">
        <f>Data!L13</f>
        <v>70</v>
      </c>
      <c r="U11">
        <f>IF($T11&lt;=54,'Fuzzy Topsis'!C$26,IF($T11&lt;=60,'Fuzzy Topsis'!C$27,IF($T11&lt;=70,'Fuzzy Topsis'!C$28,IF($T11&lt;=85,'Fuzzy Topsis'!C$29,'Fuzzy Topsis'!C$30))))</f>
        <v>0.25</v>
      </c>
      <c r="V11">
        <f>IF($T11&lt;=54,'Fuzzy Topsis'!D$26,IF($T11&lt;=60,'Fuzzy Topsis'!D$27,IF($T11&lt;=70,'Fuzzy Topsis'!D$28,IF($T11&lt;=85,'Fuzzy Topsis'!D$29,'Fuzzy Topsis'!D$30))))</f>
        <v>0.5</v>
      </c>
      <c r="W11">
        <f>IF($T11&lt;=54,'Fuzzy Topsis'!E$26,IF($T11&lt;=60,'Fuzzy Topsis'!E$27,IF($T11&lt;=70,'Fuzzy Topsis'!E$28,IF($T11&lt;=85,'Fuzzy Topsis'!E$29,'Fuzzy Topsis'!E$30))))</f>
        <v>0.75</v>
      </c>
    </row>
    <row r="12" spans="1:23" ht="15.75">
      <c r="A12" s="2">
        <v>10</v>
      </c>
      <c r="B12" s="2">
        <v>41</v>
      </c>
      <c r="C12" s="2" t="s">
        <v>71</v>
      </c>
      <c r="D12" s="21">
        <f>Data!E14</f>
        <v>78.688888888888883</v>
      </c>
      <c r="E12">
        <f>IF($D12&lt;=60,'Fuzzy Topsis'!C$3,IF($D12&lt;=79,'Fuzzy Topsis'!C$4,IF($D12&lt;=84,'Fuzzy Topsis'!C$5,IF($D12&lt;=95,'Fuzzy Topsis'!C$6,'Fuzzy Topsis'!C$7))))</f>
        <v>0</v>
      </c>
      <c r="F12">
        <f>IF($D12&lt;=60,'Fuzzy Topsis'!D$3,IF($D12&lt;=79,'Fuzzy Topsis'!D$4,IF($D12&lt;=84,'Fuzzy Topsis'!D$5,IF($D12&lt;=95,'Fuzzy Topsis'!D$6,'Fuzzy Topsis'!D$7))))</f>
        <v>0.25</v>
      </c>
      <c r="G12">
        <f>IF($D12&lt;=60,'Fuzzy Topsis'!E$3,IF($D12&lt;=79,'Fuzzy Topsis'!E$4,IF($D12&lt;=84,'Fuzzy Topsis'!E$5,IF($D12&lt;=95,'Fuzzy Topsis'!E$6,'Fuzzy Topsis'!E$7))))</f>
        <v>0.5</v>
      </c>
      <c r="H12" s="20">
        <f>Data!F14</f>
        <v>57.5</v>
      </c>
      <c r="I12">
        <f>IF($H12&lt;=50,'Fuzzy Topsis'!C$10,IF($H12&lt;=70,'Fuzzy Topsis'!C$11,'Fuzzy Topsis'!C$12))</f>
        <v>0.25</v>
      </c>
      <c r="J12">
        <f>IF($H12&lt;=50,'Fuzzy Topsis'!D$10,IF($H12&lt;=70,'Fuzzy Topsis'!D$11,'Fuzzy Topsis'!D$12))</f>
        <v>0.5</v>
      </c>
      <c r="K12">
        <f>IF($H12&lt;=50,'Fuzzy Topsis'!E$10,IF($H12&lt;=70,'Fuzzy Topsis'!E$11,'Fuzzy Topsis'!E$12))</f>
        <v>0.75</v>
      </c>
      <c r="L12" s="20">
        <f>Data!G14</f>
        <v>83.7</v>
      </c>
      <c r="M12">
        <f>IF($L12&lt;=54,'Fuzzy Topsis'!C$15,IF($L12&lt;=60,'Fuzzy Topsis'!C$16,IF($L12&lt;=70,'Fuzzy Topsis'!C$17,IF($L12&lt;=85,'Fuzzy Topsis'!C$18,'Fuzzy Topsis'!C$19))))</f>
        <v>0.5</v>
      </c>
      <c r="N12">
        <f>IF($L12&lt;=54,'Fuzzy Topsis'!D$15,IF($L12&lt;=60,'Fuzzy Topsis'!D$16,IF($L12&lt;=70,'Fuzzy Topsis'!D$17,IF($L12&lt;=85,'Fuzzy Topsis'!D$18,'Fuzzy Topsis'!D$19))))</f>
        <v>0.75</v>
      </c>
      <c r="O12">
        <f>IF($L12&lt;=54,'Fuzzy Topsis'!E$15,IF($L12&lt;=60,'Fuzzy Topsis'!E$16,IF($L12&lt;=70,'Fuzzy Topsis'!E$17,IF($L12&lt;=85,'Fuzzy Topsis'!E$18,'Fuzzy Topsis'!E$19))))</f>
        <v>1</v>
      </c>
      <c r="P12" s="20" t="str">
        <f>Data!H14</f>
        <v>IPS</v>
      </c>
      <c r="Q12">
        <f>IF($P12="IPA",'Fuzzy Topsis'!C$22,'Fuzzy Topsis'!C$23)</f>
        <v>0.5</v>
      </c>
      <c r="R12">
        <f>IF($P12="IPA",'Fuzzy Topsis'!D$22,'Fuzzy Topsis'!D$23)</f>
        <v>0.5</v>
      </c>
      <c r="S12">
        <f>IF($P12="IPA",'Fuzzy Topsis'!E$22,'Fuzzy Topsis'!E$23)</f>
        <v>0.5</v>
      </c>
      <c r="T12" s="20">
        <f>Data!L14</f>
        <v>70</v>
      </c>
      <c r="U12">
        <f>IF($T12&lt;=54,'Fuzzy Topsis'!C$26,IF($T12&lt;=60,'Fuzzy Topsis'!C$27,IF($T12&lt;=70,'Fuzzy Topsis'!C$28,IF($T12&lt;=85,'Fuzzy Topsis'!C$29,'Fuzzy Topsis'!C$30))))</f>
        <v>0.25</v>
      </c>
      <c r="V12">
        <f>IF($T12&lt;=54,'Fuzzy Topsis'!D$26,IF($T12&lt;=60,'Fuzzy Topsis'!D$27,IF($T12&lt;=70,'Fuzzy Topsis'!D$28,IF($T12&lt;=85,'Fuzzy Topsis'!D$29,'Fuzzy Topsis'!D$30))))</f>
        <v>0.5</v>
      </c>
      <c r="W12">
        <f>IF($T12&lt;=54,'Fuzzy Topsis'!E$26,IF($T12&lt;=60,'Fuzzy Topsis'!E$27,IF($T12&lt;=70,'Fuzzy Topsis'!E$28,IF($T12&lt;=85,'Fuzzy Topsis'!E$29,'Fuzzy Topsis'!E$30))))</f>
        <v>0.75</v>
      </c>
    </row>
    <row r="13" spans="1:23" ht="15.75">
      <c r="A13" s="2">
        <v>11</v>
      </c>
      <c r="B13" s="2">
        <v>42</v>
      </c>
      <c r="C13" s="2" t="s">
        <v>72</v>
      </c>
      <c r="D13" s="21">
        <f>Data!E15</f>
        <v>78.24444444444444</v>
      </c>
      <c r="E13">
        <f>IF($D13&lt;=60,'Fuzzy Topsis'!C$3,IF($D13&lt;=79,'Fuzzy Topsis'!C$4,IF($D13&lt;=84,'Fuzzy Topsis'!C$5,IF($D13&lt;=95,'Fuzzy Topsis'!C$6,'Fuzzy Topsis'!C$7))))</f>
        <v>0</v>
      </c>
      <c r="F13">
        <f>IF($D13&lt;=60,'Fuzzy Topsis'!D$3,IF($D13&lt;=79,'Fuzzy Topsis'!D$4,IF($D13&lt;=84,'Fuzzy Topsis'!D$5,IF($D13&lt;=95,'Fuzzy Topsis'!D$6,'Fuzzy Topsis'!D$7))))</f>
        <v>0.25</v>
      </c>
      <c r="G13">
        <f>IF($D13&lt;=60,'Fuzzy Topsis'!E$3,IF($D13&lt;=79,'Fuzzy Topsis'!E$4,IF($D13&lt;=84,'Fuzzy Topsis'!E$5,IF($D13&lt;=95,'Fuzzy Topsis'!E$6,'Fuzzy Topsis'!E$7))))</f>
        <v>0.5</v>
      </c>
      <c r="H13" s="20">
        <f>Data!F15</f>
        <v>51</v>
      </c>
      <c r="I13">
        <f>IF($H13&lt;=50,'Fuzzy Topsis'!C$10,IF($H13&lt;=70,'Fuzzy Topsis'!C$11,'Fuzzy Topsis'!C$12))</f>
        <v>0.25</v>
      </c>
      <c r="J13">
        <f>IF($H13&lt;=50,'Fuzzy Topsis'!D$10,IF($H13&lt;=70,'Fuzzy Topsis'!D$11,'Fuzzy Topsis'!D$12))</f>
        <v>0.5</v>
      </c>
      <c r="K13">
        <f>IF($H13&lt;=50,'Fuzzy Topsis'!E$10,IF($H13&lt;=70,'Fuzzy Topsis'!E$11,'Fuzzy Topsis'!E$12))</f>
        <v>0.75</v>
      </c>
      <c r="L13" s="20">
        <f>Data!G15</f>
        <v>80.900000000000006</v>
      </c>
      <c r="M13">
        <f>IF($L13&lt;=54,'Fuzzy Topsis'!C$15,IF($L13&lt;=60,'Fuzzy Topsis'!C$16,IF($L13&lt;=70,'Fuzzy Topsis'!C$17,IF($L13&lt;=85,'Fuzzy Topsis'!C$18,'Fuzzy Topsis'!C$19))))</f>
        <v>0.5</v>
      </c>
      <c r="N13">
        <f>IF($L13&lt;=54,'Fuzzy Topsis'!D$15,IF($L13&lt;=60,'Fuzzy Topsis'!D$16,IF($L13&lt;=70,'Fuzzy Topsis'!D$17,IF($L13&lt;=85,'Fuzzy Topsis'!D$18,'Fuzzy Topsis'!D$19))))</f>
        <v>0.75</v>
      </c>
      <c r="O13">
        <f>IF($L13&lt;=54,'Fuzzy Topsis'!E$15,IF($L13&lt;=60,'Fuzzy Topsis'!E$16,IF($L13&lt;=70,'Fuzzy Topsis'!E$17,IF($L13&lt;=85,'Fuzzy Topsis'!E$18,'Fuzzy Topsis'!E$19))))</f>
        <v>1</v>
      </c>
      <c r="P13" s="20" t="str">
        <f>Data!H15</f>
        <v>IPA</v>
      </c>
      <c r="Q13">
        <f>IF($P13="IPA",'Fuzzy Topsis'!C$22,'Fuzzy Topsis'!C$23)</f>
        <v>0.5</v>
      </c>
      <c r="R13">
        <f>IF($P13="IPA",'Fuzzy Topsis'!D$22,'Fuzzy Topsis'!D$23)</f>
        <v>0.5</v>
      </c>
      <c r="S13">
        <f>IF($P13="IPA",'Fuzzy Topsis'!E$22,'Fuzzy Topsis'!E$23)</f>
        <v>0.5</v>
      </c>
      <c r="T13" s="20">
        <f>Data!L15</f>
        <v>60</v>
      </c>
      <c r="U13">
        <f>IF($T13&lt;=54,'Fuzzy Topsis'!C$26,IF($T13&lt;=60,'Fuzzy Topsis'!C$27,IF($T13&lt;=70,'Fuzzy Topsis'!C$28,IF($T13&lt;=85,'Fuzzy Topsis'!C$29,'Fuzzy Topsis'!C$30))))</f>
        <v>0</v>
      </c>
      <c r="V13">
        <f>IF($T13&lt;=54,'Fuzzy Topsis'!D$26,IF($T13&lt;=60,'Fuzzy Topsis'!D$27,IF($T13&lt;=70,'Fuzzy Topsis'!D$28,IF($T13&lt;=85,'Fuzzy Topsis'!D$29,'Fuzzy Topsis'!D$30))))</f>
        <v>0.25</v>
      </c>
      <c r="W13">
        <f>IF($T13&lt;=54,'Fuzzy Topsis'!E$26,IF($T13&lt;=60,'Fuzzy Topsis'!E$27,IF($T13&lt;=70,'Fuzzy Topsis'!E$28,IF($T13&lt;=85,'Fuzzy Topsis'!E$29,'Fuzzy Topsis'!E$30))))</f>
        <v>0.5</v>
      </c>
    </row>
    <row r="14" spans="1:23" ht="15.75">
      <c r="A14" s="2">
        <v>12</v>
      </c>
      <c r="B14" s="2">
        <v>45</v>
      </c>
      <c r="C14" s="2" t="s">
        <v>73</v>
      </c>
      <c r="D14" s="21">
        <f>Data!E16</f>
        <v>75.311111111111117</v>
      </c>
      <c r="E14">
        <f>IF($D14&lt;=60,'Fuzzy Topsis'!C$3,IF($D14&lt;=79,'Fuzzy Topsis'!C$4,IF($D14&lt;=84,'Fuzzy Topsis'!C$5,IF($D14&lt;=95,'Fuzzy Topsis'!C$6,'Fuzzy Topsis'!C$7))))</f>
        <v>0</v>
      </c>
      <c r="F14">
        <f>IF($D14&lt;=60,'Fuzzy Topsis'!D$3,IF($D14&lt;=79,'Fuzzy Topsis'!D$4,IF($D14&lt;=84,'Fuzzy Topsis'!D$5,IF($D14&lt;=95,'Fuzzy Topsis'!D$6,'Fuzzy Topsis'!D$7))))</f>
        <v>0.25</v>
      </c>
      <c r="G14">
        <f>IF($D14&lt;=60,'Fuzzy Topsis'!E$3,IF($D14&lt;=79,'Fuzzy Topsis'!E$4,IF($D14&lt;=84,'Fuzzy Topsis'!E$5,IF($D14&lt;=95,'Fuzzy Topsis'!E$6,'Fuzzy Topsis'!E$7))))</f>
        <v>0.5</v>
      </c>
      <c r="H14" s="20">
        <f>Data!F16</f>
        <v>46.5</v>
      </c>
      <c r="I14">
        <f>IF($H14&lt;=50,'Fuzzy Topsis'!C$10,IF($H14&lt;=70,'Fuzzy Topsis'!C$11,'Fuzzy Topsis'!C$12))</f>
        <v>0</v>
      </c>
      <c r="J14">
        <f>IF($H14&lt;=50,'Fuzzy Topsis'!D$10,IF($H14&lt;=70,'Fuzzy Topsis'!D$11,'Fuzzy Topsis'!D$12))</f>
        <v>0.25</v>
      </c>
      <c r="K14">
        <f>IF($H14&lt;=50,'Fuzzy Topsis'!E$10,IF($H14&lt;=70,'Fuzzy Topsis'!E$11,'Fuzzy Topsis'!E$12))</f>
        <v>0.5</v>
      </c>
      <c r="L14" s="20">
        <f>Data!G16</f>
        <v>90.2</v>
      </c>
      <c r="M14">
        <f>IF($L14&lt;=54,'Fuzzy Topsis'!C$15,IF($L14&lt;=60,'Fuzzy Topsis'!C$16,IF($L14&lt;=70,'Fuzzy Topsis'!C$17,IF($L14&lt;=85,'Fuzzy Topsis'!C$18,'Fuzzy Topsis'!C$19))))</f>
        <v>0.75</v>
      </c>
      <c r="N14">
        <f>IF($L14&lt;=54,'Fuzzy Topsis'!D$15,IF($L14&lt;=60,'Fuzzy Topsis'!D$16,IF($L14&lt;=70,'Fuzzy Topsis'!D$17,IF($L14&lt;=85,'Fuzzy Topsis'!D$18,'Fuzzy Topsis'!D$19))))</f>
        <v>1</v>
      </c>
      <c r="O14">
        <f>IF($L14&lt;=54,'Fuzzy Topsis'!E$15,IF($L14&lt;=60,'Fuzzy Topsis'!E$16,IF($L14&lt;=70,'Fuzzy Topsis'!E$17,IF($L14&lt;=85,'Fuzzy Topsis'!E$18,'Fuzzy Topsis'!E$19))))</f>
        <v>1</v>
      </c>
      <c r="P14" s="20" t="str">
        <f>Data!H16</f>
        <v>IPA</v>
      </c>
      <c r="Q14">
        <f>IF($P14="IPA",'Fuzzy Topsis'!C$22,'Fuzzy Topsis'!C$23)</f>
        <v>0.5</v>
      </c>
      <c r="R14">
        <f>IF($P14="IPA",'Fuzzy Topsis'!D$22,'Fuzzy Topsis'!D$23)</f>
        <v>0.5</v>
      </c>
      <c r="S14">
        <f>IF($P14="IPA",'Fuzzy Topsis'!E$22,'Fuzzy Topsis'!E$23)</f>
        <v>0.5</v>
      </c>
      <c r="T14" s="20">
        <f>Data!L16</f>
        <v>56.25</v>
      </c>
      <c r="U14">
        <f>IF($T14&lt;=54,'Fuzzy Topsis'!C$26,IF($T14&lt;=60,'Fuzzy Topsis'!C$27,IF($T14&lt;=70,'Fuzzy Topsis'!C$28,IF($T14&lt;=85,'Fuzzy Topsis'!C$29,'Fuzzy Topsis'!C$30))))</f>
        <v>0</v>
      </c>
      <c r="V14">
        <f>IF($T14&lt;=54,'Fuzzy Topsis'!D$26,IF($T14&lt;=60,'Fuzzy Topsis'!D$27,IF($T14&lt;=70,'Fuzzy Topsis'!D$28,IF($T14&lt;=85,'Fuzzy Topsis'!D$29,'Fuzzy Topsis'!D$30))))</f>
        <v>0.25</v>
      </c>
      <c r="W14">
        <f>IF($T14&lt;=54,'Fuzzy Topsis'!E$26,IF($T14&lt;=60,'Fuzzy Topsis'!E$27,IF($T14&lt;=70,'Fuzzy Topsis'!E$28,IF($T14&lt;=85,'Fuzzy Topsis'!E$29,'Fuzzy Topsis'!E$30))))</f>
        <v>0.5</v>
      </c>
    </row>
    <row r="15" spans="1:23" ht="15.75">
      <c r="A15" s="2">
        <v>13</v>
      </c>
      <c r="B15" s="2">
        <v>53</v>
      </c>
      <c r="C15" s="2" t="s">
        <v>74</v>
      </c>
      <c r="D15" s="21">
        <f>Data!E17</f>
        <v>77.511111111111106</v>
      </c>
      <c r="E15">
        <f>IF($D15&lt;=60,'Fuzzy Topsis'!C$3,IF($D15&lt;=79,'Fuzzy Topsis'!C$4,IF($D15&lt;=84,'Fuzzy Topsis'!C$5,IF($D15&lt;=95,'Fuzzy Topsis'!C$6,'Fuzzy Topsis'!C$7))))</f>
        <v>0</v>
      </c>
      <c r="F15">
        <f>IF($D15&lt;=60,'Fuzzy Topsis'!D$3,IF($D15&lt;=79,'Fuzzy Topsis'!D$4,IF($D15&lt;=84,'Fuzzy Topsis'!D$5,IF($D15&lt;=95,'Fuzzy Topsis'!D$6,'Fuzzy Topsis'!D$7))))</f>
        <v>0.25</v>
      </c>
      <c r="G15">
        <f>IF($D15&lt;=60,'Fuzzy Topsis'!E$3,IF($D15&lt;=79,'Fuzzy Topsis'!E$4,IF($D15&lt;=84,'Fuzzy Topsis'!E$5,IF($D15&lt;=95,'Fuzzy Topsis'!E$6,'Fuzzy Topsis'!E$7))))</f>
        <v>0.5</v>
      </c>
      <c r="H15" s="20">
        <f>Data!F17</f>
        <v>58.5</v>
      </c>
      <c r="I15">
        <f>IF($H15&lt;=50,'Fuzzy Topsis'!C$10,IF($H15&lt;=70,'Fuzzy Topsis'!C$11,'Fuzzy Topsis'!C$12))</f>
        <v>0.25</v>
      </c>
      <c r="J15">
        <f>IF($H15&lt;=50,'Fuzzy Topsis'!D$10,IF($H15&lt;=70,'Fuzzy Topsis'!D$11,'Fuzzy Topsis'!D$12))</f>
        <v>0.5</v>
      </c>
      <c r="K15">
        <f>IF($H15&lt;=50,'Fuzzy Topsis'!E$10,IF($H15&lt;=70,'Fuzzy Topsis'!E$11,'Fuzzy Topsis'!E$12))</f>
        <v>0.75</v>
      </c>
      <c r="L15" s="20">
        <f>Data!G17</f>
        <v>95.1</v>
      </c>
      <c r="M15">
        <f>IF($L15&lt;=54,'Fuzzy Topsis'!C$15,IF($L15&lt;=60,'Fuzzy Topsis'!C$16,IF($L15&lt;=70,'Fuzzy Topsis'!C$17,IF($L15&lt;=85,'Fuzzy Topsis'!C$18,'Fuzzy Topsis'!C$19))))</f>
        <v>0.75</v>
      </c>
      <c r="N15">
        <f>IF($L15&lt;=54,'Fuzzy Topsis'!D$15,IF($L15&lt;=60,'Fuzzy Topsis'!D$16,IF($L15&lt;=70,'Fuzzy Topsis'!D$17,IF($L15&lt;=85,'Fuzzy Topsis'!D$18,'Fuzzy Topsis'!D$19))))</f>
        <v>1</v>
      </c>
      <c r="O15">
        <f>IF($L15&lt;=54,'Fuzzy Topsis'!E$15,IF($L15&lt;=60,'Fuzzy Topsis'!E$16,IF($L15&lt;=70,'Fuzzy Topsis'!E$17,IF($L15&lt;=85,'Fuzzy Topsis'!E$18,'Fuzzy Topsis'!E$19))))</f>
        <v>1</v>
      </c>
      <c r="P15" s="20" t="str">
        <f>Data!H17</f>
        <v>IPA</v>
      </c>
      <c r="Q15">
        <f>IF($P15="IPA",'Fuzzy Topsis'!C$22,'Fuzzy Topsis'!C$23)</f>
        <v>0.5</v>
      </c>
      <c r="R15">
        <f>IF($P15="IPA",'Fuzzy Topsis'!D$22,'Fuzzy Topsis'!D$23)</f>
        <v>0.5</v>
      </c>
      <c r="S15">
        <f>IF($P15="IPA",'Fuzzy Topsis'!E$22,'Fuzzy Topsis'!E$23)</f>
        <v>0.5</v>
      </c>
      <c r="T15" s="20">
        <f>Data!L17</f>
        <v>67.5</v>
      </c>
      <c r="U15">
        <f>IF($T15&lt;=54,'Fuzzy Topsis'!C$26,IF($T15&lt;=60,'Fuzzy Topsis'!C$27,IF($T15&lt;=70,'Fuzzy Topsis'!C$28,IF($T15&lt;=85,'Fuzzy Topsis'!C$29,'Fuzzy Topsis'!C$30))))</f>
        <v>0.25</v>
      </c>
      <c r="V15">
        <f>IF($T15&lt;=54,'Fuzzy Topsis'!D$26,IF($T15&lt;=60,'Fuzzy Topsis'!D$27,IF($T15&lt;=70,'Fuzzy Topsis'!D$28,IF($T15&lt;=85,'Fuzzy Topsis'!D$29,'Fuzzy Topsis'!D$30))))</f>
        <v>0.5</v>
      </c>
      <c r="W15">
        <f>IF($T15&lt;=54,'Fuzzy Topsis'!E$26,IF($T15&lt;=60,'Fuzzy Topsis'!E$27,IF($T15&lt;=70,'Fuzzy Topsis'!E$28,IF($T15&lt;=85,'Fuzzy Topsis'!E$29,'Fuzzy Topsis'!E$30))))</f>
        <v>0.75</v>
      </c>
    </row>
    <row r="16" spans="1:23" ht="15.75">
      <c r="A16" s="2">
        <v>14</v>
      </c>
      <c r="B16" s="2">
        <v>54</v>
      </c>
      <c r="C16" s="2" t="s">
        <v>75</v>
      </c>
      <c r="D16" s="21">
        <f>Data!E18</f>
        <v>74.066666666666663</v>
      </c>
      <c r="E16">
        <f>IF($D16&lt;=60,'Fuzzy Topsis'!C$3,IF($D16&lt;=79,'Fuzzy Topsis'!C$4,IF($D16&lt;=84,'Fuzzy Topsis'!C$5,IF($D16&lt;=95,'Fuzzy Topsis'!C$6,'Fuzzy Topsis'!C$7))))</f>
        <v>0</v>
      </c>
      <c r="F16">
        <f>IF($D16&lt;=60,'Fuzzy Topsis'!D$3,IF($D16&lt;=79,'Fuzzy Topsis'!D$4,IF($D16&lt;=84,'Fuzzy Topsis'!D$5,IF($D16&lt;=95,'Fuzzy Topsis'!D$6,'Fuzzy Topsis'!D$7))))</f>
        <v>0.25</v>
      </c>
      <c r="G16">
        <f>IF($D16&lt;=60,'Fuzzy Topsis'!E$3,IF($D16&lt;=79,'Fuzzy Topsis'!E$4,IF($D16&lt;=84,'Fuzzy Topsis'!E$5,IF($D16&lt;=95,'Fuzzy Topsis'!E$6,'Fuzzy Topsis'!E$7))))</f>
        <v>0.5</v>
      </c>
      <c r="H16" s="20">
        <f>Data!F18</f>
        <v>35</v>
      </c>
      <c r="I16">
        <f>IF($H16&lt;=50,'Fuzzy Topsis'!C$10,IF($H16&lt;=70,'Fuzzy Topsis'!C$11,'Fuzzy Topsis'!C$12))</f>
        <v>0</v>
      </c>
      <c r="J16">
        <f>IF($H16&lt;=50,'Fuzzy Topsis'!D$10,IF($H16&lt;=70,'Fuzzy Topsis'!D$11,'Fuzzy Topsis'!D$12))</f>
        <v>0.25</v>
      </c>
      <c r="K16">
        <f>IF($H16&lt;=50,'Fuzzy Topsis'!E$10,IF($H16&lt;=70,'Fuzzy Topsis'!E$11,'Fuzzy Topsis'!E$12))</f>
        <v>0.5</v>
      </c>
      <c r="L16" s="20">
        <f>Data!G18</f>
        <v>79</v>
      </c>
      <c r="M16">
        <f>IF($L16&lt;=54,'Fuzzy Topsis'!C$15,IF($L16&lt;=60,'Fuzzy Topsis'!C$16,IF($L16&lt;=70,'Fuzzy Topsis'!C$17,IF($L16&lt;=85,'Fuzzy Topsis'!C$18,'Fuzzy Topsis'!C$19))))</f>
        <v>0.5</v>
      </c>
      <c r="N16">
        <f>IF($L16&lt;=54,'Fuzzy Topsis'!D$15,IF($L16&lt;=60,'Fuzzy Topsis'!D$16,IF($L16&lt;=70,'Fuzzy Topsis'!D$17,IF($L16&lt;=85,'Fuzzy Topsis'!D$18,'Fuzzy Topsis'!D$19))))</f>
        <v>0.75</v>
      </c>
      <c r="O16">
        <f>IF($L16&lt;=54,'Fuzzy Topsis'!E$15,IF($L16&lt;=60,'Fuzzy Topsis'!E$16,IF($L16&lt;=70,'Fuzzy Topsis'!E$17,IF($L16&lt;=85,'Fuzzy Topsis'!E$18,'Fuzzy Topsis'!E$19))))</f>
        <v>1</v>
      </c>
      <c r="P16" s="20" t="str">
        <f>Data!H18</f>
        <v>IPA</v>
      </c>
      <c r="Q16">
        <f>IF($P16="IPA",'Fuzzy Topsis'!C$22,'Fuzzy Topsis'!C$23)</f>
        <v>0.5</v>
      </c>
      <c r="R16">
        <f>IF($P16="IPA",'Fuzzy Topsis'!D$22,'Fuzzy Topsis'!D$23)</f>
        <v>0.5</v>
      </c>
      <c r="S16">
        <f>IF($P16="IPA",'Fuzzy Topsis'!E$22,'Fuzzy Topsis'!E$23)</f>
        <v>0.5</v>
      </c>
      <c r="T16" s="20">
        <f>Data!L18</f>
        <v>63.75</v>
      </c>
      <c r="U16">
        <f>IF($T16&lt;=54,'Fuzzy Topsis'!C$26,IF($T16&lt;=60,'Fuzzy Topsis'!C$27,IF($T16&lt;=70,'Fuzzy Topsis'!C$28,IF($T16&lt;=85,'Fuzzy Topsis'!C$29,'Fuzzy Topsis'!C$30))))</f>
        <v>0.25</v>
      </c>
      <c r="V16">
        <f>IF($T16&lt;=54,'Fuzzy Topsis'!D$26,IF($T16&lt;=60,'Fuzzy Topsis'!D$27,IF($T16&lt;=70,'Fuzzy Topsis'!D$28,IF($T16&lt;=85,'Fuzzy Topsis'!D$29,'Fuzzy Topsis'!D$30))))</f>
        <v>0.5</v>
      </c>
      <c r="W16">
        <f>IF($T16&lt;=54,'Fuzzy Topsis'!E$26,IF($T16&lt;=60,'Fuzzy Topsis'!E$27,IF($T16&lt;=70,'Fuzzy Topsis'!E$28,IF($T16&lt;=85,'Fuzzy Topsis'!E$29,'Fuzzy Topsis'!E$30))))</f>
        <v>0.75</v>
      </c>
    </row>
    <row r="17" spans="1:23" ht="15.75">
      <c r="A17" s="2">
        <v>15</v>
      </c>
      <c r="B17" s="2">
        <v>58</v>
      </c>
      <c r="C17" s="2" t="s">
        <v>76</v>
      </c>
      <c r="D17" s="21">
        <f>Data!E19</f>
        <v>76.666666666666671</v>
      </c>
      <c r="E17">
        <f>IF($D17&lt;=60,'Fuzzy Topsis'!C$3,IF($D17&lt;=79,'Fuzzy Topsis'!C$4,IF($D17&lt;=84,'Fuzzy Topsis'!C$5,IF($D17&lt;=95,'Fuzzy Topsis'!C$6,'Fuzzy Topsis'!C$7))))</f>
        <v>0</v>
      </c>
      <c r="F17">
        <f>IF($D17&lt;=60,'Fuzzy Topsis'!D$3,IF($D17&lt;=79,'Fuzzy Topsis'!D$4,IF($D17&lt;=84,'Fuzzy Topsis'!D$5,IF($D17&lt;=95,'Fuzzy Topsis'!D$6,'Fuzzy Topsis'!D$7))))</f>
        <v>0.25</v>
      </c>
      <c r="G17">
        <f>IF($D17&lt;=60,'Fuzzy Topsis'!E$3,IF($D17&lt;=79,'Fuzzy Topsis'!E$4,IF($D17&lt;=84,'Fuzzy Topsis'!E$5,IF($D17&lt;=95,'Fuzzy Topsis'!E$6,'Fuzzy Topsis'!E$7))))</f>
        <v>0.5</v>
      </c>
      <c r="H17" s="20">
        <f>Data!F19</f>
        <v>53.5</v>
      </c>
      <c r="I17">
        <f>IF($H17&lt;=50,'Fuzzy Topsis'!C$10,IF($H17&lt;=70,'Fuzzy Topsis'!C$11,'Fuzzy Topsis'!C$12))</f>
        <v>0.25</v>
      </c>
      <c r="J17">
        <f>IF($H17&lt;=50,'Fuzzy Topsis'!D$10,IF($H17&lt;=70,'Fuzzy Topsis'!D$11,'Fuzzy Topsis'!D$12))</f>
        <v>0.5</v>
      </c>
      <c r="K17">
        <f>IF($H17&lt;=50,'Fuzzy Topsis'!E$10,IF($H17&lt;=70,'Fuzzy Topsis'!E$11,'Fuzzy Topsis'!E$12))</f>
        <v>0.75</v>
      </c>
      <c r="L17" s="20">
        <f>Data!G19</f>
        <v>80.7</v>
      </c>
      <c r="M17">
        <f>IF($L17&lt;=54,'Fuzzy Topsis'!C$15,IF($L17&lt;=60,'Fuzzy Topsis'!C$16,IF($L17&lt;=70,'Fuzzy Topsis'!C$17,IF($L17&lt;=85,'Fuzzy Topsis'!C$18,'Fuzzy Topsis'!C$19))))</f>
        <v>0.5</v>
      </c>
      <c r="N17">
        <f>IF($L17&lt;=54,'Fuzzy Topsis'!D$15,IF($L17&lt;=60,'Fuzzy Topsis'!D$16,IF($L17&lt;=70,'Fuzzy Topsis'!D$17,IF($L17&lt;=85,'Fuzzy Topsis'!D$18,'Fuzzy Topsis'!D$19))))</f>
        <v>0.75</v>
      </c>
      <c r="O17">
        <f>IF($L17&lt;=54,'Fuzzy Topsis'!E$15,IF($L17&lt;=60,'Fuzzy Topsis'!E$16,IF($L17&lt;=70,'Fuzzy Topsis'!E$17,IF($L17&lt;=85,'Fuzzy Topsis'!E$18,'Fuzzy Topsis'!E$19))))</f>
        <v>1</v>
      </c>
      <c r="P17" s="20" t="str">
        <f>Data!H19</f>
        <v>IPA</v>
      </c>
      <c r="Q17">
        <f>IF($P17="IPA",'Fuzzy Topsis'!C$22,'Fuzzy Topsis'!C$23)</f>
        <v>0.5</v>
      </c>
      <c r="R17">
        <f>IF($P17="IPA",'Fuzzy Topsis'!D$22,'Fuzzy Topsis'!D$23)</f>
        <v>0.5</v>
      </c>
      <c r="S17">
        <f>IF($P17="IPA",'Fuzzy Topsis'!E$22,'Fuzzy Topsis'!E$23)</f>
        <v>0.5</v>
      </c>
      <c r="T17" s="20">
        <f>Data!L19</f>
        <v>72.5</v>
      </c>
      <c r="U17">
        <f>IF($T17&lt;=54,'Fuzzy Topsis'!C$26,IF($T17&lt;=60,'Fuzzy Topsis'!C$27,IF($T17&lt;=70,'Fuzzy Topsis'!C$28,IF($T17&lt;=85,'Fuzzy Topsis'!C$29,'Fuzzy Topsis'!C$30))))</f>
        <v>0.5</v>
      </c>
      <c r="V17">
        <f>IF($T17&lt;=54,'Fuzzy Topsis'!D$26,IF($T17&lt;=60,'Fuzzy Topsis'!D$27,IF($T17&lt;=70,'Fuzzy Topsis'!D$28,IF($T17&lt;=85,'Fuzzy Topsis'!D$29,'Fuzzy Topsis'!D$30))))</f>
        <v>0.75</v>
      </c>
      <c r="W17">
        <f>IF($T17&lt;=54,'Fuzzy Topsis'!E$26,IF($T17&lt;=60,'Fuzzy Topsis'!E$27,IF($T17&lt;=70,'Fuzzy Topsis'!E$28,IF($T17&lt;=85,'Fuzzy Topsis'!E$29,'Fuzzy Topsis'!E$30))))</f>
        <v>1</v>
      </c>
    </row>
    <row r="18" spans="1:23" ht="15.75">
      <c r="A18" s="2">
        <v>16</v>
      </c>
      <c r="B18" s="2">
        <v>59</v>
      </c>
      <c r="C18" s="2" t="s">
        <v>77</v>
      </c>
      <c r="D18" s="21">
        <f>Data!E20</f>
        <v>74.266666666666666</v>
      </c>
      <c r="E18">
        <f>IF($D18&lt;=60,'Fuzzy Topsis'!C$3,IF($D18&lt;=79,'Fuzzy Topsis'!C$4,IF($D18&lt;=84,'Fuzzy Topsis'!C$5,IF($D18&lt;=95,'Fuzzy Topsis'!C$6,'Fuzzy Topsis'!C$7))))</f>
        <v>0</v>
      </c>
      <c r="F18">
        <f>IF($D18&lt;=60,'Fuzzy Topsis'!D$3,IF($D18&lt;=79,'Fuzzy Topsis'!D$4,IF($D18&lt;=84,'Fuzzy Topsis'!D$5,IF($D18&lt;=95,'Fuzzy Topsis'!D$6,'Fuzzy Topsis'!D$7))))</f>
        <v>0.25</v>
      </c>
      <c r="G18">
        <f>IF($D18&lt;=60,'Fuzzy Topsis'!E$3,IF($D18&lt;=79,'Fuzzy Topsis'!E$4,IF($D18&lt;=84,'Fuzzy Topsis'!E$5,IF($D18&lt;=95,'Fuzzy Topsis'!E$6,'Fuzzy Topsis'!E$7))))</f>
        <v>0.5</v>
      </c>
      <c r="H18" s="20">
        <f>Data!F20</f>
        <v>19.5</v>
      </c>
      <c r="I18">
        <f>IF($H18&lt;=50,'Fuzzy Topsis'!C$10,IF($H18&lt;=70,'Fuzzy Topsis'!C$11,'Fuzzy Topsis'!C$12))</f>
        <v>0</v>
      </c>
      <c r="J18">
        <f>IF($H18&lt;=50,'Fuzzy Topsis'!D$10,IF($H18&lt;=70,'Fuzzy Topsis'!D$11,'Fuzzy Topsis'!D$12))</f>
        <v>0.25</v>
      </c>
      <c r="K18">
        <f>IF($H18&lt;=50,'Fuzzy Topsis'!E$10,IF($H18&lt;=70,'Fuzzy Topsis'!E$11,'Fuzzy Topsis'!E$12))</f>
        <v>0.5</v>
      </c>
      <c r="L18" s="20">
        <f>Data!G20</f>
        <v>75</v>
      </c>
      <c r="M18">
        <f>IF($L18&lt;=54,'Fuzzy Topsis'!C$15,IF($L18&lt;=60,'Fuzzy Topsis'!C$16,IF($L18&lt;=70,'Fuzzy Topsis'!C$17,IF($L18&lt;=85,'Fuzzy Topsis'!C$18,'Fuzzy Topsis'!C$19))))</f>
        <v>0.5</v>
      </c>
      <c r="N18">
        <f>IF($L18&lt;=54,'Fuzzy Topsis'!D$15,IF($L18&lt;=60,'Fuzzy Topsis'!D$16,IF($L18&lt;=70,'Fuzzy Topsis'!D$17,IF($L18&lt;=85,'Fuzzy Topsis'!D$18,'Fuzzy Topsis'!D$19))))</f>
        <v>0.75</v>
      </c>
      <c r="O18">
        <f>IF($L18&lt;=54,'Fuzzy Topsis'!E$15,IF($L18&lt;=60,'Fuzzy Topsis'!E$16,IF($L18&lt;=70,'Fuzzy Topsis'!E$17,IF($L18&lt;=85,'Fuzzy Topsis'!E$18,'Fuzzy Topsis'!E$19))))</f>
        <v>1</v>
      </c>
      <c r="P18" s="20" t="str">
        <f>Data!H20</f>
        <v>IPS</v>
      </c>
      <c r="Q18">
        <f>IF($P18="IPA",'Fuzzy Topsis'!C$22,'Fuzzy Topsis'!C$23)</f>
        <v>0.5</v>
      </c>
      <c r="R18">
        <f>IF($P18="IPA",'Fuzzy Topsis'!D$22,'Fuzzy Topsis'!D$23)</f>
        <v>0.5</v>
      </c>
      <c r="S18">
        <f>IF($P18="IPA",'Fuzzy Topsis'!E$22,'Fuzzy Topsis'!E$23)</f>
        <v>0.5</v>
      </c>
      <c r="T18" s="20">
        <f>Data!L20</f>
        <v>40</v>
      </c>
      <c r="U18">
        <f>IF($T18&lt;=54,'Fuzzy Topsis'!C$26,IF($T18&lt;=60,'Fuzzy Topsis'!C$27,IF($T18&lt;=70,'Fuzzy Topsis'!C$28,IF($T18&lt;=85,'Fuzzy Topsis'!C$29,'Fuzzy Topsis'!C$30))))</f>
        <v>0</v>
      </c>
      <c r="V18">
        <f>IF($T18&lt;=54,'Fuzzy Topsis'!D$26,IF($T18&lt;=60,'Fuzzy Topsis'!D$27,IF($T18&lt;=70,'Fuzzy Topsis'!D$28,IF($T18&lt;=85,'Fuzzy Topsis'!D$29,'Fuzzy Topsis'!D$30))))</f>
        <v>0</v>
      </c>
      <c r="W18">
        <f>IF($T18&lt;=54,'Fuzzy Topsis'!E$26,IF($T18&lt;=60,'Fuzzy Topsis'!E$27,IF($T18&lt;=70,'Fuzzy Topsis'!E$28,IF($T18&lt;=85,'Fuzzy Topsis'!E$29,'Fuzzy Topsis'!E$30))))</f>
        <v>0.25</v>
      </c>
    </row>
    <row r="19" spans="1:23" ht="15.75">
      <c r="A19" s="2">
        <v>17</v>
      </c>
      <c r="B19" s="2">
        <v>60</v>
      </c>
      <c r="C19" s="2" t="s">
        <v>78</v>
      </c>
      <c r="D19" s="21">
        <f>Data!E21</f>
        <v>78.533333333333331</v>
      </c>
      <c r="E19">
        <f>IF($D19&lt;=60,'Fuzzy Topsis'!C$3,IF($D19&lt;=79,'Fuzzy Topsis'!C$4,IF($D19&lt;=84,'Fuzzy Topsis'!C$5,IF($D19&lt;=95,'Fuzzy Topsis'!C$6,'Fuzzy Topsis'!C$7))))</f>
        <v>0</v>
      </c>
      <c r="F19">
        <f>IF($D19&lt;=60,'Fuzzy Topsis'!D$3,IF($D19&lt;=79,'Fuzzy Topsis'!D$4,IF($D19&lt;=84,'Fuzzy Topsis'!D$5,IF($D19&lt;=95,'Fuzzy Topsis'!D$6,'Fuzzy Topsis'!D$7))))</f>
        <v>0.25</v>
      </c>
      <c r="G19">
        <f>IF($D19&lt;=60,'Fuzzy Topsis'!E$3,IF($D19&lt;=79,'Fuzzy Topsis'!E$4,IF($D19&lt;=84,'Fuzzy Topsis'!E$5,IF($D19&lt;=95,'Fuzzy Topsis'!E$6,'Fuzzy Topsis'!E$7))))</f>
        <v>0.5</v>
      </c>
      <c r="H19" s="20">
        <f>Data!F21</f>
        <v>52</v>
      </c>
      <c r="I19">
        <f>IF($H19&lt;=50,'Fuzzy Topsis'!C$10,IF($H19&lt;=70,'Fuzzy Topsis'!C$11,'Fuzzy Topsis'!C$12))</f>
        <v>0.25</v>
      </c>
      <c r="J19">
        <f>IF($H19&lt;=50,'Fuzzy Topsis'!D$10,IF($H19&lt;=70,'Fuzzy Topsis'!D$11,'Fuzzy Topsis'!D$12))</f>
        <v>0.5</v>
      </c>
      <c r="K19">
        <f>IF($H19&lt;=50,'Fuzzy Topsis'!E$10,IF($H19&lt;=70,'Fuzzy Topsis'!E$11,'Fuzzy Topsis'!E$12))</f>
        <v>0.75</v>
      </c>
      <c r="L19" s="20">
        <f>Data!G21</f>
        <v>93.3</v>
      </c>
      <c r="M19">
        <f>IF($L19&lt;=54,'Fuzzy Topsis'!C$15,IF($L19&lt;=60,'Fuzzy Topsis'!C$16,IF($L19&lt;=70,'Fuzzy Topsis'!C$17,IF($L19&lt;=85,'Fuzzy Topsis'!C$18,'Fuzzy Topsis'!C$19))))</f>
        <v>0.75</v>
      </c>
      <c r="N19">
        <f>IF($L19&lt;=54,'Fuzzy Topsis'!D$15,IF($L19&lt;=60,'Fuzzy Topsis'!D$16,IF($L19&lt;=70,'Fuzzy Topsis'!D$17,IF($L19&lt;=85,'Fuzzy Topsis'!D$18,'Fuzzy Topsis'!D$19))))</f>
        <v>1</v>
      </c>
      <c r="O19">
        <f>IF($L19&lt;=54,'Fuzzy Topsis'!E$15,IF($L19&lt;=60,'Fuzzy Topsis'!E$16,IF($L19&lt;=70,'Fuzzy Topsis'!E$17,IF($L19&lt;=85,'Fuzzy Topsis'!E$18,'Fuzzy Topsis'!E$19))))</f>
        <v>1</v>
      </c>
      <c r="P19" s="20" t="str">
        <f>Data!H21</f>
        <v>IPA</v>
      </c>
      <c r="Q19">
        <f>IF($P19="IPA",'Fuzzy Topsis'!C$22,'Fuzzy Topsis'!C$23)</f>
        <v>0.5</v>
      </c>
      <c r="R19">
        <f>IF($P19="IPA",'Fuzzy Topsis'!D$22,'Fuzzy Topsis'!D$23)</f>
        <v>0.5</v>
      </c>
      <c r="S19">
        <f>IF($P19="IPA",'Fuzzy Topsis'!E$22,'Fuzzy Topsis'!E$23)</f>
        <v>0.5</v>
      </c>
      <c r="T19" s="20">
        <f>Data!L21</f>
        <v>62.5</v>
      </c>
      <c r="U19">
        <f>IF($T19&lt;=54,'Fuzzy Topsis'!C$26,IF($T19&lt;=60,'Fuzzy Topsis'!C$27,IF($T19&lt;=70,'Fuzzy Topsis'!C$28,IF($T19&lt;=85,'Fuzzy Topsis'!C$29,'Fuzzy Topsis'!C$30))))</f>
        <v>0.25</v>
      </c>
      <c r="V19">
        <f>IF($T19&lt;=54,'Fuzzy Topsis'!D$26,IF($T19&lt;=60,'Fuzzy Topsis'!D$27,IF($T19&lt;=70,'Fuzzy Topsis'!D$28,IF($T19&lt;=85,'Fuzzy Topsis'!D$29,'Fuzzy Topsis'!D$30))))</f>
        <v>0.5</v>
      </c>
      <c r="W19">
        <f>IF($T19&lt;=54,'Fuzzy Topsis'!E$26,IF($T19&lt;=60,'Fuzzy Topsis'!E$27,IF($T19&lt;=70,'Fuzzy Topsis'!E$28,IF($T19&lt;=85,'Fuzzy Topsis'!E$29,'Fuzzy Topsis'!E$30))))</f>
        <v>0.75</v>
      </c>
    </row>
    <row r="20" spans="1:23" ht="15.75">
      <c r="A20" s="2">
        <v>18</v>
      </c>
      <c r="B20" s="2">
        <v>64</v>
      </c>
      <c r="C20" s="2" t="s">
        <v>79</v>
      </c>
      <c r="D20" s="21">
        <f>Data!E22</f>
        <v>82.688888888888883</v>
      </c>
      <c r="E20">
        <f>IF($D20&lt;=60,'Fuzzy Topsis'!C$3,IF($D20&lt;=79,'Fuzzy Topsis'!C$4,IF($D20&lt;=84,'Fuzzy Topsis'!C$5,IF($D20&lt;=95,'Fuzzy Topsis'!C$6,'Fuzzy Topsis'!C$7))))</f>
        <v>0.25</v>
      </c>
      <c r="F20">
        <f>IF($D20&lt;=60,'Fuzzy Topsis'!D$3,IF($D20&lt;=79,'Fuzzy Topsis'!D$4,IF($D20&lt;=84,'Fuzzy Topsis'!D$5,IF($D20&lt;=95,'Fuzzy Topsis'!D$6,'Fuzzy Topsis'!D$7))))</f>
        <v>0.5</v>
      </c>
      <c r="G20">
        <f>IF($D20&lt;=60,'Fuzzy Topsis'!E$3,IF($D20&lt;=79,'Fuzzy Topsis'!E$4,IF($D20&lt;=84,'Fuzzy Topsis'!E$5,IF($D20&lt;=95,'Fuzzy Topsis'!E$6,'Fuzzy Topsis'!E$7))))</f>
        <v>0.75</v>
      </c>
      <c r="H20" s="20">
        <f>Data!F22</f>
        <v>72.5</v>
      </c>
      <c r="I20">
        <f>IF($H20&lt;=50,'Fuzzy Topsis'!C$10,IF($H20&lt;=70,'Fuzzy Topsis'!C$11,'Fuzzy Topsis'!C$12))</f>
        <v>0.5</v>
      </c>
      <c r="J20">
        <f>IF($H20&lt;=50,'Fuzzy Topsis'!D$10,IF($H20&lt;=70,'Fuzzy Topsis'!D$11,'Fuzzy Topsis'!D$12))</f>
        <v>0.75</v>
      </c>
      <c r="K20">
        <f>IF($H20&lt;=50,'Fuzzy Topsis'!E$10,IF($H20&lt;=70,'Fuzzy Topsis'!E$11,'Fuzzy Topsis'!E$12))</f>
        <v>1</v>
      </c>
      <c r="L20" s="20">
        <f>Data!G22</f>
        <v>95.7</v>
      </c>
      <c r="M20">
        <f>IF($L20&lt;=54,'Fuzzy Topsis'!C$15,IF($L20&lt;=60,'Fuzzy Topsis'!C$16,IF($L20&lt;=70,'Fuzzy Topsis'!C$17,IF($L20&lt;=85,'Fuzzy Topsis'!C$18,'Fuzzy Topsis'!C$19))))</f>
        <v>0.75</v>
      </c>
      <c r="N20">
        <f>IF($L20&lt;=54,'Fuzzy Topsis'!D$15,IF($L20&lt;=60,'Fuzzy Topsis'!D$16,IF($L20&lt;=70,'Fuzzy Topsis'!D$17,IF($L20&lt;=85,'Fuzzy Topsis'!D$18,'Fuzzy Topsis'!D$19))))</f>
        <v>1</v>
      </c>
      <c r="O20">
        <f>IF($L20&lt;=54,'Fuzzy Topsis'!E$15,IF($L20&lt;=60,'Fuzzy Topsis'!E$16,IF($L20&lt;=70,'Fuzzy Topsis'!E$17,IF($L20&lt;=85,'Fuzzy Topsis'!E$18,'Fuzzy Topsis'!E$19))))</f>
        <v>1</v>
      </c>
      <c r="P20" s="20" t="str">
        <f>Data!H22</f>
        <v>IPA</v>
      </c>
      <c r="Q20">
        <f>IF($P20="IPA",'Fuzzy Topsis'!C$22,'Fuzzy Topsis'!C$23)</f>
        <v>0.5</v>
      </c>
      <c r="R20">
        <f>IF($P20="IPA",'Fuzzy Topsis'!D$22,'Fuzzy Topsis'!D$23)</f>
        <v>0.5</v>
      </c>
      <c r="S20">
        <f>IF($P20="IPA",'Fuzzy Topsis'!E$22,'Fuzzy Topsis'!E$23)</f>
        <v>0.5</v>
      </c>
      <c r="T20" s="20">
        <f>Data!L22</f>
        <v>77.5</v>
      </c>
      <c r="U20">
        <f>IF($T20&lt;=54,'Fuzzy Topsis'!C$26,IF($T20&lt;=60,'Fuzzy Topsis'!C$27,IF($T20&lt;=70,'Fuzzy Topsis'!C$28,IF($T20&lt;=85,'Fuzzy Topsis'!C$29,'Fuzzy Topsis'!C$30))))</f>
        <v>0.5</v>
      </c>
      <c r="V20">
        <f>IF($T20&lt;=54,'Fuzzy Topsis'!D$26,IF($T20&lt;=60,'Fuzzy Topsis'!D$27,IF($T20&lt;=70,'Fuzzy Topsis'!D$28,IF($T20&lt;=85,'Fuzzy Topsis'!D$29,'Fuzzy Topsis'!D$30))))</f>
        <v>0.75</v>
      </c>
      <c r="W20">
        <f>IF($T20&lt;=54,'Fuzzy Topsis'!E$26,IF($T20&lt;=60,'Fuzzy Topsis'!E$27,IF($T20&lt;=70,'Fuzzy Topsis'!E$28,IF($T20&lt;=85,'Fuzzy Topsis'!E$29,'Fuzzy Topsis'!E$30))))</f>
        <v>1</v>
      </c>
    </row>
    <row r="21" spans="1:23" ht="15.75">
      <c r="A21" s="2">
        <v>19</v>
      </c>
      <c r="B21" s="2">
        <v>65</v>
      </c>
      <c r="C21" s="2" t="s">
        <v>80</v>
      </c>
      <c r="D21" s="21">
        <f>Data!E23</f>
        <v>73.86666666666666</v>
      </c>
      <c r="E21">
        <f>IF($D21&lt;=60,'Fuzzy Topsis'!C$3,IF($D21&lt;=79,'Fuzzy Topsis'!C$4,IF($D21&lt;=84,'Fuzzy Topsis'!C$5,IF($D21&lt;=95,'Fuzzy Topsis'!C$6,'Fuzzy Topsis'!C$7))))</f>
        <v>0</v>
      </c>
      <c r="F21">
        <f>IF($D21&lt;=60,'Fuzzy Topsis'!D$3,IF($D21&lt;=79,'Fuzzy Topsis'!D$4,IF($D21&lt;=84,'Fuzzy Topsis'!D$5,IF($D21&lt;=95,'Fuzzy Topsis'!D$6,'Fuzzy Topsis'!D$7))))</f>
        <v>0.25</v>
      </c>
      <c r="G21">
        <f>IF($D21&lt;=60,'Fuzzy Topsis'!E$3,IF($D21&lt;=79,'Fuzzy Topsis'!E$4,IF($D21&lt;=84,'Fuzzy Topsis'!E$5,IF($D21&lt;=95,'Fuzzy Topsis'!E$6,'Fuzzy Topsis'!E$7))))</f>
        <v>0.5</v>
      </c>
      <c r="H21" s="20">
        <f>Data!F23</f>
        <v>48.5</v>
      </c>
      <c r="I21">
        <f>IF($H21&lt;=50,'Fuzzy Topsis'!C$10,IF($H21&lt;=70,'Fuzzy Topsis'!C$11,'Fuzzy Topsis'!C$12))</f>
        <v>0</v>
      </c>
      <c r="J21">
        <f>IF($H21&lt;=50,'Fuzzy Topsis'!D$10,IF($H21&lt;=70,'Fuzzy Topsis'!D$11,'Fuzzy Topsis'!D$12))</f>
        <v>0.25</v>
      </c>
      <c r="K21">
        <f>IF($H21&lt;=50,'Fuzzy Topsis'!E$10,IF($H21&lt;=70,'Fuzzy Topsis'!E$11,'Fuzzy Topsis'!E$12))</f>
        <v>0.5</v>
      </c>
      <c r="L21" s="20">
        <f>Data!G23</f>
        <v>89</v>
      </c>
      <c r="M21">
        <f>IF($L21&lt;=54,'Fuzzy Topsis'!C$15,IF($L21&lt;=60,'Fuzzy Topsis'!C$16,IF($L21&lt;=70,'Fuzzy Topsis'!C$17,IF($L21&lt;=85,'Fuzzy Topsis'!C$18,'Fuzzy Topsis'!C$19))))</f>
        <v>0.75</v>
      </c>
      <c r="N21">
        <f>IF($L21&lt;=54,'Fuzzy Topsis'!D$15,IF($L21&lt;=60,'Fuzzy Topsis'!D$16,IF($L21&lt;=70,'Fuzzy Topsis'!D$17,IF($L21&lt;=85,'Fuzzy Topsis'!D$18,'Fuzzy Topsis'!D$19))))</f>
        <v>1</v>
      </c>
      <c r="O21">
        <f>IF($L21&lt;=54,'Fuzzy Topsis'!E$15,IF($L21&lt;=60,'Fuzzy Topsis'!E$16,IF($L21&lt;=70,'Fuzzy Topsis'!E$17,IF($L21&lt;=85,'Fuzzy Topsis'!E$18,'Fuzzy Topsis'!E$19))))</f>
        <v>1</v>
      </c>
      <c r="P21" s="20" t="str">
        <f>Data!H23</f>
        <v>IPA</v>
      </c>
      <c r="Q21">
        <f>IF($P21="IPA",'Fuzzy Topsis'!C$22,'Fuzzy Topsis'!C$23)</f>
        <v>0.5</v>
      </c>
      <c r="R21">
        <f>IF($P21="IPA",'Fuzzy Topsis'!D$22,'Fuzzy Topsis'!D$23)</f>
        <v>0.5</v>
      </c>
      <c r="S21">
        <f>IF($P21="IPA",'Fuzzy Topsis'!E$22,'Fuzzy Topsis'!E$23)</f>
        <v>0.5</v>
      </c>
      <c r="T21" s="20">
        <f>Data!L23</f>
        <v>60</v>
      </c>
      <c r="U21">
        <f>IF($T21&lt;=54,'Fuzzy Topsis'!C$26,IF($T21&lt;=60,'Fuzzy Topsis'!C$27,IF($T21&lt;=70,'Fuzzy Topsis'!C$28,IF($T21&lt;=85,'Fuzzy Topsis'!C$29,'Fuzzy Topsis'!C$30))))</f>
        <v>0</v>
      </c>
      <c r="V21">
        <f>IF($T21&lt;=54,'Fuzzy Topsis'!D$26,IF($T21&lt;=60,'Fuzzy Topsis'!D$27,IF($T21&lt;=70,'Fuzzy Topsis'!D$28,IF($T21&lt;=85,'Fuzzy Topsis'!D$29,'Fuzzy Topsis'!D$30))))</f>
        <v>0.25</v>
      </c>
      <c r="W21">
        <f>IF($T21&lt;=54,'Fuzzy Topsis'!E$26,IF($T21&lt;=60,'Fuzzy Topsis'!E$27,IF($T21&lt;=70,'Fuzzy Topsis'!E$28,IF($T21&lt;=85,'Fuzzy Topsis'!E$29,'Fuzzy Topsis'!E$30))))</f>
        <v>0.5</v>
      </c>
    </row>
    <row r="22" spans="1:23" ht="15.75">
      <c r="A22" s="2">
        <v>20</v>
      </c>
      <c r="B22" s="2">
        <v>68</v>
      </c>
      <c r="C22" s="2" t="s">
        <v>81</v>
      </c>
      <c r="D22" s="21">
        <f>Data!E24</f>
        <v>75</v>
      </c>
      <c r="E22">
        <f>IF($D22&lt;=60,'Fuzzy Topsis'!C$3,IF($D22&lt;=79,'Fuzzy Topsis'!C$4,IF($D22&lt;=84,'Fuzzy Topsis'!C$5,IF($D22&lt;=95,'Fuzzy Topsis'!C$6,'Fuzzy Topsis'!C$7))))</f>
        <v>0</v>
      </c>
      <c r="F22">
        <f>IF($D22&lt;=60,'Fuzzy Topsis'!D$3,IF($D22&lt;=79,'Fuzzy Topsis'!D$4,IF($D22&lt;=84,'Fuzzy Topsis'!D$5,IF($D22&lt;=95,'Fuzzy Topsis'!D$6,'Fuzzy Topsis'!D$7))))</f>
        <v>0.25</v>
      </c>
      <c r="G22">
        <f>IF($D22&lt;=60,'Fuzzy Topsis'!E$3,IF($D22&lt;=79,'Fuzzy Topsis'!E$4,IF($D22&lt;=84,'Fuzzy Topsis'!E$5,IF($D22&lt;=95,'Fuzzy Topsis'!E$6,'Fuzzy Topsis'!E$7))))</f>
        <v>0.5</v>
      </c>
      <c r="H22" s="20">
        <f>Data!F24</f>
        <v>57</v>
      </c>
      <c r="I22">
        <f>IF($H22&lt;=50,'Fuzzy Topsis'!C$10,IF($H22&lt;=70,'Fuzzy Topsis'!C$11,'Fuzzy Topsis'!C$12))</f>
        <v>0.25</v>
      </c>
      <c r="J22">
        <f>IF($H22&lt;=50,'Fuzzy Topsis'!D$10,IF($H22&lt;=70,'Fuzzy Topsis'!D$11,'Fuzzy Topsis'!D$12))</f>
        <v>0.5</v>
      </c>
      <c r="K22">
        <f>IF($H22&lt;=50,'Fuzzy Topsis'!E$10,IF($H22&lt;=70,'Fuzzy Topsis'!E$11,'Fuzzy Topsis'!E$12))</f>
        <v>0.75</v>
      </c>
      <c r="L22" s="20">
        <f>Data!G24</f>
        <v>84.2</v>
      </c>
      <c r="M22">
        <f>IF($L22&lt;=54,'Fuzzy Topsis'!C$15,IF($L22&lt;=60,'Fuzzy Topsis'!C$16,IF($L22&lt;=70,'Fuzzy Topsis'!C$17,IF($L22&lt;=85,'Fuzzy Topsis'!C$18,'Fuzzy Topsis'!C$19))))</f>
        <v>0.5</v>
      </c>
      <c r="N22">
        <f>IF($L22&lt;=54,'Fuzzy Topsis'!D$15,IF($L22&lt;=60,'Fuzzy Topsis'!D$16,IF($L22&lt;=70,'Fuzzy Topsis'!D$17,IF($L22&lt;=85,'Fuzzy Topsis'!D$18,'Fuzzy Topsis'!D$19))))</f>
        <v>0.75</v>
      </c>
      <c r="O22">
        <f>IF($L22&lt;=54,'Fuzzy Topsis'!E$15,IF($L22&lt;=60,'Fuzzy Topsis'!E$16,IF($L22&lt;=70,'Fuzzy Topsis'!E$17,IF($L22&lt;=85,'Fuzzy Topsis'!E$18,'Fuzzy Topsis'!E$19))))</f>
        <v>1</v>
      </c>
      <c r="P22" s="20" t="str">
        <f>Data!H24</f>
        <v>IPA</v>
      </c>
      <c r="Q22">
        <f>IF($P22="IPA",'Fuzzy Topsis'!C$22,'Fuzzy Topsis'!C$23)</f>
        <v>0.5</v>
      </c>
      <c r="R22">
        <f>IF($P22="IPA",'Fuzzy Topsis'!D$22,'Fuzzy Topsis'!D$23)</f>
        <v>0.5</v>
      </c>
      <c r="S22">
        <f>IF($P22="IPA",'Fuzzy Topsis'!E$22,'Fuzzy Topsis'!E$23)</f>
        <v>0.5</v>
      </c>
      <c r="T22" s="20">
        <f>Data!L24</f>
        <v>60</v>
      </c>
      <c r="U22">
        <f>IF($T22&lt;=54,'Fuzzy Topsis'!C$26,IF($T22&lt;=60,'Fuzzy Topsis'!C$27,IF($T22&lt;=70,'Fuzzy Topsis'!C$28,IF($T22&lt;=85,'Fuzzy Topsis'!C$29,'Fuzzy Topsis'!C$30))))</f>
        <v>0</v>
      </c>
      <c r="V22">
        <f>IF($T22&lt;=54,'Fuzzy Topsis'!D$26,IF($T22&lt;=60,'Fuzzy Topsis'!D$27,IF($T22&lt;=70,'Fuzzy Topsis'!D$28,IF($T22&lt;=85,'Fuzzy Topsis'!D$29,'Fuzzy Topsis'!D$30))))</f>
        <v>0.25</v>
      </c>
      <c r="W22">
        <f>IF($T22&lt;=54,'Fuzzy Topsis'!E$26,IF($T22&lt;=60,'Fuzzy Topsis'!E$27,IF($T22&lt;=70,'Fuzzy Topsis'!E$28,IF($T22&lt;=85,'Fuzzy Topsis'!E$29,'Fuzzy Topsis'!E$30))))</f>
        <v>0.5</v>
      </c>
    </row>
    <row r="23" spans="1:23" ht="15.75">
      <c r="A23" s="2">
        <v>21</v>
      </c>
      <c r="B23" s="2">
        <v>70</v>
      </c>
      <c r="C23" s="2" t="s">
        <v>82</v>
      </c>
      <c r="D23" s="21">
        <f>Data!E25</f>
        <v>74.155555555555551</v>
      </c>
      <c r="E23">
        <f>IF($D23&lt;=60,'Fuzzy Topsis'!C$3,IF($D23&lt;=79,'Fuzzy Topsis'!C$4,IF($D23&lt;=84,'Fuzzy Topsis'!C$5,IF($D23&lt;=95,'Fuzzy Topsis'!C$6,'Fuzzy Topsis'!C$7))))</f>
        <v>0</v>
      </c>
      <c r="F23">
        <f>IF($D23&lt;=60,'Fuzzy Topsis'!D$3,IF($D23&lt;=79,'Fuzzy Topsis'!D$4,IF($D23&lt;=84,'Fuzzy Topsis'!D$5,IF($D23&lt;=95,'Fuzzy Topsis'!D$6,'Fuzzy Topsis'!D$7))))</f>
        <v>0.25</v>
      </c>
      <c r="G23">
        <f>IF($D23&lt;=60,'Fuzzy Topsis'!E$3,IF($D23&lt;=79,'Fuzzy Topsis'!E$4,IF($D23&lt;=84,'Fuzzy Topsis'!E$5,IF($D23&lt;=95,'Fuzzy Topsis'!E$6,'Fuzzy Topsis'!E$7))))</f>
        <v>0.5</v>
      </c>
      <c r="H23" s="20">
        <f>Data!F25</f>
        <v>38</v>
      </c>
      <c r="I23">
        <f>IF($H23&lt;=50,'Fuzzy Topsis'!C$10,IF($H23&lt;=70,'Fuzzy Topsis'!C$11,'Fuzzy Topsis'!C$12))</f>
        <v>0</v>
      </c>
      <c r="J23">
        <f>IF($H23&lt;=50,'Fuzzy Topsis'!D$10,IF($H23&lt;=70,'Fuzzy Topsis'!D$11,'Fuzzy Topsis'!D$12))</f>
        <v>0.25</v>
      </c>
      <c r="K23">
        <f>IF($H23&lt;=50,'Fuzzy Topsis'!E$10,IF($H23&lt;=70,'Fuzzy Topsis'!E$11,'Fuzzy Topsis'!E$12))</f>
        <v>0.5</v>
      </c>
      <c r="L23" s="20">
        <f>Data!G25</f>
        <v>80.599999999999994</v>
      </c>
      <c r="M23">
        <f>IF($L23&lt;=54,'Fuzzy Topsis'!C$15,IF($L23&lt;=60,'Fuzzy Topsis'!C$16,IF($L23&lt;=70,'Fuzzy Topsis'!C$17,IF($L23&lt;=85,'Fuzzy Topsis'!C$18,'Fuzzy Topsis'!C$19))))</f>
        <v>0.5</v>
      </c>
      <c r="N23">
        <f>IF($L23&lt;=54,'Fuzzy Topsis'!D$15,IF($L23&lt;=60,'Fuzzy Topsis'!D$16,IF($L23&lt;=70,'Fuzzy Topsis'!D$17,IF($L23&lt;=85,'Fuzzy Topsis'!D$18,'Fuzzy Topsis'!D$19))))</f>
        <v>0.75</v>
      </c>
      <c r="O23">
        <f>IF($L23&lt;=54,'Fuzzy Topsis'!E$15,IF($L23&lt;=60,'Fuzzy Topsis'!E$16,IF($L23&lt;=70,'Fuzzy Topsis'!E$17,IF($L23&lt;=85,'Fuzzy Topsis'!E$18,'Fuzzy Topsis'!E$19))))</f>
        <v>1</v>
      </c>
      <c r="P23" s="20" t="str">
        <f>Data!H25</f>
        <v>IPA</v>
      </c>
      <c r="Q23">
        <f>IF($P23="IPA",'Fuzzy Topsis'!C$22,'Fuzzy Topsis'!C$23)</f>
        <v>0.5</v>
      </c>
      <c r="R23">
        <f>IF($P23="IPA",'Fuzzy Topsis'!D$22,'Fuzzy Topsis'!D$23)</f>
        <v>0.5</v>
      </c>
      <c r="S23">
        <f>IF($P23="IPA",'Fuzzy Topsis'!E$22,'Fuzzy Topsis'!E$23)</f>
        <v>0.5</v>
      </c>
      <c r="T23" s="20">
        <f>Data!L25</f>
        <v>47.5</v>
      </c>
      <c r="U23">
        <f>IF($T23&lt;=54,'Fuzzy Topsis'!C$26,IF($T23&lt;=60,'Fuzzy Topsis'!C$27,IF($T23&lt;=70,'Fuzzy Topsis'!C$28,IF($T23&lt;=85,'Fuzzy Topsis'!C$29,'Fuzzy Topsis'!C$30))))</f>
        <v>0</v>
      </c>
      <c r="V23">
        <f>IF($T23&lt;=54,'Fuzzy Topsis'!D$26,IF($T23&lt;=60,'Fuzzy Topsis'!D$27,IF($T23&lt;=70,'Fuzzy Topsis'!D$28,IF($T23&lt;=85,'Fuzzy Topsis'!D$29,'Fuzzy Topsis'!D$30))))</f>
        <v>0</v>
      </c>
      <c r="W23">
        <f>IF($T23&lt;=54,'Fuzzy Topsis'!E$26,IF($T23&lt;=60,'Fuzzy Topsis'!E$27,IF($T23&lt;=70,'Fuzzy Topsis'!E$28,IF($T23&lt;=85,'Fuzzy Topsis'!E$29,'Fuzzy Topsis'!E$30))))</f>
        <v>0.25</v>
      </c>
    </row>
    <row r="24" spans="1:23" ht="15.75">
      <c r="A24" s="2">
        <v>22</v>
      </c>
      <c r="B24" s="2">
        <v>71</v>
      </c>
      <c r="C24" s="2" t="s">
        <v>83</v>
      </c>
      <c r="D24" s="21">
        <f>Data!E26</f>
        <v>78.294444444444451</v>
      </c>
      <c r="E24">
        <f>IF($D24&lt;=60,'Fuzzy Topsis'!C$3,IF($D24&lt;=79,'Fuzzy Topsis'!C$4,IF($D24&lt;=84,'Fuzzy Topsis'!C$5,IF($D24&lt;=95,'Fuzzy Topsis'!C$6,'Fuzzy Topsis'!C$7))))</f>
        <v>0</v>
      </c>
      <c r="F24">
        <f>IF($D24&lt;=60,'Fuzzy Topsis'!D$3,IF($D24&lt;=79,'Fuzzy Topsis'!D$4,IF($D24&lt;=84,'Fuzzy Topsis'!D$5,IF($D24&lt;=95,'Fuzzy Topsis'!D$6,'Fuzzy Topsis'!D$7))))</f>
        <v>0.25</v>
      </c>
      <c r="G24">
        <f>IF($D24&lt;=60,'Fuzzy Topsis'!E$3,IF($D24&lt;=79,'Fuzzy Topsis'!E$4,IF($D24&lt;=84,'Fuzzy Topsis'!E$5,IF($D24&lt;=95,'Fuzzy Topsis'!E$6,'Fuzzy Topsis'!E$7))))</f>
        <v>0.5</v>
      </c>
      <c r="H24" s="20">
        <f>Data!F26</f>
        <v>56.5</v>
      </c>
      <c r="I24">
        <f>IF($H24&lt;=50,'Fuzzy Topsis'!C$10,IF($H24&lt;=70,'Fuzzy Topsis'!C$11,'Fuzzy Topsis'!C$12))</f>
        <v>0.25</v>
      </c>
      <c r="J24">
        <f>IF($H24&lt;=50,'Fuzzy Topsis'!D$10,IF($H24&lt;=70,'Fuzzy Topsis'!D$11,'Fuzzy Topsis'!D$12))</f>
        <v>0.5</v>
      </c>
      <c r="K24">
        <f>IF($H24&lt;=50,'Fuzzy Topsis'!E$10,IF($H24&lt;=70,'Fuzzy Topsis'!E$11,'Fuzzy Topsis'!E$12))</f>
        <v>0.75</v>
      </c>
      <c r="L24" s="20">
        <f>Data!G26</f>
        <v>86</v>
      </c>
      <c r="M24">
        <f>IF($L24&lt;=54,'Fuzzy Topsis'!C$15,IF($L24&lt;=60,'Fuzzy Topsis'!C$16,IF($L24&lt;=70,'Fuzzy Topsis'!C$17,IF($L24&lt;=85,'Fuzzy Topsis'!C$18,'Fuzzy Topsis'!C$19))))</f>
        <v>0.75</v>
      </c>
      <c r="N24">
        <f>IF($L24&lt;=54,'Fuzzy Topsis'!D$15,IF($L24&lt;=60,'Fuzzy Topsis'!D$16,IF($L24&lt;=70,'Fuzzy Topsis'!D$17,IF($L24&lt;=85,'Fuzzy Topsis'!D$18,'Fuzzy Topsis'!D$19))))</f>
        <v>1</v>
      </c>
      <c r="O24">
        <f>IF($L24&lt;=54,'Fuzzy Topsis'!E$15,IF($L24&lt;=60,'Fuzzy Topsis'!E$16,IF($L24&lt;=70,'Fuzzy Topsis'!E$17,IF($L24&lt;=85,'Fuzzy Topsis'!E$18,'Fuzzy Topsis'!E$19))))</f>
        <v>1</v>
      </c>
      <c r="P24" s="20" t="str">
        <f>Data!H26</f>
        <v>IPA</v>
      </c>
      <c r="Q24">
        <f>IF($P24="IPA",'Fuzzy Topsis'!C$22,'Fuzzy Topsis'!C$23)</f>
        <v>0.5</v>
      </c>
      <c r="R24">
        <f>IF($P24="IPA",'Fuzzy Topsis'!D$22,'Fuzzy Topsis'!D$23)</f>
        <v>0.5</v>
      </c>
      <c r="S24">
        <f>IF($P24="IPA",'Fuzzy Topsis'!E$22,'Fuzzy Topsis'!E$23)</f>
        <v>0.5</v>
      </c>
      <c r="T24" s="20">
        <f>Data!L26</f>
        <v>73.75</v>
      </c>
      <c r="U24">
        <f>IF($T24&lt;=54,'Fuzzy Topsis'!C$26,IF($T24&lt;=60,'Fuzzy Topsis'!C$27,IF($T24&lt;=70,'Fuzzy Topsis'!C$28,IF($T24&lt;=85,'Fuzzy Topsis'!C$29,'Fuzzy Topsis'!C$30))))</f>
        <v>0.5</v>
      </c>
      <c r="V24">
        <f>IF($T24&lt;=54,'Fuzzy Topsis'!D$26,IF($T24&lt;=60,'Fuzzy Topsis'!D$27,IF($T24&lt;=70,'Fuzzy Topsis'!D$28,IF($T24&lt;=85,'Fuzzy Topsis'!D$29,'Fuzzy Topsis'!D$30))))</f>
        <v>0.75</v>
      </c>
      <c r="W24">
        <f>IF($T24&lt;=54,'Fuzzy Topsis'!E$26,IF($T24&lt;=60,'Fuzzy Topsis'!E$27,IF($T24&lt;=70,'Fuzzy Topsis'!E$28,IF($T24&lt;=85,'Fuzzy Topsis'!E$29,'Fuzzy Topsis'!E$30))))</f>
        <v>1</v>
      </c>
    </row>
    <row r="25" spans="1:23" ht="15.75">
      <c r="A25" s="2">
        <v>23</v>
      </c>
      <c r="B25" s="2">
        <v>75</v>
      </c>
      <c r="C25" s="2" t="s">
        <v>84</v>
      </c>
      <c r="D25" s="21">
        <f>Data!E27</f>
        <v>85.155555555555551</v>
      </c>
      <c r="E25">
        <f>IF($D25&lt;=60,'Fuzzy Topsis'!C$3,IF($D25&lt;=79,'Fuzzy Topsis'!C$4,IF($D25&lt;=84,'Fuzzy Topsis'!C$5,IF($D25&lt;=95,'Fuzzy Topsis'!C$6,'Fuzzy Topsis'!C$7))))</f>
        <v>0.5</v>
      </c>
      <c r="F25">
        <f>IF($D25&lt;=60,'Fuzzy Topsis'!D$3,IF($D25&lt;=79,'Fuzzy Topsis'!D$4,IF($D25&lt;=84,'Fuzzy Topsis'!D$5,IF($D25&lt;=95,'Fuzzy Topsis'!D$6,'Fuzzy Topsis'!D$7))))</f>
        <v>0.75</v>
      </c>
      <c r="G25">
        <f>IF($D25&lt;=60,'Fuzzy Topsis'!E$3,IF($D25&lt;=79,'Fuzzy Topsis'!E$4,IF($D25&lt;=84,'Fuzzy Topsis'!E$5,IF($D25&lt;=95,'Fuzzy Topsis'!E$6,'Fuzzy Topsis'!E$7))))</f>
        <v>1</v>
      </c>
      <c r="H25" s="20">
        <f>Data!F27</f>
        <v>76.5</v>
      </c>
      <c r="I25">
        <f>IF($H25&lt;=50,'Fuzzy Topsis'!C$10,IF($H25&lt;=70,'Fuzzy Topsis'!C$11,'Fuzzy Topsis'!C$12))</f>
        <v>0.5</v>
      </c>
      <c r="J25">
        <f>IF($H25&lt;=50,'Fuzzy Topsis'!D$10,IF($H25&lt;=70,'Fuzzy Topsis'!D$11,'Fuzzy Topsis'!D$12))</f>
        <v>0.75</v>
      </c>
      <c r="K25">
        <f>IF($H25&lt;=50,'Fuzzy Topsis'!E$10,IF($H25&lt;=70,'Fuzzy Topsis'!E$11,'Fuzzy Topsis'!E$12))</f>
        <v>1</v>
      </c>
      <c r="L25" s="20">
        <f>Data!G27</f>
        <v>97.6</v>
      </c>
      <c r="M25">
        <f>IF($L25&lt;=54,'Fuzzy Topsis'!C$15,IF($L25&lt;=60,'Fuzzy Topsis'!C$16,IF($L25&lt;=70,'Fuzzy Topsis'!C$17,IF($L25&lt;=85,'Fuzzy Topsis'!C$18,'Fuzzy Topsis'!C$19))))</f>
        <v>0.75</v>
      </c>
      <c r="N25">
        <f>IF($L25&lt;=54,'Fuzzy Topsis'!D$15,IF($L25&lt;=60,'Fuzzy Topsis'!D$16,IF($L25&lt;=70,'Fuzzy Topsis'!D$17,IF($L25&lt;=85,'Fuzzy Topsis'!D$18,'Fuzzy Topsis'!D$19))))</f>
        <v>1</v>
      </c>
      <c r="O25">
        <f>IF($L25&lt;=54,'Fuzzy Topsis'!E$15,IF($L25&lt;=60,'Fuzzy Topsis'!E$16,IF($L25&lt;=70,'Fuzzy Topsis'!E$17,IF($L25&lt;=85,'Fuzzy Topsis'!E$18,'Fuzzy Topsis'!E$19))))</f>
        <v>1</v>
      </c>
      <c r="P25" s="20" t="str">
        <f>Data!H27</f>
        <v>IPA</v>
      </c>
      <c r="Q25">
        <f>IF($P25="IPA",'Fuzzy Topsis'!C$22,'Fuzzy Topsis'!C$23)</f>
        <v>0.5</v>
      </c>
      <c r="R25">
        <f>IF($P25="IPA",'Fuzzy Topsis'!D$22,'Fuzzy Topsis'!D$23)</f>
        <v>0.5</v>
      </c>
      <c r="S25">
        <f>IF($P25="IPA",'Fuzzy Topsis'!E$22,'Fuzzy Topsis'!E$23)</f>
        <v>0.5</v>
      </c>
      <c r="T25" s="20">
        <f>Data!L27</f>
        <v>87.5</v>
      </c>
      <c r="U25">
        <f>IF($T25&lt;=54,'Fuzzy Topsis'!C$26,IF($T25&lt;=60,'Fuzzy Topsis'!C$27,IF($T25&lt;=70,'Fuzzy Topsis'!C$28,IF($T25&lt;=85,'Fuzzy Topsis'!C$29,'Fuzzy Topsis'!C$30))))</f>
        <v>0.75</v>
      </c>
      <c r="V25">
        <f>IF($T25&lt;=54,'Fuzzy Topsis'!D$26,IF($T25&lt;=60,'Fuzzy Topsis'!D$27,IF($T25&lt;=70,'Fuzzy Topsis'!D$28,IF($T25&lt;=85,'Fuzzy Topsis'!D$29,'Fuzzy Topsis'!D$30))))</f>
        <v>1</v>
      </c>
      <c r="W25">
        <f>IF($T25&lt;=54,'Fuzzy Topsis'!E$26,IF($T25&lt;=60,'Fuzzy Topsis'!E$27,IF($T25&lt;=70,'Fuzzy Topsis'!E$28,IF($T25&lt;=85,'Fuzzy Topsis'!E$29,'Fuzzy Topsis'!E$30))))</f>
        <v>1</v>
      </c>
    </row>
    <row r="26" spans="1:23" ht="15.75">
      <c r="A26" s="2">
        <v>24</v>
      </c>
      <c r="B26" s="2">
        <v>79</v>
      </c>
      <c r="C26" s="2" t="s">
        <v>85</v>
      </c>
      <c r="D26" s="21">
        <f>Data!E28</f>
        <v>77.533333333333331</v>
      </c>
      <c r="E26">
        <f>IF($D26&lt;=60,'Fuzzy Topsis'!C$3,IF($D26&lt;=79,'Fuzzy Topsis'!C$4,IF($D26&lt;=84,'Fuzzy Topsis'!C$5,IF($D26&lt;=95,'Fuzzy Topsis'!C$6,'Fuzzy Topsis'!C$7))))</f>
        <v>0</v>
      </c>
      <c r="F26">
        <f>IF($D26&lt;=60,'Fuzzy Topsis'!D$3,IF($D26&lt;=79,'Fuzzy Topsis'!D$4,IF($D26&lt;=84,'Fuzzy Topsis'!D$5,IF($D26&lt;=95,'Fuzzy Topsis'!D$6,'Fuzzy Topsis'!D$7))))</f>
        <v>0.25</v>
      </c>
      <c r="G26">
        <f>IF($D26&lt;=60,'Fuzzy Topsis'!E$3,IF($D26&lt;=79,'Fuzzy Topsis'!E$4,IF($D26&lt;=84,'Fuzzy Topsis'!E$5,IF($D26&lt;=95,'Fuzzy Topsis'!E$6,'Fuzzy Topsis'!E$7))))</f>
        <v>0.5</v>
      </c>
      <c r="H26" s="20">
        <f>Data!F28</f>
        <v>71.5</v>
      </c>
      <c r="I26">
        <f>IF($H26&lt;=50,'Fuzzy Topsis'!C$10,IF($H26&lt;=70,'Fuzzy Topsis'!C$11,'Fuzzy Topsis'!C$12))</f>
        <v>0.5</v>
      </c>
      <c r="J26">
        <f>IF($H26&lt;=50,'Fuzzy Topsis'!D$10,IF($H26&lt;=70,'Fuzzy Topsis'!D$11,'Fuzzy Topsis'!D$12))</f>
        <v>0.75</v>
      </c>
      <c r="K26">
        <f>IF($H26&lt;=50,'Fuzzy Topsis'!E$10,IF($H26&lt;=70,'Fuzzy Topsis'!E$11,'Fuzzy Topsis'!E$12))</f>
        <v>1</v>
      </c>
      <c r="L26" s="20">
        <f>Data!G28</f>
        <v>96.3</v>
      </c>
      <c r="M26">
        <f>IF($L26&lt;=54,'Fuzzy Topsis'!C$15,IF($L26&lt;=60,'Fuzzy Topsis'!C$16,IF($L26&lt;=70,'Fuzzy Topsis'!C$17,IF($L26&lt;=85,'Fuzzy Topsis'!C$18,'Fuzzy Topsis'!C$19))))</f>
        <v>0.75</v>
      </c>
      <c r="N26">
        <f>IF($L26&lt;=54,'Fuzzy Topsis'!D$15,IF($L26&lt;=60,'Fuzzy Topsis'!D$16,IF($L26&lt;=70,'Fuzzy Topsis'!D$17,IF($L26&lt;=85,'Fuzzy Topsis'!D$18,'Fuzzy Topsis'!D$19))))</f>
        <v>1</v>
      </c>
      <c r="O26">
        <f>IF($L26&lt;=54,'Fuzzy Topsis'!E$15,IF($L26&lt;=60,'Fuzzy Topsis'!E$16,IF($L26&lt;=70,'Fuzzy Topsis'!E$17,IF($L26&lt;=85,'Fuzzy Topsis'!E$18,'Fuzzy Topsis'!E$19))))</f>
        <v>1</v>
      </c>
      <c r="P26" s="20" t="str">
        <f>Data!H28</f>
        <v>IPA</v>
      </c>
      <c r="Q26">
        <f>IF($P26="IPA",'Fuzzy Topsis'!C$22,'Fuzzy Topsis'!C$23)</f>
        <v>0.5</v>
      </c>
      <c r="R26">
        <f>IF($P26="IPA",'Fuzzy Topsis'!D$22,'Fuzzy Topsis'!D$23)</f>
        <v>0.5</v>
      </c>
      <c r="S26">
        <f>IF($P26="IPA",'Fuzzy Topsis'!E$22,'Fuzzy Topsis'!E$23)</f>
        <v>0.5</v>
      </c>
      <c r="T26" s="20">
        <f>Data!L28</f>
        <v>76.25</v>
      </c>
      <c r="U26">
        <f>IF($T26&lt;=54,'Fuzzy Topsis'!C$26,IF($T26&lt;=60,'Fuzzy Topsis'!C$27,IF($T26&lt;=70,'Fuzzy Topsis'!C$28,IF($T26&lt;=85,'Fuzzy Topsis'!C$29,'Fuzzy Topsis'!C$30))))</f>
        <v>0.5</v>
      </c>
      <c r="V26">
        <f>IF($T26&lt;=54,'Fuzzy Topsis'!D$26,IF($T26&lt;=60,'Fuzzy Topsis'!D$27,IF($T26&lt;=70,'Fuzzy Topsis'!D$28,IF($T26&lt;=85,'Fuzzy Topsis'!D$29,'Fuzzy Topsis'!D$30))))</f>
        <v>0.75</v>
      </c>
      <c r="W26">
        <f>IF($T26&lt;=54,'Fuzzy Topsis'!E$26,IF($T26&lt;=60,'Fuzzy Topsis'!E$27,IF($T26&lt;=70,'Fuzzy Topsis'!E$28,IF($T26&lt;=85,'Fuzzy Topsis'!E$29,'Fuzzy Topsis'!E$30))))</f>
        <v>1</v>
      </c>
    </row>
    <row r="27" spans="1:23" ht="15.75">
      <c r="A27" s="2">
        <v>25</v>
      </c>
      <c r="B27" s="2">
        <v>83</v>
      </c>
      <c r="C27" s="2" t="s">
        <v>86</v>
      </c>
      <c r="D27" s="21">
        <f>Data!E29</f>
        <v>86.4</v>
      </c>
      <c r="E27">
        <f>IF($D27&lt;=60,'Fuzzy Topsis'!C$3,IF($D27&lt;=79,'Fuzzy Topsis'!C$4,IF($D27&lt;=84,'Fuzzy Topsis'!C$5,IF($D27&lt;=95,'Fuzzy Topsis'!C$6,'Fuzzy Topsis'!C$7))))</f>
        <v>0.5</v>
      </c>
      <c r="F27">
        <f>IF($D27&lt;=60,'Fuzzy Topsis'!D$3,IF($D27&lt;=79,'Fuzzy Topsis'!D$4,IF($D27&lt;=84,'Fuzzy Topsis'!D$5,IF($D27&lt;=95,'Fuzzy Topsis'!D$6,'Fuzzy Topsis'!D$7))))</f>
        <v>0.75</v>
      </c>
      <c r="G27">
        <f>IF($D27&lt;=60,'Fuzzy Topsis'!E$3,IF($D27&lt;=79,'Fuzzy Topsis'!E$4,IF($D27&lt;=84,'Fuzzy Topsis'!E$5,IF($D27&lt;=95,'Fuzzy Topsis'!E$6,'Fuzzy Topsis'!E$7))))</f>
        <v>1</v>
      </c>
      <c r="H27" s="20">
        <f>Data!F29</f>
        <v>88.5</v>
      </c>
      <c r="I27">
        <f>IF($H27&lt;=50,'Fuzzy Topsis'!C$10,IF($H27&lt;=70,'Fuzzy Topsis'!C$11,'Fuzzy Topsis'!C$12))</f>
        <v>0.5</v>
      </c>
      <c r="J27">
        <f>IF($H27&lt;=50,'Fuzzy Topsis'!D$10,IF($H27&lt;=70,'Fuzzy Topsis'!D$11,'Fuzzy Topsis'!D$12))</f>
        <v>0.75</v>
      </c>
      <c r="K27">
        <f>IF($H27&lt;=50,'Fuzzy Topsis'!E$10,IF($H27&lt;=70,'Fuzzy Topsis'!E$11,'Fuzzy Topsis'!E$12))</f>
        <v>1</v>
      </c>
      <c r="L27" s="20">
        <f>Data!G29</f>
        <v>97</v>
      </c>
      <c r="M27">
        <f>IF($L27&lt;=54,'Fuzzy Topsis'!C$15,IF($L27&lt;=60,'Fuzzy Topsis'!C$16,IF($L27&lt;=70,'Fuzzy Topsis'!C$17,IF($L27&lt;=85,'Fuzzy Topsis'!C$18,'Fuzzy Topsis'!C$19))))</f>
        <v>0.75</v>
      </c>
      <c r="N27">
        <f>IF($L27&lt;=54,'Fuzzy Topsis'!D$15,IF($L27&lt;=60,'Fuzzy Topsis'!D$16,IF($L27&lt;=70,'Fuzzy Topsis'!D$17,IF($L27&lt;=85,'Fuzzy Topsis'!D$18,'Fuzzy Topsis'!D$19))))</f>
        <v>1</v>
      </c>
      <c r="O27">
        <f>IF($L27&lt;=54,'Fuzzy Topsis'!E$15,IF($L27&lt;=60,'Fuzzy Topsis'!E$16,IF($L27&lt;=70,'Fuzzy Topsis'!E$17,IF($L27&lt;=85,'Fuzzy Topsis'!E$18,'Fuzzy Topsis'!E$19))))</f>
        <v>1</v>
      </c>
      <c r="P27" s="20" t="str">
        <f>Data!H29</f>
        <v>IPA</v>
      </c>
      <c r="Q27">
        <f>IF($P27="IPA",'Fuzzy Topsis'!C$22,'Fuzzy Topsis'!C$23)</f>
        <v>0.5</v>
      </c>
      <c r="R27">
        <f>IF($P27="IPA",'Fuzzy Topsis'!D$22,'Fuzzy Topsis'!D$23)</f>
        <v>0.5</v>
      </c>
      <c r="S27">
        <f>IF($P27="IPA",'Fuzzy Topsis'!E$22,'Fuzzy Topsis'!E$23)</f>
        <v>0.5</v>
      </c>
      <c r="T27" s="20">
        <f>Data!L29</f>
        <v>87.5</v>
      </c>
      <c r="U27">
        <f>IF($T27&lt;=54,'Fuzzy Topsis'!C$26,IF($T27&lt;=60,'Fuzzy Topsis'!C$27,IF($T27&lt;=70,'Fuzzy Topsis'!C$28,IF($T27&lt;=85,'Fuzzy Topsis'!C$29,'Fuzzy Topsis'!C$30))))</f>
        <v>0.75</v>
      </c>
      <c r="V27">
        <f>IF($T27&lt;=54,'Fuzzy Topsis'!D$26,IF($T27&lt;=60,'Fuzzy Topsis'!D$27,IF($T27&lt;=70,'Fuzzy Topsis'!D$28,IF($T27&lt;=85,'Fuzzy Topsis'!D$29,'Fuzzy Topsis'!D$30))))</f>
        <v>1</v>
      </c>
      <c r="W27">
        <f>IF($T27&lt;=54,'Fuzzy Topsis'!E$26,IF($T27&lt;=60,'Fuzzy Topsis'!E$27,IF($T27&lt;=70,'Fuzzy Topsis'!E$28,IF($T27&lt;=85,'Fuzzy Topsis'!E$29,'Fuzzy Topsis'!E$30))))</f>
        <v>1</v>
      </c>
    </row>
    <row r="28" spans="1:23" ht="15.75">
      <c r="A28" s="2">
        <v>26</v>
      </c>
      <c r="B28" s="2">
        <v>87</v>
      </c>
      <c r="C28" s="2" t="s">
        <v>87</v>
      </c>
      <c r="D28" s="21">
        <f>Data!E30</f>
        <v>73.044444444444451</v>
      </c>
      <c r="E28">
        <f>IF($D28&lt;=60,'Fuzzy Topsis'!C$3,IF($D28&lt;=79,'Fuzzy Topsis'!C$4,IF($D28&lt;=84,'Fuzzy Topsis'!C$5,IF($D28&lt;=95,'Fuzzy Topsis'!C$6,'Fuzzy Topsis'!C$7))))</f>
        <v>0</v>
      </c>
      <c r="F28">
        <f>IF($D28&lt;=60,'Fuzzy Topsis'!D$3,IF($D28&lt;=79,'Fuzzy Topsis'!D$4,IF($D28&lt;=84,'Fuzzy Topsis'!D$5,IF($D28&lt;=95,'Fuzzy Topsis'!D$6,'Fuzzy Topsis'!D$7))))</f>
        <v>0.25</v>
      </c>
      <c r="G28">
        <f>IF($D28&lt;=60,'Fuzzy Topsis'!E$3,IF($D28&lt;=79,'Fuzzy Topsis'!E$4,IF($D28&lt;=84,'Fuzzy Topsis'!E$5,IF($D28&lt;=95,'Fuzzy Topsis'!E$6,'Fuzzy Topsis'!E$7))))</f>
        <v>0.5</v>
      </c>
      <c r="H28" s="20">
        <f>Data!F30</f>
        <v>36.5</v>
      </c>
      <c r="I28">
        <f>IF($H28&lt;=50,'Fuzzy Topsis'!C$10,IF($H28&lt;=70,'Fuzzy Topsis'!C$11,'Fuzzy Topsis'!C$12))</f>
        <v>0</v>
      </c>
      <c r="J28">
        <f>IF($H28&lt;=50,'Fuzzy Topsis'!D$10,IF($H28&lt;=70,'Fuzzy Topsis'!D$11,'Fuzzy Topsis'!D$12))</f>
        <v>0.25</v>
      </c>
      <c r="K28">
        <f>IF($H28&lt;=50,'Fuzzy Topsis'!E$10,IF($H28&lt;=70,'Fuzzy Topsis'!E$11,'Fuzzy Topsis'!E$12))</f>
        <v>0.5</v>
      </c>
      <c r="L28" s="20">
        <f>Data!G30</f>
        <v>79.400000000000006</v>
      </c>
      <c r="M28">
        <f>IF($L28&lt;=54,'Fuzzy Topsis'!C$15,IF($L28&lt;=60,'Fuzzy Topsis'!C$16,IF($L28&lt;=70,'Fuzzy Topsis'!C$17,IF($L28&lt;=85,'Fuzzy Topsis'!C$18,'Fuzzy Topsis'!C$19))))</f>
        <v>0.5</v>
      </c>
      <c r="N28">
        <f>IF($L28&lt;=54,'Fuzzy Topsis'!D$15,IF($L28&lt;=60,'Fuzzy Topsis'!D$16,IF($L28&lt;=70,'Fuzzy Topsis'!D$17,IF($L28&lt;=85,'Fuzzy Topsis'!D$18,'Fuzzy Topsis'!D$19))))</f>
        <v>0.75</v>
      </c>
      <c r="O28">
        <f>IF($L28&lt;=54,'Fuzzy Topsis'!E$15,IF($L28&lt;=60,'Fuzzy Topsis'!E$16,IF($L28&lt;=70,'Fuzzy Topsis'!E$17,IF($L28&lt;=85,'Fuzzy Topsis'!E$18,'Fuzzy Topsis'!E$19))))</f>
        <v>1</v>
      </c>
      <c r="P28" s="20" t="str">
        <f>Data!H30</f>
        <v>IPS</v>
      </c>
      <c r="Q28">
        <f>IF($P28="IPA",'Fuzzy Topsis'!C$22,'Fuzzy Topsis'!C$23)</f>
        <v>0.5</v>
      </c>
      <c r="R28">
        <f>IF($P28="IPA",'Fuzzy Topsis'!D$22,'Fuzzy Topsis'!D$23)</f>
        <v>0.5</v>
      </c>
      <c r="S28">
        <f>IF($P28="IPA",'Fuzzy Topsis'!E$22,'Fuzzy Topsis'!E$23)</f>
        <v>0.5</v>
      </c>
      <c r="T28" s="20">
        <f>Data!L30</f>
        <v>56.25</v>
      </c>
      <c r="U28">
        <f>IF($T28&lt;=54,'Fuzzy Topsis'!C$26,IF($T28&lt;=60,'Fuzzy Topsis'!C$27,IF($T28&lt;=70,'Fuzzy Topsis'!C$28,IF($T28&lt;=85,'Fuzzy Topsis'!C$29,'Fuzzy Topsis'!C$30))))</f>
        <v>0</v>
      </c>
      <c r="V28">
        <f>IF($T28&lt;=54,'Fuzzy Topsis'!D$26,IF($T28&lt;=60,'Fuzzy Topsis'!D$27,IF($T28&lt;=70,'Fuzzy Topsis'!D$28,IF($T28&lt;=85,'Fuzzy Topsis'!D$29,'Fuzzy Topsis'!D$30))))</f>
        <v>0.25</v>
      </c>
      <c r="W28">
        <f>IF($T28&lt;=54,'Fuzzy Topsis'!E$26,IF($T28&lt;=60,'Fuzzy Topsis'!E$27,IF($T28&lt;=70,'Fuzzy Topsis'!E$28,IF($T28&lt;=85,'Fuzzy Topsis'!E$29,'Fuzzy Topsis'!E$30))))</f>
        <v>0.5</v>
      </c>
    </row>
    <row r="29" spans="1:23" ht="15.75">
      <c r="A29" s="2">
        <v>27</v>
      </c>
      <c r="B29" s="2">
        <v>90</v>
      </c>
      <c r="C29" s="2" t="s">
        <v>88</v>
      </c>
      <c r="D29" s="21">
        <f>Data!E31</f>
        <v>77.044444444444451</v>
      </c>
      <c r="E29">
        <f>IF($D29&lt;=60,'Fuzzy Topsis'!C$3,IF($D29&lt;=79,'Fuzzy Topsis'!C$4,IF($D29&lt;=84,'Fuzzy Topsis'!C$5,IF($D29&lt;=95,'Fuzzy Topsis'!C$6,'Fuzzy Topsis'!C$7))))</f>
        <v>0</v>
      </c>
      <c r="F29">
        <f>IF($D29&lt;=60,'Fuzzy Topsis'!D$3,IF($D29&lt;=79,'Fuzzy Topsis'!D$4,IF($D29&lt;=84,'Fuzzy Topsis'!D$5,IF($D29&lt;=95,'Fuzzy Topsis'!D$6,'Fuzzy Topsis'!D$7))))</f>
        <v>0.25</v>
      </c>
      <c r="G29">
        <f>IF($D29&lt;=60,'Fuzzy Topsis'!E$3,IF($D29&lt;=79,'Fuzzy Topsis'!E$4,IF($D29&lt;=84,'Fuzzy Topsis'!E$5,IF($D29&lt;=95,'Fuzzy Topsis'!E$6,'Fuzzy Topsis'!E$7))))</f>
        <v>0.5</v>
      </c>
      <c r="H29" s="20">
        <f>Data!F31</f>
        <v>38.5</v>
      </c>
      <c r="I29">
        <f>IF($H29&lt;=50,'Fuzzy Topsis'!C$10,IF($H29&lt;=70,'Fuzzy Topsis'!C$11,'Fuzzy Topsis'!C$12))</f>
        <v>0</v>
      </c>
      <c r="J29">
        <f>IF($H29&lt;=50,'Fuzzy Topsis'!D$10,IF($H29&lt;=70,'Fuzzy Topsis'!D$11,'Fuzzy Topsis'!D$12))</f>
        <v>0.25</v>
      </c>
      <c r="K29">
        <f>IF($H29&lt;=50,'Fuzzy Topsis'!E$10,IF($H29&lt;=70,'Fuzzy Topsis'!E$11,'Fuzzy Topsis'!E$12))</f>
        <v>0.5</v>
      </c>
      <c r="L29" s="20">
        <f>Data!G31</f>
        <v>90.9</v>
      </c>
      <c r="M29">
        <f>IF($L29&lt;=54,'Fuzzy Topsis'!C$15,IF($L29&lt;=60,'Fuzzy Topsis'!C$16,IF($L29&lt;=70,'Fuzzy Topsis'!C$17,IF($L29&lt;=85,'Fuzzy Topsis'!C$18,'Fuzzy Topsis'!C$19))))</f>
        <v>0.75</v>
      </c>
      <c r="N29">
        <f>IF($L29&lt;=54,'Fuzzy Topsis'!D$15,IF($L29&lt;=60,'Fuzzy Topsis'!D$16,IF($L29&lt;=70,'Fuzzy Topsis'!D$17,IF($L29&lt;=85,'Fuzzy Topsis'!D$18,'Fuzzy Topsis'!D$19))))</f>
        <v>1</v>
      </c>
      <c r="O29">
        <f>IF($L29&lt;=54,'Fuzzy Topsis'!E$15,IF($L29&lt;=60,'Fuzzy Topsis'!E$16,IF($L29&lt;=70,'Fuzzy Topsis'!E$17,IF($L29&lt;=85,'Fuzzy Topsis'!E$18,'Fuzzy Topsis'!E$19))))</f>
        <v>1</v>
      </c>
      <c r="P29" s="20" t="str">
        <f>Data!H31</f>
        <v>IPS</v>
      </c>
      <c r="Q29">
        <f>IF($P29="IPA",'Fuzzy Topsis'!C$22,'Fuzzy Topsis'!C$23)</f>
        <v>0.5</v>
      </c>
      <c r="R29">
        <f>IF($P29="IPA",'Fuzzy Topsis'!D$22,'Fuzzy Topsis'!D$23)</f>
        <v>0.5</v>
      </c>
      <c r="S29">
        <f>IF($P29="IPA",'Fuzzy Topsis'!E$22,'Fuzzy Topsis'!E$23)</f>
        <v>0.5</v>
      </c>
      <c r="T29" s="20">
        <f>Data!L31</f>
        <v>63.75</v>
      </c>
      <c r="U29">
        <f>IF($T29&lt;=54,'Fuzzy Topsis'!C$26,IF($T29&lt;=60,'Fuzzy Topsis'!C$27,IF($T29&lt;=70,'Fuzzy Topsis'!C$28,IF($T29&lt;=85,'Fuzzy Topsis'!C$29,'Fuzzy Topsis'!C$30))))</f>
        <v>0.25</v>
      </c>
      <c r="V29">
        <f>IF($T29&lt;=54,'Fuzzy Topsis'!D$26,IF($T29&lt;=60,'Fuzzy Topsis'!D$27,IF($T29&lt;=70,'Fuzzy Topsis'!D$28,IF($T29&lt;=85,'Fuzzy Topsis'!D$29,'Fuzzy Topsis'!D$30))))</f>
        <v>0.5</v>
      </c>
      <c r="W29">
        <f>IF($T29&lt;=54,'Fuzzy Topsis'!E$26,IF($T29&lt;=60,'Fuzzy Topsis'!E$27,IF($T29&lt;=70,'Fuzzy Topsis'!E$28,IF($T29&lt;=85,'Fuzzy Topsis'!E$29,'Fuzzy Topsis'!E$30))))</f>
        <v>0.75</v>
      </c>
    </row>
    <row r="30" spans="1:23" ht="15.75">
      <c r="A30" s="2">
        <v>28</v>
      </c>
      <c r="B30" s="2">
        <v>92</v>
      </c>
      <c r="C30" s="2" t="s">
        <v>89</v>
      </c>
      <c r="D30" s="21">
        <f>Data!E32</f>
        <v>74.844444444444449</v>
      </c>
      <c r="E30">
        <f>IF($D30&lt;=60,'Fuzzy Topsis'!C$3,IF($D30&lt;=79,'Fuzzy Topsis'!C$4,IF($D30&lt;=84,'Fuzzy Topsis'!C$5,IF($D30&lt;=95,'Fuzzy Topsis'!C$6,'Fuzzy Topsis'!C$7))))</f>
        <v>0</v>
      </c>
      <c r="F30">
        <f>IF($D30&lt;=60,'Fuzzy Topsis'!D$3,IF($D30&lt;=79,'Fuzzy Topsis'!D$4,IF($D30&lt;=84,'Fuzzy Topsis'!D$5,IF($D30&lt;=95,'Fuzzy Topsis'!D$6,'Fuzzy Topsis'!D$7))))</f>
        <v>0.25</v>
      </c>
      <c r="G30">
        <f>IF($D30&lt;=60,'Fuzzy Topsis'!E$3,IF($D30&lt;=79,'Fuzzy Topsis'!E$4,IF($D30&lt;=84,'Fuzzy Topsis'!E$5,IF($D30&lt;=95,'Fuzzy Topsis'!E$6,'Fuzzy Topsis'!E$7))))</f>
        <v>0.5</v>
      </c>
      <c r="H30" s="20">
        <f>Data!F32</f>
        <v>43</v>
      </c>
      <c r="I30">
        <f>IF($H30&lt;=50,'Fuzzy Topsis'!C$10,IF($H30&lt;=70,'Fuzzy Topsis'!C$11,'Fuzzy Topsis'!C$12))</f>
        <v>0</v>
      </c>
      <c r="J30">
        <f>IF($H30&lt;=50,'Fuzzy Topsis'!D$10,IF($H30&lt;=70,'Fuzzy Topsis'!D$11,'Fuzzy Topsis'!D$12))</f>
        <v>0.25</v>
      </c>
      <c r="K30">
        <f>IF($H30&lt;=50,'Fuzzy Topsis'!E$10,IF($H30&lt;=70,'Fuzzy Topsis'!E$11,'Fuzzy Topsis'!E$12))</f>
        <v>0.5</v>
      </c>
      <c r="L30" s="20">
        <f>Data!G32</f>
        <v>87.2</v>
      </c>
      <c r="M30">
        <f>IF($L30&lt;=54,'Fuzzy Topsis'!C$15,IF($L30&lt;=60,'Fuzzy Topsis'!C$16,IF($L30&lt;=70,'Fuzzy Topsis'!C$17,IF($L30&lt;=85,'Fuzzy Topsis'!C$18,'Fuzzy Topsis'!C$19))))</f>
        <v>0.75</v>
      </c>
      <c r="N30">
        <f>IF($L30&lt;=54,'Fuzzy Topsis'!D$15,IF($L30&lt;=60,'Fuzzy Topsis'!D$16,IF($L30&lt;=70,'Fuzzy Topsis'!D$17,IF($L30&lt;=85,'Fuzzy Topsis'!D$18,'Fuzzy Topsis'!D$19))))</f>
        <v>1</v>
      </c>
      <c r="O30">
        <f>IF($L30&lt;=54,'Fuzzy Topsis'!E$15,IF($L30&lt;=60,'Fuzzy Topsis'!E$16,IF($L30&lt;=70,'Fuzzy Topsis'!E$17,IF($L30&lt;=85,'Fuzzy Topsis'!E$18,'Fuzzy Topsis'!E$19))))</f>
        <v>1</v>
      </c>
      <c r="P30" s="20" t="str">
        <f>Data!H32</f>
        <v>IPA</v>
      </c>
      <c r="Q30">
        <f>IF($P30="IPA",'Fuzzy Topsis'!C$22,'Fuzzy Topsis'!C$23)</f>
        <v>0.5</v>
      </c>
      <c r="R30">
        <f>IF($P30="IPA",'Fuzzy Topsis'!D$22,'Fuzzy Topsis'!D$23)</f>
        <v>0.5</v>
      </c>
      <c r="S30">
        <f>IF($P30="IPA",'Fuzzy Topsis'!E$22,'Fuzzy Topsis'!E$23)</f>
        <v>0.5</v>
      </c>
      <c r="T30" s="20">
        <f>Data!L32</f>
        <v>38.75</v>
      </c>
      <c r="U30">
        <f>IF($T30&lt;=54,'Fuzzy Topsis'!C$26,IF($T30&lt;=60,'Fuzzy Topsis'!C$27,IF($T30&lt;=70,'Fuzzy Topsis'!C$28,IF($T30&lt;=85,'Fuzzy Topsis'!C$29,'Fuzzy Topsis'!C$30))))</f>
        <v>0</v>
      </c>
      <c r="V30">
        <f>IF($T30&lt;=54,'Fuzzy Topsis'!D$26,IF($T30&lt;=60,'Fuzzy Topsis'!D$27,IF($T30&lt;=70,'Fuzzy Topsis'!D$28,IF($T30&lt;=85,'Fuzzy Topsis'!D$29,'Fuzzy Topsis'!D$30))))</f>
        <v>0</v>
      </c>
      <c r="W30">
        <f>IF($T30&lt;=54,'Fuzzy Topsis'!E$26,IF($T30&lt;=60,'Fuzzy Topsis'!E$27,IF($T30&lt;=70,'Fuzzy Topsis'!E$28,IF($T30&lt;=85,'Fuzzy Topsis'!E$29,'Fuzzy Topsis'!E$30))))</f>
        <v>0.25</v>
      </c>
    </row>
    <row r="31" spans="1:23" ht="15.75">
      <c r="A31" s="2">
        <v>29</v>
      </c>
      <c r="B31" s="2">
        <v>97</v>
      </c>
      <c r="C31" s="2" t="s">
        <v>90</v>
      </c>
      <c r="D31" s="21">
        <f>Data!E33</f>
        <v>85.266666666666666</v>
      </c>
      <c r="E31">
        <f>IF($D31&lt;=60,'Fuzzy Topsis'!C$3,IF($D31&lt;=79,'Fuzzy Topsis'!C$4,IF($D31&lt;=84,'Fuzzy Topsis'!C$5,IF($D31&lt;=95,'Fuzzy Topsis'!C$6,'Fuzzy Topsis'!C$7))))</f>
        <v>0.5</v>
      </c>
      <c r="F31">
        <f>IF($D31&lt;=60,'Fuzzy Topsis'!D$3,IF($D31&lt;=79,'Fuzzy Topsis'!D$4,IF($D31&lt;=84,'Fuzzy Topsis'!D$5,IF($D31&lt;=95,'Fuzzy Topsis'!D$6,'Fuzzy Topsis'!D$7))))</f>
        <v>0.75</v>
      </c>
      <c r="G31">
        <f>IF($D31&lt;=60,'Fuzzy Topsis'!E$3,IF($D31&lt;=79,'Fuzzy Topsis'!E$4,IF($D31&lt;=84,'Fuzzy Topsis'!E$5,IF($D31&lt;=95,'Fuzzy Topsis'!E$6,'Fuzzy Topsis'!E$7))))</f>
        <v>1</v>
      </c>
      <c r="H31" s="20">
        <f>Data!F33</f>
        <v>82.5</v>
      </c>
      <c r="I31">
        <f>IF($H31&lt;=50,'Fuzzy Topsis'!C$10,IF($H31&lt;=70,'Fuzzy Topsis'!C$11,'Fuzzy Topsis'!C$12))</f>
        <v>0.5</v>
      </c>
      <c r="J31">
        <f>IF($H31&lt;=50,'Fuzzy Topsis'!D$10,IF($H31&lt;=70,'Fuzzy Topsis'!D$11,'Fuzzy Topsis'!D$12))</f>
        <v>0.75</v>
      </c>
      <c r="K31">
        <f>IF($H31&lt;=50,'Fuzzy Topsis'!E$10,IF($H31&lt;=70,'Fuzzy Topsis'!E$11,'Fuzzy Topsis'!E$12))</f>
        <v>1</v>
      </c>
      <c r="L31" s="20">
        <f>Data!G33</f>
        <v>97</v>
      </c>
      <c r="M31">
        <f>IF($L31&lt;=54,'Fuzzy Topsis'!C$15,IF($L31&lt;=60,'Fuzzy Topsis'!C$16,IF($L31&lt;=70,'Fuzzy Topsis'!C$17,IF($L31&lt;=85,'Fuzzy Topsis'!C$18,'Fuzzy Topsis'!C$19))))</f>
        <v>0.75</v>
      </c>
      <c r="N31">
        <f>IF($L31&lt;=54,'Fuzzy Topsis'!D$15,IF($L31&lt;=60,'Fuzzy Topsis'!D$16,IF($L31&lt;=70,'Fuzzy Topsis'!D$17,IF($L31&lt;=85,'Fuzzy Topsis'!D$18,'Fuzzy Topsis'!D$19))))</f>
        <v>1</v>
      </c>
      <c r="O31">
        <f>IF($L31&lt;=54,'Fuzzy Topsis'!E$15,IF($L31&lt;=60,'Fuzzy Topsis'!E$16,IF($L31&lt;=70,'Fuzzy Topsis'!E$17,IF($L31&lt;=85,'Fuzzy Topsis'!E$18,'Fuzzy Topsis'!E$19))))</f>
        <v>1</v>
      </c>
      <c r="P31" s="20" t="str">
        <f>Data!H33</f>
        <v>IPA</v>
      </c>
      <c r="Q31">
        <f>IF($P31="IPA",'Fuzzy Topsis'!C$22,'Fuzzy Topsis'!C$23)</f>
        <v>0.5</v>
      </c>
      <c r="R31">
        <f>IF($P31="IPA",'Fuzzy Topsis'!D$22,'Fuzzy Topsis'!D$23)</f>
        <v>0.5</v>
      </c>
      <c r="S31">
        <f>IF($P31="IPA",'Fuzzy Topsis'!E$22,'Fuzzy Topsis'!E$23)</f>
        <v>0.5</v>
      </c>
      <c r="T31" s="20">
        <f>Data!L33</f>
        <v>92.5</v>
      </c>
      <c r="U31">
        <f>IF($T31&lt;=54,'Fuzzy Topsis'!C$26,IF($T31&lt;=60,'Fuzzy Topsis'!C$27,IF($T31&lt;=70,'Fuzzy Topsis'!C$28,IF($T31&lt;=85,'Fuzzy Topsis'!C$29,'Fuzzy Topsis'!C$30))))</f>
        <v>0.75</v>
      </c>
      <c r="V31">
        <f>IF($T31&lt;=54,'Fuzzy Topsis'!D$26,IF($T31&lt;=60,'Fuzzy Topsis'!D$27,IF($T31&lt;=70,'Fuzzy Topsis'!D$28,IF($T31&lt;=85,'Fuzzy Topsis'!D$29,'Fuzzy Topsis'!D$30))))</f>
        <v>1</v>
      </c>
      <c r="W31">
        <f>IF($T31&lt;=54,'Fuzzy Topsis'!E$26,IF($T31&lt;=60,'Fuzzy Topsis'!E$27,IF($T31&lt;=70,'Fuzzy Topsis'!E$28,IF($T31&lt;=85,'Fuzzy Topsis'!E$29,'Fuzzy Topsis'!E$30))))</f>
        <v>1</v>
      </c>
    </row>
    <row r="32" spans="1:23" ht="15.75">
      <c r="A32" s="2">
        <v>30</v>
      </c>
      <c r="B32" s="2">
        <v>98</v>
      </c>
      <c r="C32" s="2" t="s">
        <v>91</v>
      </c>
      <c r="D32" s="21">
        <f>Data!E34</f>
        <v>73.511111111111106</v>
      </c>
      <c r="E32">
        <f>IF($D32&lt;=60,'Fuzzy Topsis'!C$3,IF($D32&lt;=79,'Fuzzy Topsis'!C$4,IF($D32&lt;=84,'Fuzzy Topsis'!C$5,IF($D32&lt;=95,'Fuzzy Topsis'!C$6,'Fuzzy Topsis'!C$7))))</f>
        <v>0</v>
      </c>
      <c r="F32">
        <f>IF($D32&lt;=60,'Fuzzy Topsis'!D$3,IF($D32&lt;=79,'Fuzzy Topsis'!D$4,IF($D32&lt;=84,'Fuzzy Topsis'!D$5,IF($D32&lt;=95,'Fuzzy Topsis'!D$6,'Fuzzy Topsis'!D$7))))</f>
        <v>0.25</v>
      </c>
      <c r="G32">
        <f>IF($D32&lt;=60,'Fuzzy Topsis'!E$3,IF($D32&lt;=79,'Fuzzy Topsis'!E$4,IF($D32&lt;=84,'Fuzzy Topsis'!E$5,IF($D32&lt;=95,'Fuzzy Topsis'!E$6,'Fuzzy Topsis'!E$7))))</f>
        <v>0.5</v>
      </c>
      <c r="H32" s="20">
        <f>Data!F34</f>
        <v>35.5</v>
      </c>
      <c r="I32">
        <f>IF($H32&lt;=50,'Fuzzy Topsis'!C$10,IF($H32&lt;=70,'Fuzzy Topsis'!C$11,'Fuzzy Topsis'!C$12))</f>
        <v>0</v>
      </c>
      <c r="J32">
        <f>IF($H32&lt;=50,'Fuzzy Topsis'!D$10,IF($H32&lt;=70,'Fuzzy Topsis'!D$11,'Fuzzy Topsis'!D$12))</f>
        <v>0.25</v>
      </c>
      <c r="K32">
        <f>IF($H32&lt;=50,'Fuzzy Topsis'!E$10,IF($H32&lt;=70,'Fuzzy Topsis'!E$11,'Fuzzy Topsis'!E$12))</f>
        <v>0.5</v>
      </c>
      <c r="L32" s="20">
        <f>Data!G34</f>
        <v>85.7</v>
      </c>
      <c r="M32">
        <f>IF($L32&lt;=54,'Fuzzy Topsis'!C$15,IF($L32&lt;=60,'Fuzzy Topsis'!C$16,IF($L32&lt;=70,'Fuzzy Topsis'!C$17,IF($L32&lt;=85,'Fuzzy Topsis'!C$18,'Fuzzy Topsis'!C$19))))</f>
        <v>0.75</v>
      </c>
      <c r="N32">
        <f>IF($L32&lt;=54,'Fuzzy Topsis'!D$15,IF($L32&lt;=60,'Fuzzy Topsis'!D$16,IF($L32&lt;=70,'Fuzzy Topsis'!D$17,IF($L32&lt;=85,'Fuzzy Topsis'!D$18,'Fuzzy Topsis'!D$19))))</f>
        <v>1</v>
      </c>
      <c r="O32">
        <f>IF($L32&lt;=54,'Fuzzy Topsis'!E$15,IF($L32&lt;=60,'Fuzzy Topsis'!E$16,IF($L32&lt;=70,'Fuzzy Topsis'!E$17,IF($L32&lt;=85,'Fuzzy Topsis'!E$18,'Fuzzy Topsis'!E$19))))</f>
        <v>1</v>
      </c>
      <c r="P32" s="20" t="str">
        <f>Data!H34</f>
        <v>IPA</v>
      </c>
      <c r="Q32">
        <f>IF($P32="IPA",'Fuzzy Topsis'!C$22,'Fuzzy Topsis'!C$23)</f>
        <v>0.5</v>
      </c>
      <c r="R32">
        <f>IF($P32="IPA",'Fuzzy Topsis'!D$22,'Fuzzy Topsis'!D$23)</f>
        <v>0.5</v>
      </c>
      <c r="S32">
        <f>IF($P32="IPA",'Fuzzy Topsis'!E$22,'Fuzzy Topsis'!E$23)</f>
        <v>0.5</v>
      </c>
      <c r="T32" s="20">
        <f>Data!L34</f>
        <v>53.75</v>
      </c>
      <c r="U32">
        <f>IF($T32&lt;=54,'Fuzzy Topsis'!C$26,IF($T32&lt;=60,'Fuzzy Topsis'!C$27,IF($T32&lt;=70,'Fuzzy Topsis'!C$28,IF($T32&lt;=85,'Fuzzy Topsis'!C$29,'Fuzzy Topsis'!C$30))))</f>
        <v>0</v>
      </c>
      <c r="V32">
        <f>IF($T32&lt;=54,'Fuzzy Topsis'!D$26,IF($T32&lt;=60,'Fuzzy Topsis'!D$27,IF($T32&lt;=70,'Fuzzy Topsis'!D$28,IF($T32&lt;=85,'Fuzzy Topsis'!D$29,'Fuzzy Topsis'!D$30))))</f>
        <v>0</v>
      </c>
      <c r="W32">
        <f>IF($T32&lt;=54,'Fuzzy Topsis'!E$26,IF($T32&lt;=60,'Fuzzy Topsis'!E$27,IF($T32&lt;=70,'Fuzzy Topsis'!E$28,IF($T32&lt;=85,'Fuzzy Topsis'!E$29,'Fuzzy Topsis'!E$30))))</f>
        <v>0.25</v>
      </c>
    </row>
    <row r="33" spans="1:23" ht="15.75">
      <c r="A33" s="2">
        <v>31</v>
      </c>
      <c r="B33" s="2">
        <v>99</v>
      </c>
      <c r="C33" s="2" t="s">
        <v>92</v>
      </c>
      <c r="D33" s="21">
        <f>Data!E35</f>
        <v>82.011111111111106</v>
      </c>
      <c r="E33">
        <f>IF($D33&lt;=60,'Fuzzy Topsis'!C$3,IF($D33&lt;=79,'Fuzzy Topsis'!C$4,IF($D33&lt;=84,'Fuzzy Topsis'!C$5,IF($D33&lt;=95,'Fuzzy Topsis'!C$6,'Fuzzy Topsis'!C$7))))</f>
        <v>0.25</v>
      </c>
      <c r="F33">
        <f>IF($D33&lt;=60,'Fuzzy Topsis'!D$3,IF($D33&lt;=79,'Fuzzy Topsis'!D$4,IF($D33&lt;=84,'Fuzzy Topsis'!D$5,IF($D33&lt;=95,'Fuzzy Topsis'!D$6,'Fuzzy Topsis'!D$7))))</f>
        <v>0.5</v>
      </c>
      <c r="G33">
        <f>IF($D33&lt;=60,'Fuzzy Topsis'!E$3,IF($D33&lt;=79,'Fuzzy Topsis'!E$4,IF($D33&lt;=84,'Fuzzy Topsis'!E$5,IF($D33&lt;=95,'Fuzzy Topsis'!E$6,'Fuzzy Topsis'!E$7))))</f>
        <v>0.75</v>
      </c>
      <c r="H33" s="20">
        <f>Data!F35</f>
        <v>53.5</v>
      </c>
      <c r="I33">
        <f>IF($H33&lt;=50,'Fuzzy Topsis'!C$10,IF($H33&lt;=70,'Fuzzy Topsis'!C$11,'Fuzzy Topsis'!C$12))</f>
        <v>0.25</v>
      </c>
      <c r="J33">
        <f>IF($H33&lt;=50,'Fuzzy Topsis'!D$10,IF($H33&lt;=70,'Fuzzy Topsis'!D$11,'Fuzzy Topsis'!D$12))</f>
        <v>0.5</v>
      </c>
      <c r="K33">
        <f>IF($H33&lt;=50,'Fuzzy Topsis'!E$10,IF($H33&lt;=70,'Fuzzy Topsis'!E$11,'Fuzzy Topsis'!E$12))</f>
        <v>0.75</v>
      </c>
      <c r="L33" s="20">
        <f>Data!G35</f>
        <v>80</v>
      </c>
      <c r="M33">
        <f>IF($L33&lt;=54,'Fuzzy Topsis'!C$15,IF($L33&lt;=60,'Fuzzy Topsis'!C$16,IF($L33&lt;=70,'Fuzzy Topsis'!C$17,IF($L33&lt;=85,'Fuzzy Topsis'!C$18,'Fuzzy Topsis'!C$19))))</f>
        <v>0.5</v>
      </c>
      <c r="N33">
        <f>IF($L33&lt;=54,'Fuzzy Topsis'!D$15,IF($L33&lt;=60,'Fuzzy Topsis'!D$16,IF($L33&lt;=70,'Fuzzy Topsis'!D$17,IF($L33&lt;=85,'Fuzzy Topsis'!D$18,'Fuzzy Topsis'!D$19))))</f>
        <v>0.75</v>
      </c>
      <c r="O33">
        <f>IF($L33&lt;=54,'Fuzzy Topsis'!E$15,IF($L33&lt;=60,'Fuzzy Topsis'!E$16,IF($L33&lt;=70,'Fuzzy Topsis'!E$17,IF($L33&lt;=85,'Fuzzy Topsis'!E$18,'Fuzzy Topsis'!E$19))))</f>
        <v>1</v>
      </c>
      <c r="P33" s="20" t="str">
        <f>Data!H35</f>
        <v>IPA</v>
      </c>
      <c r="Q33">
        <f>IF($P33="IPA",'Fuzzy Topsis'!C$22,'Fuzzy Topsis'!C$23)</f>
        <v>0.5</v>
      </c>
      <c r="R33">
        <f>IF($P33="IPA",'Fuzzy Topsis'!D$22,'Fuzzy Topsis'!D$23)</f>
        <v>0.5</v>
      </c>
      <c r="S33">
        <f>IF($P33="IPA",'Fuzzy Topsis'!E$22,'Fuzzy Topsis'!E$23)</f>
        <v>0.5</v>
      </c>
      <c r="T33" s="20">
        <f>Data!L35</f>
        <v>65</v>
      </c>
      <c r="U33">
        <f>IF($T33&lt;=54,'Fuzzy Topsis'!C$26,IF($T33&lt;=60,'Fuzzy Topsis'!C$27,IF($T33&lt;=70,'Fuzzy Topsis'!C$28,IF($T33&lt;=85,'Fuzzy Topsis'!C$29,'Fuzzy Topsis'!C$30))))</f>
        <v>0.25</v>
      </c>
      <c r="V33">
        <f>IF($T33&lt;=54,'Fuzzy Topsis'!D$26,IF($T33&lt;=60,'Fuzzy Topsis'!D$27,IF($T33&lt;=70,'Fuzzy Topsis'!D$28,IF($T33&lt;=85,'Fuzzy Topsis'!D$29,'Fuzzy Topsis'!D$30))))</f>
        <v>0.5</v>
      </c>
      <c r="W33">
        <f>IF($T33&lt;=54,'Fuzzy Topsis'!E$26,IF($T33&lt;=60,'Fuzzy Topsis'!E$27,IF($T33&lt;=70,'Fuzzy Topsis'!E$28,IF($T33&lt;=85,'Fuzzy Topsis'!E$29,'Fuzzy Topsis'!E$30))))</f>
        <v>0.75</v>
      </c>
    </row>
    <row r="34" spans="1:23" ht="15.75">
      <c r="A34" s="2">
        <v>32</v>
      </c>
      <c r="B34" s="2">
        <v>101</v>
      </c>
      <c r="C34" s="2" t="s">
        <v>93</v>
      </c>
      <c r="D34" s="21">
        <f>Data!E36</f>
        <v>80.400000000000006</v>
      </c>
      <c r="E34">
        <f>IF($D34&lt;=60,'Fuzzy Topsis'!C$3,IF($D34&lt;=79,'Fuzzy Topsis'!C$4,IF($D34&lt;=84,'Fuzzy Topsis'!C$5,IF($D34&lt;=95,'Fuzzy Topsis'!C$6,'Fuzzy Topsis'!C$7))))</f>
        <v>0.25</v>
      </c>
      <c r="F34">
        <f>IF($D34&lt;=60,'Fuzzy Topsis'!D$3,IF($D34&lt;=79,'Fuzzy Topsis'!D$4,IF($D34&lt;=84,'Fuzzy Topsis'!D$5,IF($D34&lt;=95,'Fuzzy Topsis'!D$6,'Fuzzy Topsis'!D$7))))</f>
        <v>0.5</v>
      </c>
      <c r="G34">
        <f>IF($D34&lt;=60,'Fuzzy Topsis'!E$3,IF($D34&lt;=79,'Fuzzy Topsis'!E$4,IF($D34&lt;=84,'Fuzzy Topsis'!E$5,IF($D34&lt;=95,'Fuzzy Topsis'!E$6,'Fuzzy Topsis'!E$7))))</f>
        <v>0.75</v>
      </c>
      <c r="H34" s="20">
        <f>Data!F36</f>
        <v>41</v>
      </c>
      <c r="I34">
        <f>IF($H34&lt;=50,'Fuzzy Topsis'!C$10,IF($H34&lt;=70,'Fuzzy Topsis'!C$11,'Fuzzy Topsis'!C$12))</f>
        <v>0</v>
      </c>
      <c r="J34">
        <f>IF($H34&lt;=50,'Fuzzy Topsis'!D$10,IF($H34&lt;=70,'Fuzzy Topsis'!D$11,'Fuzzy Topsis'!D$12))</f>
        <v>0.25</v>
      </c>
      <c r="K34">
        <f>IF($H34&lt;=50,'Fuzzy Topsis'!E$10,IF($H34&lt;=70,'Fuzzy Topsis'!E$11,'Fuzzy Topsis'!E$12))</f>
        <v>0.5</v>
      </c>
      <c r="L34" s="20">
        <f>Data!G36</f>
        <v>97</v>
      </c>
      <c r="M34">
        <f>IF($L34&lt;=54,'Fuzzy Topsis'!C$15,IF($L34&lt;=60,'Fuzzy Topsis'!C$16,IF($L34&lt;=70,'Fuzzy Topsis'!C$17,IF($L34&lt;=85,'Fuzzy Topsis'!C$18,'Fuzzy Topsis'!C$19))))</f>
        <v>0.75</v>
      </c>
      <c r="N34">
        <f>IF($L34&lt;=54,'Fuzzy Topsis'!D$15,IF($L34&lt;=60,'Fuzzy Topsis'!D$16,IF($L34&lt;=70,'Fuzzy Topsis'!D$17,IF($L34&lt;=85,'Fuzzy Topsis'!D$18,'Fuzzy Topsis'!D$19))))</f>
        <v>1</v>
      </c>
      <c r="O34">
        <f>IF($L34&lt;=54,'Fuzzy Topsis'!E$15,IF($L34&lt;=60,'Fuzzy Topsis'!E$16,IF($L34&lt;=70,'Fuzzy Topsis'!E$17,IF($L34&lt;=85,'Fuzzy Topsis'!E$18,'Fuzzy Topsis'!E$19))))</f>
        <v>1</v>
      </c>
      <c r="P34" s="20" t="str">
        <f>Data!H36</f>
        <v>IPA</v>
      </c>
      <c r="Q34">
        <f>IF($P34="IPA",'Fuzzy Topsis'!C$22,'Fuzzy Topsis'!C$23)</f>
        <v>0.5</v>
      </c>
      <c r="R34">
        <f>IF($P34="IPA",'Fuzzy Topsis'!D$22,'Fuzzy Topsis'!D$23)</f>
        <v>0.5</v>
      </c>
      <c r="S34">
        <f>IF($P34="IPA",'Fuzzy Topsis'!E$22,'Fuzzy Topsis'!E$23)</f>
        <v>0.5</v>
      </c>
      <c r="T34" s="20">
        <f>Data!L36</f>
        <v>65</v>
      </c>
      <c r="U34">
        <f>IF($T34&lt;=54,'Fuzzy Topsis'!C$26,IF($T34&lt;=60,'Fuzzy Topsis'!C$27,IF($T34&lt;=70,'Fuzzy Topsis'!C$28,IF($T34&lt;=85,'Fuzzy Topsis'!C$29,'Fuzzy Topsis'!C$30))))</f>
        <v>0.25</v>
      </c>
      <c r="V34">
        <f>IF($T34&lt;=54,'Fuzzy Topsis'!D$26,IF($T34&lt;=60,'Fuzzy Topsis'!D$27,IF($T34&lt;=70,'Fuzzy Topsis'!D$28,IF($T34&lt;=85,'Fuzzy Topsis'!D$29,'Fuzzy Topsis'!D$30))))</f>
        <v>0.5</v>
      </c>
      <c r="W34">
        <f>IF($T34&lt;=54,'Fuzzy Topsis'!E$26,IF($T34&lt;=60,'Fuzzy Topsis'!E$27,IF($T34&lt;=70,'Fuzzy Topsis'!E$28,IF($T34&lt;=85,'Fuzzy Topsis'!E$29,'Fuzzy Topsis'!E$30))))</f>
        <v>0.75</v>
      </c>
    </row>
    <row r="35" spans="1:23" ht="15.75">
      <c r="A35" s="2">
        <v>33</v>
      </c>
      <c r="B35" s="2">
        <v>104</v>
      </c>
      <c r="C35" s="2" t="s">
        <v>94</v>
      </c>
      <c r="D35" s="21">
        <f>Data!E37</f>
        <v>77.216666666666669</v>
      </c>
      <c r="E35">
        <f>IF($D35&lt;=60,'Fuzzy Topsis'!C$3,IF($D35&lt;=79,'Fuzzy Topsis'!C$4,IF($D35&lt;=84,'Fuzzy Topsis'!C$5,IF($D35&lt;=95,'Fuzzy Topsis'!C$6,'Fuzzy Topsis'!C$7))))</f>
        <v>0</v>
      </c>
      <c r="F35">
        <f>IF($D35&lt;=60,'Fuzzy Topsis'!D$3,IF($D35&lt;=79,'Fuzzy Topsis'!D$4,IF($D35&lt;=84,'Fuzzy Topsis'!D$5,IF($D35&lt;=95,'Fuzzy Topsis'!D$6,'Fuzzy Topsis'!D$7))))</f>
        <v>0.25</v>
      </c>
      <c r="G35">
        <f>IF($D35&lt;=60,'Fuzzy Topsis'!E$3,IF($D35&lt;=79,'Fuzzy Topsis'!E$4,IF($D35&lt;=84,'Fuzzy Topsis'!E$5,IF($D35&lt;=95,'Fuzzy Topsis'!E$6,'Fuzzy Topsis'!E$7))))</f>
        <v>0.5</v>
      </c>
      <c r="H35" s="20">
        <f>Data!F37</f>
        <v>53</v>
      </c>
      <c r="I35">
        <f>IF($H35&lt;=50,'Fuzzy Topsis'!C$10,IF($H35&lt;=70,'Fuzzy Topsis'!C$11,'Fuzzy Topsis'!C$12))</f>
        <v>0.25</v>
      </c>
      <c r="J35">
        <f>IF($H35&lt;=50,'Fuzzy Topsis'!D$10,IF($H35&lt;=70,'Fuzzy Topsis'!D$11,'Fuzzy Topsis'!D$12))</f>
        <v>0.5</v>
      </c>
      <c r="K35">
        <f>IF($H35&lt;=50,'Fuzzy Topsis'!E$10,IF($H35&lt;=70,'Fuzzy Topsis'!E$11,'Fuzzy Topsis'!E$12))</f>
        <v>0.75</v>
      </c>
      <c r="L35" s="20">
        <f>Data!G37</f>
        <v>80</v>
      </c>
      <c r="M35">
        <f>IF($L35&lt;=54,'Fuzzy Topsis'!C$15,IF($L35&lt;=60,'Fuzzy Topsis'!C$16,IF($L35&lt;=70,'Fuzzy Topsis'!C$17,IF($L35&lt;=85,'Fuzzy Topsis'!C$18,'Fuzzy Topsis'!C$19))))</f>
        <v>0.5</v>
      </c>
      <c r="N35">
        <f>IF($L35&lt;=54,'Fuzzy Topsis'!D$15,IF($L35&lt;=60,'Fuzzy Topsis'!D$16,IF($L35&lt;=70,'Fuzzy Topsis'!D$17,IF($L35&lt;=85,'Fuzzy Topsis'!D$18,'Fuzzy Topsis'!D$19))))</f>
        <v>0.75</v>
      </c>
      <c r="O35">
        <f>IF($L35&lt;=54,'Fuzzy Topsis'!E$15,IF($L35&lt;=60,'Fuzzy Topsis'!E$16,IF($L35&lt;=70,'Fuzzy Topsis'!E$17,IF($L35&lt;=85,'Fuzzy Topsis'!E$18,'Fuzzy Topsis'!E$19))))</f>
        <v>1</v>
      </c>
      <c r="P35" s="20" t="str">
        <f>Data!H37</f>
        <v>IPA</v>
      </c>
      <c r="Q35">
        <f>IF($P35="IPA",'Fuzzy Topsis'!C$22,'Fuzzy Topsis'!C$23)</f>
        <v>0.5</v>
      </c>
      <c r="R35">
        <f>IF($P35="IPA",'Fuzzy Topsis'!D$22,'Fuzzy Topsis'!D$23)</f>
        <v>0.5</v>
      </c>
      <c r="S35">
        <f>IF($P35="IPA",'Fuzzy Topsis'!E$22,'Fuzzy Topsis'!E$23)</f>
        <v>0.5</v>
      </c>
      <c r="T35" s="20">
        <f>Data!L37</f>
        <v>60</v>
      </c>
      <c r="U35">
        <f>IF($T35&lt;=54,'Fuzzy Topsis'!C$26,IF($T35&lt;=60,'Fuzzy Topsis'!C$27,IF($T35&lt;=70,'Fuzzy Topsis'!C$28,IF($T35&lt;=85,'Fuzzy Topsis'!C$29,'Fuzzy Topsis'!C$30))))</f>
        <v>0</v>
      </c>
      <c r="V35">
        <f>IF($T35&lt;=54,'Fuzzy Topsis'!D$26,IF($T35&lt;=60,'Fuzzy Topsis'!D$27,IF($T35&lt;=70,'Fuzzy Topsis'!D$28,IF($T35&lt;=85,'Fuzzy Topsis'!D$29,'Fuzzy Topsis'!D$30))))</f>
        <v>0.25</v>
      </c>
      <c r="W35">
        <f>IF($T35&lt;=54,'Fuzzy Topsis'!E$26,IF($T35&lt;=60,'Fuzzy Topsis'!E$27,IF($T35&lt;=70,'Fuzzy Topsis'!E$28,IF($T35&lt;=85,'Fuzzy Topsis'!E$29,'Fuzzy Topsis'!E$30))))</f>
        <v>0.5</v>
      </c>
    </row>
    <row r="36" spans="1:23" ht="15.75">
      <c r="A36" s="2">
        <v>34</v>
      </c>
      <c r="B36" s="2">
        <v>105</v>
      </c>
      <c r="C36" s="2" t="s">
        <v>95</v>
      </c>
      <c r="D36" s="21">
        <f>Data!E38</f>
        <v>74.511111111111106</v>
      </c>
      <c r="E36">
        <f>IF($D36&lt;=60,'Fuzzy Topsis'!C$3,IF($D36&lt;=79,'Fuzzy Topsis'!C$4,IF($D36&lt;=84,'Fuzzy Topsis'!C$5,IF($D36&lt;=95,'Fuzzy Topsis'!C$6,'Fuzzy Topsis'!C$7))))</f>
        <v>0</v>
      </c>
      <c r="F36">
        <f>IF($D36&lt;=60,'Fuzzy Topsis'!D$3,IF($D36&lt;=79,'Fuzzy Topsis'!D$4,IF($D36&lt;=84,'Fuzzy Topsis'!D$5,IF($D36&lt;=95,'Fuzzy Topsis'!D$6,'Fuzzy Topsis'!D$7))))</f>
        <v>0.25</v>
      </c>
      <c r="G36">
        <f>IF($D36&lt;=60,'Fuzzy Topsis'!E$3,IF($D36&lt;=79,'Fuzzy Topsis'!E$4,IF($D36&lt;=84,'Fuzzy Topsis'!E$5,IF($D36&lt;=95,'Fuzzy Topsis'!E$6,'Fuzzy Topsis'!E$7))))</f>
        <v>0.5</v>
      </c>
      <c r="H36" s="20">
        <f>Data!F38</f>
        <v>60</v>
      </c>
      <c r="I36">
        <f>IF($H36&lt;=50,'Fuzzy Topsis'!C$10,IF($H36&lt;=70,'Fuzzy Topsis'!C$11,'Fuzzy Topsis'!C$12))</f>
        <v>0.25</v>
      </c>
      <c r="J36">
        <f>IF($H36&lt;=50,'Fuzzy Topsis'!D$10,IF($H36&lt;=70,'Fuzzy Topsis'!D$11,'Fuzzy Topsis'!D$12))</f>
        <v>0.5</v>
      </c>
      <c r="K36">
        <f>IF($H36&lt;=50,'Fuzzy Topsis'!E$10,IF($H36&lt;=70,'Fuzzy Topsis'!E$11,'Fuzzy Topsis'!E$12))</f>
        <v>0.75</v>
      </c>
      <c r="L36" s="20">
        <f>Data!G38</f>
        <v>80</v>
      </c>
      <c r="M36">
        <f>IF($L36&lt;=54,'Fuzzy Topsis'!C$15,IF($L36&lt;=60,'Fuzzy Topsis'!C$16,IF($L36&lt;=70,'Fuzzy Topsis'!C$17,IF($L36&lt;=85,'Fuzzy Topsis'!C$18,'Fuzzy Topsis'!C$19))))</f>
        <v>0.5</v>
      </c>
      <c r="N36">
        <f>IF($L36&lt;=54,'Fuzzy Topsis'!D$15,IF($L36&lt;=60,'Fuzzy Topsis'!D$16,IF($L36&lt;=70,'Fuzzy Topsis'!D$17,IF($L36&lt;=85,'Fuzzy Topsis'!D$18,'Fuzzy Topsis'!D$19))))</f>
        <v>0.75</v>
      </c>
      <c r="O36">
        <f>IF($L36&lt;=54,'Fuzzy Topsis'!E$15,IF($L36&lt;=60,'Fuzzy Topsis'!E$16,IF($L36&lt;=70,'Fuzzy Topsis'!E$17,IF($L36&lt;=85,'Fuzzy Topsis'!E$18,'Fuzzy Topsis'!E$19))))</f>
        <v>1</v>
      </c>
      <c r="P36" s="20" t="str">
        <f>Data!H38</f>
        <v>IPA</v>
      </c>
      <c r="Q36">
        <f>IF($P36="IPA",'Fuzzy Topsis'!C$22,'Fuzzy Topsis'!C$23)</f>
        <v>0.5</v>
      </c>
      <c r="R36">
        <f>IF($P36="IPA",'Fuzzy Topsis'!D$22,'Fuzzy Topsis'!D$23)</f>
        <v>0.5</v>
      </c>
      <c r="S36">
        <f>IF($P36="IPA",'Fuzzy Topsis'!E$22,'Fuzzy Topsis'!E$23)</f>
        <v>0.5</v>
      </c>
      <c r="T36" s="20">
        <f>Data!L38</f>
        <v>78.75</v>
      </c>
      <c r="U36">
        <f>IF($T36&lt;=54,'Fuzzy Topsis'!C$26,IF($T36&lt;=60,'Fuzzy Topsis'!C$27,IF($T36&lt;=70,'Fuzzy Topsis'!C$28,IF($T36&lt;=85,'Fuzzy Topsis'!C$29,'Fuzzy Topsis'!C$30))))</f>
        <v>0.5</v>
      </c>
      <c r="V36">
        <f>IF($T36&lt;=54,'Fuzzy Topsis'!D$26,IF($T36&lt;=60,'Fuzzy Topsis'!D$27,IF($T36&lt;=70,'Fuzzy Topsis'!D$28,IF($T36&lt;=85,'Fuzzy Topsis'!D$29,'Fuzzy Topsis'!D$30))))</f>
        <v>0.75</v>
      </c>
      <c r="W36">
        <f>IF($T36&lt;=54,'Fuzzy Topsis'!E$26,IF($T36&lt;=60,'Fuzzy Topsis'!E$27,IF($T36&lt;=70,'Fuzzy Topsis'!E$28,IF($T36&lt;=85,'Fuzzy Topsis'!E$29,'Fuzzy Topsis'!E$30))))</f>
        <v>1</v>
      </c>
    </row>
    <row r="37" spans="1:23" ht="15.75">
      <c r="A37" s="2">
        <v>35</v>
      </c>
      <c r="B37" s="2">
        <v>107</v>
      </c>
      <c r="C37" s="2" t="s">
        <v>96</v>
      </c>
      <c r="D37" s="21">
        <f>Data!E39</f>
        <v>83.37777777777778</v>
      </c>
      <c r="E37">
        <f>IF($D37&lt;=60,'Fuzzy Topsis'!C$3,IF($D37&lt;=79,'Fuzzy Topsis'!C$4,IF($D37&lt;=84,'Fuzzy Topsis'!C$5,IF($D37&lt;=95,'Fuzzy Topsis'!C$6,'Fuzzy Topsis'!C$7))))</f>
        <v>0.25</v>
      </c>
      <c r="F37">
        <f>IF($D37&lt;=60,'Fuzzy Topsis'!D$3,IF($D37&lt;=79,'Fuzzy Topsis'!D$4,IF($D37&lt;=84,'Fuzzy Topsis'!D$5,IF($D37&lt;=95,'Fuzzy Topsis'!D$6,'Fuzzy Topsis'!D$7))))</f>
        <v>0.5</v>
      </c>
      <c r="G37">
        <f>IF($D37&lt;=60,'Fuzzy Topsis'!E$3,IF($D37&lt;=79,'Fuzzy Topsis'!E$4,IF($D37&lt;=84,'Fuzzy Topsis'!E$5,IF($D37&lt;=95,'Fuzzy Topsis'!E$6,'Fuzzy Topsis'!E$7))))</f>
        <v>0.75</v>
      </c>
      <c r="H37" s="20">
        <f>Data!F39</f>
        <v>53.5</v>
      </c>
      <c r="I37">
        <f>IF($H37&lt;=50,'Fuzzy Topsis'!C$10,IF($H37&lt;=70,'Fuzzy Topsis'!C$11,'Fuzzy Topsis'!C$12))</f>
        <v>0.25</v>
      </c>
      <c r="J37">
        <f>IF($H37&lt;=50,'Fuzzy Topsis'!D$10,IF($H37&lt;=70,'Fuzzy Topsis'!D$11,'Fuzzy Topsis'!D$12))</f>
        <v>0.5</v>
      </c>
      <c r="K37">
        <f>IF($H37&lt;=50,'Fuzzy Topsis'!E$10,IF($H37&lt;=70,'Fuzzy Topsis'!E$11,'Fuzzy Topsis'!E$12))</f>
        <v>0.75</v>
      </c>
      <c r="L37" s="20">
        <f>Data!G39</f>
        <v>82.7</v>
      </c>
      <c r="M37">
        <f>IF($L37&lt;=54,'Fuzzy Topsis'!C$15,IF($L37&lt;=60,'Fuzzy Topsis'!C$16,IF($L37&lt;=70,'Fuzzy Topsis'!C$17,IF($L37&lt;=85,'Fuzzy Topsis'!C$18,'Fuzzy Topsis'!C$19))))</f>
        <v>0.5</v>
      </c>
      <c r="N37">
        <f>IF($L37&lt;=54,'Fuzzy Topsis'!D$15,IF($L37&lt;=60,'Fuzzy Topsis'!D$16,IF($L37&lt;=70,'Fuzzy Topsis'!D$17,IF($L37&lt;=85,'Fuzzy Topsis'!D$18,'Fuzzy Topsis'!D$19))))</f>
        <v>0.75</v>
      </c>
      <c r="O37">
        <f>IF($L37&lt;=54,'Fuzzy Topsis'!E$15,IF($L37&lt;=60,'Fuzzy Topsis'!E$16,IF($L37&lt;=70,'Fuzzy Topsis'!E$17,IF($L37&lt;=85,'Fuzzy Topsis'!E$18,'Fuzzy Topsis'!E$19))))</f>
        <v>1</v>
      </c>
      <c r="P37" s="20" t="str">
        <f>Data!H39</f>
        <v>IPA</v>
      </c>
      <c r="Q37">
        <f>IF($P37="IPA",'Fuzzy Topsis'!C$22,'Fuzzy Topsis'!C$23)</f>
        <v>0.5</v>
      </c>
      <c r="R37">
        <f>IF($P37="IPA",'Fuzzy Topsis'!D$22,'Fuzzy Topsis'!D$23)</f>
        <v>0.5</v>
      </c>
      <c r="S37">
        <f>IF($P37="IPA",'Fuzzy Topsis'!E$22,'Fuzzy Topsis'!E$23)</f>
        <v>0.5</v>
      </c>
      <c r="T37" s="20">
        <f>Data!L39</f>
        <v>82.5</v>
      </c>
      <c r="U37">
        <f>IF($T37&lt;=54,'Fuzzy Topsis'!C$26,IF($T37&lt;=60,'Fuzzy Topsis'!C$27,IF($T37&lt;=70,'Fuzzy Topsis'!C$28,IF($T37&lt;=85,'Fuzzy Topsis'!C$29,'Fuzzy Topsis'!C$30))))</f>
        <v>0.5</v>
      </c>
      <c r="V37">
        <f>IF($T37&lt;=54,'Fuzzy Topsis'!D$26,IF($T37&lt;=60,'Fuzzy Topsis'!D$27,IF($T37&lt;=70,'Fuzzy Topsis'!D$28,IF($T37&lt;=85,'Fuzzy Topsis'!D$29,'Fuzzy Topsis'!D$30))))</f>
        <v>0.75</v>
      </c>
      <c r="W37">
        <f>IF($T37&lt;=54,'Fuzzy Topsis'!E$26,IF($T37&lt;=60,'Fuzzy Topsis'!E$27,IF($T37&lt;=70,'Fuzzy Topsis'!E$28,IF($T37&lt;=85,'Fuzzy Topsis'!E$29,'Fuzzy Topsis'!E$30))))</f>
        <v>1</v>
      </c>
    </row>
    <row r="38" spans="1:23" ht="15.75">
      <c r="A38" s="2">
        <v>36</v>
      </c>
      <c r="B38" s="2">
        <v>109</v>
      </c>
      <c r="C38" s="2" t="s">
        <v>97</v>
      </c>
      <c r="D38" s="21">
        <f>Data!E40</f>
        <v>76.86666666666666</v>
      </c>
      <c r="E38">
        <f>IF($D38&lt;=60,'Fuzzy Topsis'!C$3,IF($D38&lt;=79,'Fuzzy Topsis'!C$4,IF($D38&lt;=84,'Fuzzy Topsis'!C$5,IF($D38&lt;=95,'Fuzzy Topsis'!C$6,'Fuzzy Topsis'!C$7))))</f>
        <v>0</v>
      </c>
      <c r="F38">
        <f>IF($D38&lt;=60,'Fuzzy Topsis'!D$3,IF($D38&lt;=79,'Fuzzy Topsis'!D$4,IF($D38&lt;=84,'Fuzzy Topsis'!D$5,IF($D38&lt;=95,'Fuzzy Topsis'!D$6,'Fuzzy Topsis'!D$7))))</f>
        <v>0.25</v>
      </c>
      <c r="G38">
        <f>IF($D38&lt;=60,'Fuzzy Topsis'!E$3,IF($D38&lt;=79,'Fuzzy Topsis'!E$4,IF($D38&lt;=84,'Fuzzy Topsis'!E$5,IF($D38&lt;=95,'Fuzzy Topsis'!E$6,'Fuzzy Topsis'!E$7))))</f>
        <v>0.5</v>
      </c>
      <c r="H38" s="20">
        <f>Data!F40</f>
        <v>55.5</v>
      </c>
      <c r="I38">
        <f>IF($H38&lt;=50,'Fuzzy Topsis'!C$10,IF($H38&lt;=70,'Fuzzy Topsis'!C$11,'Fuzzy Topsis'!C$12))</f>
        <v>0.25</v>
      </c>
      <c r="J38">
        <f>IF($H38&lt;=50,'Fuzzy Topsis'!D$10,IF($H38&lt;=70,'Fuzzy Topsis'!D$11,'Fuzzy Topsis'!D$12))</f>
        <v>0.5</v>
      </c>
      <c r="K38">
        <f>IF($H38&lt;=50,'Fuzzy Topsis'!E$10,IF($H38&lt;=70,'Fuzzy Topsis'!E$11,'Fuzzy Topsis'!E$12))</f>
        <v>0.75</v>
      </c>
      <c r="L38" s="20">
        <f>Data!G40</f>
        <v>84.2</v>
      </c>
      <c r="M38">
        <f>IF($L38&lt;=54,'Fuzzy Topsis'!C$15,IF($L38&lt;=60,'Fuzzy Topsis'!C$16,IF($L38&lt;=70,'Fuzzy Topsis'!C$17,IF($L38&lt;=85,'Fuzzy Topsis'!C$18,'Fuzzy Topsis'!C$19))))</f>
        <v>0.5</v>
      </c>
      <c r="N38">
        <f>IF($L38&lt;=54,'Fuzzy Topsis'!D$15,IF($L38&lt;=60,'Fuzzy Topsis'!D$16,IF($L38&lt;=70,'Fuzzy Topsis'!D$17,IF($L38&lt;=85,'Fuzzy Topsis'!D$18,'Fuzzy Topsis'!D$19))))</f>
        <v>0.75</v>
      </c>
      <c r="O38">
        <f>IF($L38&lt;=54,'Fuzzy Topsis'!E$15,IF($L38&lt;=60,'Fuzzy Topsis'!E$16,IF($L38&lt;=70,'Fuzzy Topsis'!E$17,IF($L38&lt;=85,'Fuzzy Topsis'!E$18,'Fuzzy Topsis'!E$19))))</f>
        <v>1</v>
      </c>
      <c r="P38" s="20" t="str">
        <f>Data!H40</f>
        <v>IPS</v>
      </c>
      <c r="Q38">
        <f>IF($P38="IPA",'Fuzzy Topsis'!C$22,'Fuzzy Topsis'!C$23)</f>
        <v>0.5</v>
      </c>
      <c r="R38">
        <f>IF($P38="IPA",'Fuzzy Topsis'!D$22,'Fuzzy Topsis'!D$23)</f>
        <v>0.5</v>
      </c>
      <c r="S38">
        <f>IF($P38="IPA",'Fuzzy Topsis'!E$22,'Fuzzy Topsis'!E$23)</f>
        <v>0.5</v>
      </c>
      <c r="T38" s="20">
        <f>Data!L40</f>
        <v>67.5</v>
      </c>
      <c r="U38">
        <f>IF($T38&lt;=54,'Fuzzy Topsis'!C$26,IF($T38&lt;=60,'Fuzzy Topsis'!C$27,IF($T38&lt;=70,'Fuzzy Topsis'!C$28,IF($T38&lt;=85,'Fuzzy Topsis'!C$29,'Fuzzy Topsis'!C$30))))</f>
        <v>0.25</v>
      </c>
      <c r="V38">
        <f>IF($T38&lt;=54,'Fuzzy Topsis'!D$26,IF($T38&lt;=60,'Fuzzy Topsis'!D$27,IF($T38&lt;=70,'Fuzzy Topsis'!D$28,IF($T38&lt;=85,'Fuzzy Topsis'!D$29,'Fuzzy Topsis'!D$30))))</f>
        <v>0.5</v>
      </c>
      <c r="W38">
        <f>IF($T38&lt;=54,'Fuzzy Topsis'!E$26,IF($T38&lt;=60,'Fuzzy Topsis'!E$27,IF($T38&lt;=70,'Fuzzy Topsis'!E$28,IF($T38&lt;=85,'Fuzzy Topsis'!E$29,'Fuzzy Topsis'!E$30))))</f>
        <v>0.75</v>
      </c>
    </row>
    <row r="39" spans="1:23" ht="15.75">
      <c r="A39" s="2">
        <v>37</v>
      </c>
      <c r="B39" s="2">
        <v>114</v>
      </c>
      <c r="C39" s="2" t="s">
        <v>98</v>
      </c>
      <c r="D39" s="21">
        <f>Data!E41</f>
        <v>83.888888888888886</v>
      </c>
      <c r="E39">
        <f>IF($D39&lt;=60,'Fuzzy Topsis'!C$3,IF($D39&lt;=79,'Fuzzy Topsis'!C$4,IF($D39&lt;=84,'Fuzzy Topsis'!C$5,IF($D39&lt;=95,'Fuzzy Topsis'!C$6,'Fuzzy Topsis'!C$7))))</f>
        <v>0.25</v>
      </c>
      <c r="F39">
        <f>IF($D39&lt;=60,'Fuzzy Topsis'!D$3,IF($D39&lt;=79,'Fuzzy Topsis'!D$4,IF($D39&lt;=84,'Fuzzy Topsis'!D$5,IF($D39&lt;=95,'Fuzzy Topsis'!D$6,'Fuzzy Topsis'!D$7))))</f>
        <v>0.5</v>
      </c>
      <c r="G39">
        <f>IF($D39&lt;=60,'Fuzzy Topsis'!E$3,IF($D39&lt;=79,'Fuzzy Topsis'!E$4,IF($D39&lt;=84,'Fuzzy Topsis'!E$5,IF($D39&lt;=95,'Fuzzy Topsis'!E$6,'Fuzzy Topsis'!E$7))))</f>
        <v>0.75</v>
      </c>
      <c r="H39" s="20">
        <f>Data!F41</f>
        <v>72.5</v>
      </c>
      <c r="I39">
        <f>IF($H39&lt;=50,'Fuzzy Topsis'!C$10,IF($H39&lt;=70,'Fuzzy Topsis'!C$11,'Fuzzy Topsis'!C$12))</f>
        <v>0.5</v>
      </c>
      <c r="J39">
        <f>IF($H39&lt;=50,'Fuzzy Topsis'!D$10,IF($H39&lt;=70,'Fuzzy Topsis'!D$11,'Fuzzy Topsis'!D$12))</f>
        <v>0.75</v>
      </c>
      <c r="K39">
        <f>IF($H39&lt;=50,'Fuzzy Topsis'!E$10,IF($H39&lt;=70,'Fuzzy Topsis'!E$11,'Fuzzy Topsis'!E$12))</f>
        <v>1</v>
      </c>
      <c r="L39" s="20">
        <f>Data!G41</f>
        <v>90.2</v>
      </c>
      <c r="M39">
        <f>IF($L39&lt;=54,'Fuzzy Topsis'!C$15,IF($L39&lt;=60,'Fuzzy Topsis'!C$16,IF($L39&lt;=70,'Fuzzy Topsis'!C$17,IF($L39&lt;=85,'Fuzzy Topsis'!C$18,'Fuzzy Topsis'!C$19))))</f>
        <v>0.75</v>
      </c>
      <c r="N39">
        <f>IF($L39&lt;=54,'Fuzzy Topsis'!D$15,IF($L39&lt;=60,'Fuzzy Topsis'!D$16,IF($L39&lt;=70,'Fuzzy Topsis'!D$17,IF($L39&lt;=85,'Fuzzy Topsis'!D$18,'Fuzzy Topsis'!D$19))))</f>
        <v>1</v>
      </c>
      <c r="O39">
        <f>IF($L39&lt;=54,'Fuzzy Topsis'!E$15,IF($L39&lt;=60,'Fuzzy Topsis'!E$16,IF($L39&lt;=70,'Fuzzy Topsis'!E$17,IF($L39&lt;=85,'Fuzzy Topsis'!E$18,'Fuzzy Topsis'!E$19))))</f>
        <v>1</v>
      </c>
      <c r="P39" s="20" t="str">
        <f>Data!H41</f>
        <v>IPA</v>
      </c>
      <c r="Q39">
        <f>IF($P39="IPA",'Fuzzy Topsis'!C$22,'Fuzzy Topsis'!C$23)</f>
        <v>0.5</v>
      </c>
      <c r="R39">
        <f>IF($P39="IPA",'Fuzzy Topsis'!D$22,'Fuzzy Topsis'!D$23)</f>
        <v>0.5</v>
      </c>
      <c r="S39">
        <f>IF($P39="IPA",'Fuzzy Topsis'!E$22,'Fuzzy Topsis'!E$23)</f>
        <v>0.5</v>
      </c>
      <c r="T39" s="20">
        <f>Data!L41</f>
        <v>80</v>
      </c>
      <c r="U39">
        <f>IF($T39&lt;=54,'Fuzzy Topsis'!C$26,IF($T39&lt;=60,'Fuzzy Topsis'!C$27,IF($T39&lt;=70,'Fuzzy Topsis'!C$28,IF($T39&lt;=85,'Fuzzy Topsis'!C$29,'Fuzzy Topsis'!C$30))))</f>
        <v>0.5</v>
      </c>
      <c r="V39">
        <f>IF($T39&lt;=54,'Fuzzy Topsis'!D$26,IF($T39&lt;=60,'Fuzzy Topsis'!D$27,IF($T39&lt;=70,'Fuzzy Topsis'!D$28,IF($T39&lt;=85,'Fuzzy Topsis'!D$29,'Fuzzy Topsis'!D$30))))</f>
        <v>0.75</v>
      </c>
      <c r="W39">
        <f>IF($T39&lt;=54,'Fuzzy Topsis'!E$26,IF($T39&lt;=60,'Fuzzy Topsis'!E$27,IF($T39&lt;=70,'Fuzzy Topsis'!E$28,IF($T39&lt;=85,'Fuzzy Topsis'!E$29,'Fuzzy Topsis'!E$30))))</f>
        <v>1</v>
      </c>
    </row>
    <row r="40" spans="1:23" ht="15.75">
      <c r="A40" s="2">
        <v>38</v>
      </c>
      <c r="B40" s="2">
        <v>117</v>
      </c>
      <c r="C40" s="2" t="s">
        <v>99</v>
      </c>
      <c r="D40" s="21">
        <f>Data!E42</f>
        <v>80.265714285714296</v>
      </c>
      <c r="E40">
        <f>IF($D40&lt;=60,'Fuzzy Topsis'!C$3,IF($D40&lt;=79,'Fuzzy Topsis'!C$4,IF($D40&lt;=84,'Fuzzy Topsis'!C$5,IF($D40&lt;=95,'Fuzzy Topsis'!C$6,'Fuzzy Topsis'!C$7))))</f>
        <v>0.25</v>
      </c>
      <c r="F40">
        <f>IF($D40&lt;=60,'Fuzzy Topsis'!D$3,IF($D40&lt;=79,'Fuzzy Topsis'!D$4,IF($D40&lt;=84,'Fuzzy Topsis'!D$5,IF($D40&lt;=95,'Fuzzy Topsis'!D$6,'Fuzzy Topsis'!D$7))))</f>
        <v>0.5</v>
      </c>
      <c r="G40">
        <f>IF($D40&lt;=60,'Fuzzy Topsis'!E$3,IF($D40&lt;=79,'Fuzzy Topsis'!E$4,IF($D40&lt;=84,'Fuzzy Topsis'!E$5,IF($D40&lt;=95,'Fuzzy Topsis'!E$6,'Fuzzy Topsis'!E$7))))</f>
        <v>0.75</v>
      </c>
      <c r="H40" s="20">
        <f>Data!F42</f>
        <v>38.5</v>
      </c>
      <c r="I40">
        <f>IF($H40&lt;=50,'Fuzzy Topsis'!C$10,IF($H40&lt;=70,'Fuzzy Topsis'!C$11,'Fuzzy Topsis'!C$12))</f>
        <v>0</v>
      </c>
      <c r="J40">
        <f>IF($H40&lt;=50,'Fuzzy Topsis'!D$10,IF($H40&lt;=70,'Fuzzy Topsis'!D$11,'Fuzzy Topsis'!D$12))</f>
        <v>0.25</v>
      </c>
      <c r="K40">
        <f>IF($H40&lt;=50,'Fuzzy Topsis'!E$10,IF($H40&lt;=70,'Fuzzy Topsis'!E$11,'Fuzzy Topsis'!E$12))</f>
        <v>0.5</v>
      </c>
      <c r="L40" s="20">
        <f>Data!G42</f>
        <v>54</v>
      </c>
      <c r="M40">
        <f>IF($L40&lt;=54,'Fuzzy Topsis'!C$15,IF($L40&lt;=60,'Fuzzy Topsis'!C$16,IF($L40&lt;=70,'Fuzzy Topsis'!C$17,IF($L40&lt;=85,'Fuzzy Topsis'!C$18,'Fuzzy Topsis'!C$19))))</f>
        <v>0</v>
      </c>
      <c r="N40">
        <f>IF($L40&lt;=54,'Fuzzy Topsis'!D$15,IF($L40&lt;=60,'Fuzzy Topsis'!D$16,IF($L40&lt;=70,'Fuzzy Topsis'!D$17,IF($L40&lt;=85,'Fuzzy Topsis'!D$18,'Fuzzy Topsis'!D$19))))</f>
        <v>0</v>
      </c>
      <c r="O40">
        <f>IF($L40&lt;=54,'Fuzzy Topsis'!E$15,IF($L40&lt;=60,'Fuzzy Topsis'!E$16,IF($L40&lt;=70,'Fuzzy Topsis'!E$17,IF($L40&lt;=85,'Fuzzy Topsis'!E$18,'Fuzzy Topsis'!E$19))))</f>
        <v>0.25</v>
      </c>
      <c r="P40" s="20" t="str">
        <f>Data!H42</f>
        <v>IPA</v>
      </c>
      <c r="Q40">
        <f>IF($P40="IPA",'Fuzzy Topsis'!C$22,'Fuzzy Topsis'!C$23)</f>
        <v>0.5</v>
      </c>
      <c r="R40">
        <f>IF($P40="IPA",'Fuzzy Topsis'!D$22,'Fuzzy Topsis'!D$23)</f>
        <v>0.5</v>
      </c>
      <c r="S40">
        <f>IF($P40="IPA",'Fuzzy Topsis'!E$22,'Fuzzy Topsis'!E$23)</f>
        <v>0.5</v>
      </c>
      <c r="T40" s="20">
        <f>Data!L42</f>
        <v>57.5</v>
      </c>
      <c r="U40">
        <f>IF($T40&lt;=54,'Fuzzy Topsis'!C$26,IF($T40&lt;=60,'Fuzzy Topsis'!C$27,IF($T40&lt;=70,'Fuzzy Topsis'!C$28,IF($T40&lt;=85,'Fuzzy Topsis'!C$29,'Fuzzy Topsis'!C$30))))</f>
        <v>0</v>
      </c>
      <c r="V40">
        <f>IF($T40&lt;=54,'Fuzzy Topsis'!D$26,IF($T40&lt;=60,'Fuzzy Topsis'!D$27,IF($T40&lt;=70,'Fuzzy Topsis'!D$28,IF($T40&lt;=85,'Fuzzy Topsis'!D$29,'Fuzzy Topsis'!D$30))))</f>
        <v>0.25</v>
      </c>
      <c r="W40">
        <f>IF($T40&lt;=54,'Fuzzy Topsis'!E$26,IF($T40&lt;=60,'Fuzzy Topsis'!E$27,IF($T40&lt;=70,'Fuzzy Topsis'!E$28,IF($T40&lt;=85,'Fuzzy Topsis'!E$29,'Fuzzy Topsis'!E$30))))</f>
        <v>0.5</v>
      </c>
    </row>
    <row r="41" spans="1:23" ht="15.75">
      <c r="A41" s="2">
        <v>39</v>
      </c>
      <c r="B41" s="2">
        <v>124</v>
      </c>
      <c r="C41" s="2" t="s">
        <v>100</v>
      </c>
      <c r="D41" s="21">
        <f>Data!E43</f>
        <v>80.666666666666671</v>
      </c>
      <c r="E41">
        <f>IF($D41&lt;=60,'Fuzzy Topsis'!C$3,IF($D41&lt;=79,'Fuzzy Topsis'!C$4,IF($D41&lt;=84,'Fuzzy Topsis'!C$5,IF($D41&lt;=95,'Fuzzy Topsis'!C$6,'Fuzzy Topsis'!C$7))))</f>
        <v>0.25</v>
      </c>
      <c r="F41">
        <f>IF($D41&lt;=60,'Fuzzy Topsis'!D$3,IF($D41&lt;=79,'Fuzzy Topsis'!D$4,IF($D41&lt;=84,'Fuzzy Topsis'!D$5,IF($D41&lt;=95,'Fuzzy Topsis'!D$6,'Fuzzy Topsis'!D$7))))</f>
        <v>0.5</v>
      </c>
      <c r="G41">
        <f>IF($D41&lt;=60,'Fuzzy Topsis'!E$3,IF($D41&lt;=79,'Fuzzy Topsis'!E$4,IF($D41&lt;=84,'Fuzzy Topsis'!E$5,IF($D41&lt;=95,'Fuzzy Topsis'!E$6,'Fuzzy Topsis'!E$7))))</f>
        <v>0.75</v>
      </c>
      <c r="H41" s="20">
        <f>Data!F43</f>
        <v>85.5</v>
      </c>
      <c r="I41">
        <f>IF($H41&lt;=50,'Fuzzy Topsis'!C$10,IF($H41&lt;=70,'Fuzzy Topsis'!C$11,'Fuzzy Topsis'!C$12))</f>
        <v>0.5</v>
      </c>
      <c r="J41">
        <f>IF($H41&lt;=50,'Fuzzy Topsis'!D$10,IF($H41&lt;=70,'Fuzzy Topsis'!D$11,'Fuzzy Topsis'!D$12))</f>
        <v>0.75</v>
      </c>
      <c r="K41">
        <f>IF($H41&lt;=50,'Fuzzy Topsis'!E$10,IF($H41&lt;=70,'Fuzzy Topsis'!E$11,'Fuzzy Topsis'!E$12))</f>
        <v>1</v>
      </c>
      <c r="L41" s="20">
        <f>Data!G43</f>
        <v>93.9</v>
      </c>
      <c r="M41">
        <f>IF($L41&lt;=54,'Fuzzy Topsis'!C$15,IF($L41&lt;=60,'Fuzzy Topsis'!C$16,IF($L41&lt;=70,'Fuzzy Topsis'!C$17,IF($L41&lt;=85,'Fuzzy Topsis'!C$18,'Fuzzy Topsis'!C$19))))</f>
        <v>0.75</v>
      </c>
      <c r="N41">
        <f>IF($L41&lt;=54,'Fuzzy Topsis'!D$15,IF($L41&lt;=60,'Fuzzy Topsis'!D$16,IF($L41&lt;=70,'Fuzzy Topsis'!D$17,IF($L41&lt;=85,'Fuzzy Topsis'!D$18,'Fuzzy Topsis'!D$19))))</f>
        <v>1</v>
      </c>
      <c r="O41">
        <f>IF($L41&lt;=54,'Fuzzy Topsis'!E$15,IF($L41&lt;=60,'Fuzzy Topsis'!E$16,IF($L41&lt;=70,'Fuzzy Topsis'!E$17,IF($L41&lt;=85,'Fuzzy Topsis'!E$18,'Fuzzy Topsis'!E$19))))</f>
        <v>1</v>
      </c>
      <c r="P41" s="20" t="str">
        <f>Data!H43</f>
        <v>IPA</v>
      </c>
      <c r="Q41">
        <f>IF($P41="IPA",'Fuzzy Topsis'!C$22,'Fuzzy Topsis'!C$23)</f>
        <v>0.5</v>
      </c>
      <c r="R41">
        <f>IF($P41="IPA",'Fuzzy Topsis'!D$22,'Fuzzy Topsis'!D$23)</f>
        <v>0.5</v>
      </c>
      <c r="S41">
        <f>IF($P41="IPA",'Fuzzy Topsis'!E$22,'Fuzzy Topsis'!E$23)</f>
        <v>0.5</v>
      </c>
      <c r="T41" s="20">
        <f>Data!L43</f>
        <v>80</v>
      </c>
      <c r="U41">
        <f>IF($T41&lt;=54,'Fuzzy Topsis'!C$26,IF($T41&lt;=60,'Fuzzy Topsis'!C$27,IF($T41&lt;=70,'Fuzzy Topsis'!C$28,IF($T41&lt;=85,'Fuzzy Topsis'!C$29,'Fuzzy Topsis'!C$30))))</f>
        <v>0.5</v>
      </c>
      <c r="V41">
        <f>IF($T41&lt;=54,'Fuzzy Topsis'!D$26,IF($T41&lt;=60,'Fuzzy Topsis'!D$27,IF($T41&lt;=70,'Fuzzy Topsis'!D$28,IF($T41&lt;=85,'Fuzzy Topsis'!D$29,'Fuzzy Topsis'!D$30))))</f>
        <v>0.75</v>
      </c>
      <c r="W41">
        <f>IF($T41&lt;=54,'Fuzzy Topsis'!E$26,IF($T41&lt;=60,'Fuzzy Topsis'!E$27,IF($T41&lt;=70,'Fuzzy Topsis'!E$28,IF($T41&lt;=85,'Fuzzy Topsis'!E$29,'Fuzzy Topsis'!E$30))))</f>
        <v>1</v>
      </c>
    </row>
    <row r="42" spans="1:23" ht="15.75">
      <c r="A42" s="2">
        <v>40</v>
      </c>
      <c r="B42" s="2">
        <v>128</v>
      </c>
      <c r="C42" s="2" t="s">
        <v>101</v>
      </c>
      <c r="D42" s="21">
        <f>Data!E44</f>
        <v>76.95</v>
      </c>
      <c r="E42">
        <f>IF($D42&lt;=60,'Fuzzy Topsis'!C$3,IF($D42&lt;=79,'Fuzzy Topsis'!C$4,IF($D42&lt;=84,'Fuzzy Topsis'!C$5,IF($D42&lt;=95,'Fuzzy Topsis'!C$6,'Fuzzy Topsis'!C$7))))</f>
        <v>0</v>
      </c>
      <c r="F42">
        <f>IF($D42&lt;=60,'Fuzzy Topsis'!D$3,IF($D42&lt;=79,'Fuzzy Topsis'!D$4,IF($D42&lt;=84,'Fuzzy Topsis'!D$5,IF($D42&lt;=95,'Fuzzy Topsis'!D$6,'Fuzzy Topsis'!D$7))))</f>
        <v>0.25</v>
      </c>
      <c r="G42">
        <f>IF($D42&lt;=60,'Fuzzy Topsis'!E$3,IF($D42&lt;=79,'Fuzzy Topsis'!E$4,IF($D42&lt;=84,'Fuzzy Topsis'!E$5,IF($D42&lt;=95,'Fuzzy Topsis'!E$6,'Fuzzy Topsis'!E$7))))</f>
        <v>0.5</v>
      </c>
      <c r="H42" s="20">
        <f>Data!F44</f>
        <v>26.5</v>
      </c>
      <c r="I42">
        <f>IF($H42&lt;=50,'Fuzzy Topsis'!C$10,IF($H42&lt;=70,'Fuzzy Topsis'!C$11,'Fuzzy Topsis'!C$12))</f>
        <v>0</v>
      </c>
      <c r="J42">
        <f>IF($H42&lt;=50,'Fuzzy Topsis'!D$10,IF($H42&lt;=70,'Fuzzy Topsis'!D$11,'Fuzzy Topsis'!D$12))</f>
        <v>0.25</v>
      </c>
      <c r="K42">
        <f>IF($H42&lt;=50,'Fuzzy Topsis'!E$10,IF($H42&lt;=70,'Fuzzy Topsis'!E$11,'Fuzzy Topsis'!E$12))</f>
        <v>0.5</v>
      </c>
      <c r="L42" s="20">
        <f>Data!G44</f>
        <v>78.900000000000006</v>
      </c>
      <c r="M42">
        <f>IF($L42&lt;=54,'Fuzzy Topsis'!C$15,IF($L42&lt;=60,'Fuzzy Topsis'!C$16,IF($L42&lt;=70,'Fuzzy Topsis'!C$17,IF($L42&lt;=85,'Fuzzy Topsis'!C$18,'Fuzzy Topsis'!C$19))))</f>
        <v>0.5</v>
      </c>
      <c r="N42">
        <f>IF($L42&lt;=54,'Fuzzy Topsis'!D$15,IF($L42&lt;=60,'Fuzzy Topsis'!D$16,IF($L42&lt;=70,'Fuzzy Topsis'!D$17,IF($L42&lt;=85,'Fuzzy Topsis'!D$18,'Fuzzy Topsis'!D$19))))</f>
        <v>0.75</v>
      </c>
      <c r="O42">
        <f>IF($L42&lt;=54,'Fuzzy Topsis'!E$15,IF($L42&lt;=60,'Fuzzy Topsis'!E$16,IF($L42&lt;=70,'Fuzzy Topsis'!E$17,IF($L42&lt;=85,'Fuzzy Topsis'!E$18,'Fuzzy Topsis'!E$19))))</f>
        <v>1</v>
      </c>
      <c r="P42" s="20" t="str">
        <f>Data!H44</f>
        <v>IPA</v>
      </c>
      <c r="Q42">
        <f>IF($P42="IPA",'Fuzzy Topsis'!C$22,'Fuzzy Topsis'!C$23)</f>
        <v>0.5</v>
      </c>
      <c r="R42">
        <f>IF($P42="IPA",'Fuzzy Topsis'!D$22,'Fuzzy Topsis'!D$23)</f>
        <v>0.5</v>
      </c>
      <c r="S42">
        <f>IF($P42="IPA",'Fuzzy Topsis'!E$22,'Fuzzy Topsis'!E$23)</f>
        <v>0.5</v>
      </c>
      <c r="T42" s="20">
        <f>Data!L44</f>
        <v>53.75</v>
      </c>
      <c r="U42">
        <f>IF($T42&lt;=54,'Fuzzy Topsis'!C$26,IF($T42&lt;=60,'Fuzzy Topsis'!C$27,IF($T42&lt;=70,'Fuzzy Topsis'!C$28,IF($T42&lt;=85,'Fuzzy Topsis'!C$29,'Fuzzy Topsis'!C$30))))</f>
        <v>0</v>
      </c>
      <c r="V42">
        <f>IF($T42&lt;=54,'Fuzzy Topsis'!D$26,IF($T42&lt;=60,'Fuzzy Topsis'!D$27,IF($T42&lt;=70,'Fuzzy Topsis'!D$28,IF($T42&lt;=85,'Fuzzy Topsis'!D$29,'Fuzzy Topsis'!D$30))))</f>
        <v>0</v>
      </c>
      <c r="W42">
        <f>IF($T42&lt;=54,'Fuzzy Topsis'!E$26,IF($T42&lt;=60,'Fuzzy Topsis'!E$27,IF($T42&lt;=70,'Fuzzy Topsis'!E$28,IF($T42&lt;=85,'Fuzzy Topsis'!E$29,'Fuzzy Topsis'!E$30))))</f>
        <v>0.25</v>
      </c>
    </row>
    <row r="43" spans="1:23" ht="15.75">
      <c r="A43" s="2">
        <v>41</v>
      </c>
      <c r="B43" s="2">
        <v>141</v>
      </c>
      <c r="C43" s="2" t="s">
        <v>102</v>
      </c>
      <c r="D43" s="21">
        <f>Data!E45</f>
        <v>81.066666666666663</v>
      </c>
      <c r="E43">
        <f>IF($D43&lt;=60,'Fuzzy Topsis'!C$3,IF($D43&lt;=79,'Fuzzy Topsis'!C$4,IF($D43&lt;=84,'Fuzzy Topsis'!C$5,IF($D43&lt;=95,'Fuzzy Topsis'!C$6,'Fuzzy Topsis'!C$7))))</f>
        <v>0.25</v>
      </c>
      <c r="F43">
        <f>IF($D43&lt;=60,'Fuzzy Topsis'!D$3,IF($D43&lt;=79,'Fuzzy Topsis'!D$4,IF($D43&lt;=84,'Fuzzy Topsis'!D$5,IF($D43&lt;=95,'Fuzzy Topsis'!D$6,'Fuzzy Topsis'!D$7))))</f>
        <v>0.5</v>
      </c>
      <c r="G43">
        <f>IF($D43&lt;=60,'Fuzzy Topsis'!E$3,IF($D43&lt;=79,'Fuzzy Topsis'!E$4,IF($D43&lt;=84,'Fuzzy Topsis'!E$5,IF($D43&lt;=95,'Fuzzy Topsis'!E$6,'Fuzzy Topsis'!E$7))))</f>
        <v>0.75</v>
      </c>
      <c r="H43" s="20">
        <f>Data!F45</f>
        <v>76.5</v>
      </c>
      <c r="I43">
        <f>IF($H43&lt;=50,'Fuzzy Topsis'!C$10,IF($H43&lt;=70,'Fuzzy Topsis'!C$11,'Fuzzy Topsis'!C$12))</f>
        <v>0.5</v>
      </c>
      <c r="J43">
        <f>IF($H43&lt;=50,'Fuzzy Topsis'!D$10,IF($H43&lt;=70,'Fuzzy Topsis'!D$11,'Fuzzy Topsis'!D$12))</f>
        <v>0.75</v>
      </c>
      <c r="K43">
        <f>IF($H43&lt;=50,'Fuzzy Topsis'!E$10,IF($H43&lt;=70,'Fuzzy Topsis'!E$11,'Fuzzy Topsis'!E$12))</f>
        <v>1</v>
      </c>
      <c r="L43" s="20">
        <f>Data!G45</f>
        <v>93.9</v>
      </c>
      <c r="M43">
        <f>IF($L43&lt;=54,'Fuzzy Topsis'!C$15,IF($L43&lt;=60,'Fuzzy Topsis'!C$16,IF($L43&lt;=70,'Fuzzy Topsis'!C$17,IF($L43&lt;=85,'Fuzzy Topsis'!C$18,'Fuzzy Topsis'!C$19))))</f>
        <v>0.75</v>
      </c>
      <c r="N43">
        <f>IF($L43&lt;=54,'Fuzzy Topsis'!D$15,IF($L43&lt;=60,'Fuzzy Topsis'!D$16,IF($L43&lt;=70,'Fuzzy Topsis'!D$17,IF($L43&lt;=85,'Fuzzy Topsis'!D$18,'Fuzzy Topsis'!D$19))))</f>
        <v>1</v>
      </c>
      <c r="O43">
        <f>IF($L43&lt;=54,'Fuzzy Topsis'!E$15,IF($L43&lt;=60,'Fuzzy Topsis'!E$16,IF($L43&lt;=70,'Fuzzy Topsis'!E$17,IF($L43&lt;=85,'Fuzzy Topsis'!E$18,'Fuzzy Topsis'!E$19))))</f>
        <v>1</v>
      </c>
      <c r="P43" s="20" t="str">
        <f>Data!H45</f>
        <v>IPA</v>
      </c>
      <c r="Q43">
        <f>IF($P43="IPA",'Fuzzy Topsis'!C$22,'Fuzzy Topsis'!C$23)</f>
        <v>0.5</v>
      </c>
      <c r="R43">
        <f>IF($P43="IPA",'Fuzzy Topsis'!D$22,'Fuzzy Topsis'!D$23)</f>
        <v>0.5</v>
      </c>
      <c r="S43">
        <f>IF($P43="IPA",'Fuzzy Topsis'!E$22,'Fuzzy Topsis'!E$23)</f>
        <v>0.5</v>
      </c>
      <c r="T43" s="20">
        <f>Data!L45</f>
        <v>83.75</v>
      </c>
      <c r="U43">
        <f>IF($T43&lt;=54,'Fuzzy Topsis'!C$26,IF($T43&lt;=60,'Fuzzy Topsis'!C$27,IF($T43&lt;=70,'Fuzzy Topsis'!C$28,IF($T43&lt;=85,'Fuzzy Topsis'!C$29,'Fuzzy Topsis'!C$30))))</f>
        <v>0.5</v>
      </c>
      <c r="V43">
        <f>IF($T43&lt;=54,'Fuzzy Topsis'!D$26,IF($T43&lt;=60,'Fuzzy Topsis'!D$27,IF($T43&lt;=70,'Fuzzy Topsis'!D$28,IF($T43&lt;=85,'Fuzzy Topsis'!D$29,'Fuzzy Topsis'!D$30))))</f>
        <v>0.75</v>
      </c>
      <c r="W43">
        <f>IF($T43&lt;=54,'Fuzzy Topsis'!E$26,IF($T43&lt;=60,'Fuzzy Topsis'!E$27,IF($T43&lt;=70,'Fuzzy Topsis'!E$28,IF($T43&lt;=85,'Fuzzy Topsis'!E$29,'Fuzzy Topsis'!E$30))))</f>
        <v>1</v>
      </c>
    </row>
    <row r="44" spans="1:23" ht="15.75">
      <c r="A44" s="2">
        <v>42</v>
      </c>
      <c r="B44" s="2">
        <v>142</v>
      </c>
      <c r="C44" s="2" t="s">
        <v>103</v>
      </c>
      <c r="D44" s="21">
        <f>Data!E46</f>
        <v>81.066666666666663</v>
      </c>
      <c r="E44">
        <f>IF($D44&lt;=60,'Fuzzy Topsis'!C$3,IF($D44&lt;=79,'Fuzzy Topsis'!C$4,IF($D44&lt;=84,'Fuzzy Topsis'!C$5,IF($D44&lt;=95,'Fuzzy Topsis'!C$6,'Fuzzy Topsis'!C$7))))</f>
        <v>0.25</v>
      </c>
      <c r="F44">
        <f>IF($D44&lt;=60,'Fuzzy Topsis'!D$3,IF($D44&lt;=79,'Fuzzy Topsis'!D$4,IF($D44&lt;=84,'Fuzzy Topsis'!D$5,IF($D44&lt;=95,'Fuzzy Topsis'!D$6,'Fuzzy Topsis'!D$7))))</f>
        <v>0.5</v>
      </c>
      <c r="G44">
        <f>IF($D44&lt;=60,'Fuzzy Topsis'!E$3,IF($D44&lt;=79,'Fuzzy Topsis'!E$4,IF($D44&lt;=84,'Fuzzy Topsis'!E$5,IF($D44&lt;=95,'Fuzzy Topsis'!E$6,'Fuzzy Topsis'!E$7))))</f>
        <v>0.75</v>
      </c>
      <c r="H44" s="20">
        <f>Data!F46</f>
        <v>54</v>
      </c>
      <c r="I44">
        <f>IF($H44&lt;=50,'Fuzzy Topsis'!C$10,IF($H44&lt;=70,'Fuzzy Topsis'!C$11,'Fuzzy Topsis'!C$12))</f>
        <v>0.25</v>
      </c>
      <c r="J44">
        <f>IF($H44&lt;=50,'Fuzzy Topsis'!D$10,IF($H44&lt;=70,'Fuzzy Topsis'!D$11,'Fuzzy Topsis'!D$12))</f>
        <v>0.5</v>
      </c>
      <c r="K44">
        <f>IF($H44&lt;=50,'Fuzzy Topsis'!E$10,IF($H44&lt;=70,'Fuzzy Topsis'!E$11,'Fuzzy Topsis'!E$12))</f>
        <v>0.75</v>
      </c>
      <c r="L44" s="20">
        <f>Data!G46</f>
        <v>79.3</v>
      </c>
      <c r="M44">
        <f>IF($L44&lt;=54,'Fuzzy Topsis'!C$15,IF($L44&lt;=60,'Fuzzy Topsis'!C$16,IF($L44&lt;=70,'Fuzzy Topsis'!C$17,IF($L44&lt;=85,'Fuzzy Topsis'!C$18,'Fuzzy Topsis'!C$19))))</f>
        <v>0.5</v>
      </c>
      <c r="N44">
        <f>IF($L44&lt;=54,'Fuzzy Topsis'!D$15,IF($L44&lt;=60,'Fuzzy Topsis'!D$16,IF($L44&lt;=70,'Fuzzy Topsis'!D$17,IF($L44&lt;=85,'Fuzzy Topsis'!D$18,'Fuzzy Topsis'!D$19))))</f>
        <v>0.75</v>
      </c>
      <c r="O44">
        <f>IF($L44&lt;=54,'Fuzzy Topsis'!E$15,IF($L44&lt;=60,'Fuzzy Topsis'!E$16,IF($L44&lt;=70,'Fuzzy Topsis'!E$17,IF($L44&lt;=85,'Fuzzy Topsis'!E$18,'Fuzzy Topsis'!E$19))))</f>
        <v>1</v>
      </c>
      <c r="P44" s="20" t="str">
        <f>Data!H46</f>
        <v>IPA</v>
      </c>
      <c r="Q44">
        <f>IF($P44="IPA",'Fuzzy Topsis'!C$22,'Fuzzy Topsis'!C$23)</f>
        <v>0.5</v>
      </c>
      <c r="R44">
        <f>IF($P44="IPA",'Fuzzy Topsis'!D$22,'Fuzzy Topsis'!D$23)</f>
        <v>0.5</v>
      </c>
      <c r="S44">
        <f>IF($P44="IPA",'Fuzzy Topsis'!E$22,'Fuzzy Topsis'!E$23)</f>
        <v>0.5</v>
      </c>
      <c r="T44" s="20">
        <f>Data!L46</f>
        <v>56.25</v>
      </c>
      <c r="U44">
        <f>IF($T44&lt;=54,'Fuzzy Topsis'!C$26,IF($T44&lt;=60,'Fuzzy Topsis'!C$27,IF($T44&lt;=70,'Fuzzy Topsis'!C$28,IF($T44&lt;=85,'Fuzzy Topsis'!C$29,'Fuzzy Topsis'!C$30))))</f>
        <v>0</v>
      </c>
      <c r="V44">
        <f>IF($T44&lt;=54,'Fuzzy Topsis'!D$26,IF($T44&lt;=60,'Fuzzy Topsis'!D$27,IF($T44&lt;=70,'Fuzzy Topsis'!D$28,IF($T44&lt;=85,'Fuzzy Topsis'!D$29,'Fuzzy Topsis'!D$30))))</f>
        <v>0.25</v>
      </c>
      <c r="W44">
        <f>IF($T44&lt;=54,'Fuzzy Topsis'!E$26,IF($T44&lt;=60,'Fuzzy Topsis'!E$27,IF($T44&lt;=70,'Fuzzy Topsis'!E$28,IF($T44&lt;=85,'Fuzzy Topsis'!E$29,'Fuzzy Topsis'!E$30))))</f>
        <v>0.5</v>
      </c>
    </row>
    <row r="45" spans="1:23" ht="15.75">
      <c r="A45" s="2">
        <v>43</v>
      </c>
      <c r="B45" s="2">
        <v>143</v>
      </c>
      <c r="C45" s="2" t="s">
        <v>104</v>
      </c>
      <c r="D45" s="21">
        <f>Data!E47</f>
        <v>75.333333333333329</v>
      </c>
      <c r="E45">
        <f>IF($D45&lt;=60,'Fuzzy Topsis'!C$3,IF($D45&lt;=79,'Fuzzy Topsis'!C$4,IF($D45&lt;=84,'Fuzzy Topsis'!C$5,IF($D45&lt;=95,'Fuzzy Topsis'!C$6,'Fuzzy Topsis'!C$7))))</f>
        <v>0</v>
      </c>
      <c r="F45">
        <f>IF($D45&lt;=60,'Fuzzy Topsis'!D$3,IF($D45&lt;=79,'Fuzzy Topsis'!D$4,IF($D45&lt;=84,'Fuzzy Topsis'!D$5,IF($D45&lt;=95,'Fuzzy Topsis'!D$6,'Fuzzy Topsis'!D$7))))</f>
        <v>0.25</v>
      </c>
      <c r="G45">
        <f>IF($D45&lt;=60,'Fuzzy Topsis'!E$3,IF($D45&lt;=79,'Fuzzy Topsis'!E$4,IF($D45&lt;=84,'Fuzzy Topsis'!E$5,IF($D45&lt;=95,'Fuzzy Topsis'!E$6,'Fuzzy Topsis'!E$7))))</f>
        <v>0.5</v>
      </c>
      <c r="H45" s="20">
        <f>Data!F47</f>
        <v>56</v>
      </c>
      <c r="I45">
        <f>IF($H45&lt;=50,'Fuzzy Topsis'!C$10,IF($H45&lt;=70,'Fuzzy Topsis'!C$11,'Fuzzy Topsis'!C$12))</f>
        <v>0.25</v>
      </c>
      <c r="J45">
        <f>IF($H45&lt;=50,'Fuzzy Topsis'!D$10,IF($H45&lt;=70,'Fuzzy Topsis'!D$11,'Fuzzy Topsis'!D$12))</f>
        <v>0.5</v>
      </c>
      <c r="K45">
        <f>IF($H45&lt;=50,'Fuzzy Topsis'!E$10,IF($H45&lt;=70,'Fuzzy Topsis'!E$11,'Fuzzy Topsis'!E$12))</f>
        <v>0.75</v>
      </c>
      <c r="L45" s="20">
        <f>Data!G47</f>
        <v>81.3</v>
      </c>
      <c r="M45">
        <f>IF($L45&lt;=54,'Fuzzy Topsis'!C$15,IF($L45&lt;=60,'Fuzzy Topsis'!C$16,IF($L45&lt;=70,'Fuzzy Topsis'!C$17,IF($L45&lt;=85,'Fuzzy Topsis'!C$18,'Fuzzy Topsis'!C$19))))</f>
        <v>0.5</v>
      </c>
      <c r="N45">
        <f>IF($L45&lt;=54,'Fuzzy Topsis'!D$15,IF($L45&lt;=60,'Fuzzy Topsis'!D$16,IF($L45&lt;=70,'Fuzzy Topsis'!D$17,IF($L45&lt;=85,'Fuzzy Topsis'!D$18,'Fuzzy Topsis'!D$19))))</f>
        <v>0.75</v>
      </c>
      <c r="O45">
        <f>IF($L45&lt;=54,'Fuzzy Topsis'!E$15,IF($L45&lt;=60,'Fuzzy Topsis'!E$16,IF($L45&lt;=70,'Fuzzy Topsis'!E$17,IF($L45&lt;=85,'Fuzzy Topsis'!E$18,'Fuzzy Topsis'!E$19))))</f>
        <v>1</v>
      </c>
      <c r="P45" s="20" t="str">
        <f>Data!H47</f>
        <v>IPA</v>
      </c>
      <c r="Q45">
        <f>IF($P45="IPA",'Fuzzy Topsis'!C$22,'Fuzzy Topsis'!C$23)</f>
        <v>0.5</v>
      </c>
      <c r="R45">
        <f>IF($P45="IPA",'Fuzzy Topsis'!D$22,'Fuzzy Topsis'!D$23)</f>
        <v>0.5</v>
      </c>
      <c r="S45">
        <f>IF($P45="IPA",'Fuzzy Topsis'!E$22,'Fuzzy Topsis'!E$23)</f>
        <v>0.5</v>
      </c>
      <c r="T45" s="20">
        <f>Data!L47</f>
        <v>63.75</v>
      </c>
      <c r="U45">
        <f>IF($T45&lt;=54,'Fuzzy Topsis'!C$26,IF($T45&lt;=60,'Fuzzy Topsis'!C$27,IF($T45&lt;=70,'Fuzzy Topsis'!C$28,IF($T45&lt;=85,'Fuzzy Topsis'!C$29,'Fuzzy Topsis'!C$30))))</f>
        <v>0.25</v>
      </c>
      <c r="V45">
        <f>IF($T45&lt;=54,'Fuzzy Topsis'!D$26,IF($T45&lt;=60,'Fuzzy Topsis'!D$27,IF($T45&lt;=70,'Fuzzy Topsis'!D$28,IF($T45&lt;=85,'Fuzzy Topsis'!D$29,'Fuzzy Topsis'!D$30))))</f>
        <v>0.5</v>
      </c>
      <c r="W45">
        <f>IF($T45&lt;=54,'Fuzzy Topsis'!E$26,IF($T45&lt;=60,'Fuzzy Topsis'!E$27,IF($T45&lt;=70,'Fuzzy Topsis'!E$28,IF($T45&lt;=85,'Fuzzy Topsis'!E$29,'Fuzzy Topsis'!E$30))))</f>
        <v>0.75</v>
      </c>
    </row>
    <row r="46" spans="1:23" ht="15.75">
      <c r="A46" s="2">
        <v>44</v>
      </c>
      <c r="B46" s="2">
        <v>144</v>
      </c>
      <c r="C46" s="2" t="s">
        <v>105</v>
      </c>
      <c r="D46" s="21">
        <f>Data!E48</f>
        <v>82.644444444444446</v>
      </c>
      <c r="E46">
        <f>IF($D46&lt;=60,'Fuzzy Topsis'!C$3,IF($D46&lt;=79,'Fuzzy Topsis'!C$4,IF($D46&lt;=84,'Fuzzy Topsis'!C$5,IF($D46&lt;=95,'Fuzzy Topsis'!C$6,'Fuzzy Topsis'!C$7))))</f>
        <v>0.25</v>
      </c>
      <c r="F46">
        <f>IF($D46&lt;=60,'Fuzzy Topsis'!D$3,IF($D46&lt;=79,'Fuzzy Topsis'!D$4,IF($D46&lt;=84,'Fuzzy Topsis'!D$5,IF($D46&lt;=95,'Fuzzy Topsis'!D$6,'Fuzzy Topsis'!D$7))))</f>
        <v>0.5</v>
      </c>
      <c r="G46">
        <f>IF($D46&lt;=60,'Fuzzy Topsis'!E$3,IF($D46&lt;=79,'Fuzzy Topsis'!E$4,IF($D46&lt;=84,'Fuzzy Topsis'!E$5,IF($D46&lt;=95,'Fuzzy Topsis'!E$6,'Fuzzy Topsis'!E$7))))</f>
        <v>0.75</v>
      </c>
      <c r="H46" s="20">
        <f>Data!F48</f>
        <v>75</v>
      </c>
      <c r="I46">
        <f>IF($H46&lt;=50,'Fuzzy Topsis'!C$10,IF($H46&lt;=70,'Fuzzy Topsis'!C$11,'Fuzzy Topsis'!C$12))</f>
        <v>0.5</v>
      </c>
      <c r="J46">
        <f>IF($H46&lt;=50,'Fuzzy Topsis'!D$10,IF($H46&lt;=70,'Fuzzy Topsis'!D$11,'Fuzzy Topsis'!D$12))</f>
        <v>0.75</v>
      </c>
      <c r="K46">
        <f>IF($H46&lt;=50,'Fuzzy Topsis'!E$10,IF($H46&lt;=70,'Fuzzy Topsis'!E$11,'Fuzzy Topsis'!E$12))</f>
        <v>1</v>
      </c>
      <c r="L46" s="20">
        <f>Data!G48</f>
        <v>87.8</v>
      </c>
      <c r="M46">
        <f>IF($L46&lt;=54,'Fuzzy Topsis'!C$15,IF($L46&lt;=60,'Fuzzy Topsis'!C$16,IF($L46&lt;=70,'Fuzzy Topsis'!C$17,IF($L46&lt;=85,'Fuzzy Topsis'!C$18,'Fuzzy Topsis'!C$19))))</f>
        <v>0.75</v>
      </c>
      <c r="N46">
        <f>IF($L46&lt;=54,'Fuzzy Topsis'!D$15,IF($L46&lt;=60,'Fuzzy Topsis'!D$16,IF($L46&lt;=70,'Fuzzy Topsis'!D$17,IF($L46&lt;=85,'Fuzzy Topsis'!D$18,'Fuzzy Topsis'!D$19))))</f>
        <v>1</v>
      </c>
      <c r="O46">
        <f>IF($L46&lt;=54,'Fuzzy Topsis'!E$15,IF($L46&lt;=60,'Fuzzy Topsis'!E$16,IF($L46&lt;=70,'Fuzzy Topsis'!E$17,IF($L46&lt;=85,'Fuzzy Topsis'!E$18,'Fuzzy Topsis'!E$19))))</f>
        <v>1</v>
      </c>
      <c r="P46" s="20" t="str">
        <f>Data!H48</f>
        <v>IPA</v>
      </c>
      <c r="Q46">
        <f>IF($P46="IPA",'Fuzzy Topsis'!C$22,'Fuzzy Topsis'!C$23)</f>
        <v>0.5</v>
      </c>
      <c r="R46">
        <f>IF($P46="IPA",'Fuzzy Topsis'!D$22,'Fuzzy Topsis'!D$23)</f>
        <v>0.5</v>
      </c>
      <c r="S46">
        <f>IF($P46="IPA",'Fuzzy Topsis'!E$22,'Fuzzy Topsis'!E$23)</f>
        <v>0.5</v>
      </c>
      <c r="T46" s="20">
        <f>Data!L48</f>
        <v>78.75</v>
      </c>
      <c r="U46">
        <f>IF($T46&lt;=54,'Fuzzy Topsis'!C$26,IF($T46&lt;=60,'Fuzzy Topsis'!C$27,IF($T46&lt;=70,'Fuzzy Topsis'!C$28,IF($T46&lt;=85,'Fuzzy Topsis'!C$29,'Fuzzy Topsis'!C$30))))</f>
        <v>0.5</v>
      </c>
      <c r="V46">
        <f>IF($T46&lt;=54,'Fuzzy Topsis'!D$26,IF($T46&lt;=60,'Fuzzy Topsis'!D$27,IF($T46&lt;=70,'Fuzzy Topsis'!D$28,IF($T46&lt;=85,'Fuzzy Topsis'!D$29,'Fuzzy Topsis'!D$30))))</f>
        <v>0.75</v>
      </c>
      <c r="W46">
        <f>IF($T46&lt;=54,'Fuzzy Topsis'!E$26,IF($T46&lt;=60,'Fuzzy Topsis'!E$27,IF($T46&lt;=70,'Fuzzy Topsis'!E$28,IF($T46&lt;=85,'Fuzzy Topsis'!E$29,'Fuzzy Topsis'!E$30))))</f>
        <v>1</v>
      </c>
    </row>
    <row r="47" spans="1:23" ht="15.75">
      <c r="A47" s="2">
        <v>45</v>
      </c>
      <c r="B47" s="2">
        <v>152</v>
      </c>
      <c r="C47" s="2" t="s">
        <v>106</v>
      </c>
      <c r="D47" s="21">
        <f>Data!E49</f>
        <v>73.977777777777774</v>
      </c>
      <c r="E47">
        <f>IF($D47&lt;=60,'Fuzzy Topsis'!C$3,IF($D47&lt;=79,'Fuzzy Topsis'!C$4,IF($D47&lt;=84,'Fuzzy Topsis'!C$5,IF($D47&lt;=95,'Fuzzy Topsis'!C$6,'Fuzzy Topsis'!C$7))))</f>
        <v>0</v>
      </c>
      <c r="F47">
        <f>IF($D47&lt;=60,'Fuzzy Topsis'!D$3,IF($D47&lt;=79,'Fuzzy Topsis'!D$4,IF($D47&lt;=84,'Fuzzy Topsis'!D$5,IF($D47&lt;=95,'Fuzzy Topsis'!D$6,'Fuzzy Topsis'!D$7))))</f>
        <v>0.25</v>
      </c>
      <c r="G47">
        <f>IF($D47&lt;=60,'Fuzzy Topsis'!E$3,IF($D47&lt;=79,'Fuzzy Topsis'!E$4,IF($D47&lt;=84,'Fuzzy Topsis'!E$5,IF($D47&lt;=95,'Fuzzy Topsis'!E$6,'Fuzzy Topsis'!E$7))))</f>
        <v>0.5</v>
      </c>
      <c r="H47" s="20">
        <f>Data!F49</f>
        <v>38</v>
      </c>
      <c r="I47">
        <f>IF($H47&lt;=50,'Fuzzy Topsis'!C$10,IF($H47&lt;=70,'Fuzzy Topsis'!C$11,'Fuzzy Topsis'!C$12))</f>
        <v>0</v>
      </c>
      <c r="J47">
        <f>IF($H47&lt;=50,'Fuzzy Topsis'!D$10,IF($H47&lt;=70,'Fuzzy Topsis'!D$11,'Fuzzy Topsis'!D$12))</f>
        <v>0.25</v>
      </c>
      <c r="K47">
        <f>IF($H47&lt;=50,'Fuzzy Topsis'!E$10,IF($H47&lt;=70,'Fuzzy Topsis'!E$11,'Fuzzy Topsis'!E$12))</f>
        <v>0.5</v>
      </c>
      <c r="L47" s="20">
        <f>Data!G49</f>
        <v>77.8</v>
      </c>
      <c r="M47">
        <f>IF($L47&lt;=54,'Fuzzy Topsis'!C$15,IF($L47&lt;=60,'Fuzzy Topsis'!C$16,IF($L47&lt;=70,'Fuzzy Topsis'!C$17,IF($L47&lt;=85,'Fuzzy Topsis'!C$18,'Fuzzy Topsis'!C$19))))</f>
        <v>0.5</v>
      </c>
      <c r="N47">
        <f>IF($L47&lt;=54,'Fuzzy Topsis'!D$15,IF($L47&lt;=60,'Fuzzy Topsis'!D$16,IF($L47&lt;=70,'Fuzzy Topsis'!D$17,IF($L47&lt;=85,'Fuzzy Topsis'!D$18,'Fuzzy Topsis'!D$19))))</f>
        <v>0.75</v>
      </c>
      <c r="O47">
        <f>IF($L47&lt;=54,'Fuzzy Topsis'!E$15,IF($L47&lt;=60,'Fuzzy Topsis'!E$16,IF($L47&lt;=70,'Fuzzy Topsis'!E$17,IF($L47&lt;=85,'Fuzzy Topsis'!E$18,'Fuzzy Topsis'!E$19))))</f>
        <v>1</v>
      </c>
      <c r="P47" s="20" t="str">
        <f>Data!H49</f>
        <v>IPS</v>
      </c>
      <c r="Q47">
        <f>IF($P47="IPA",'Fuzzy Topsis'!C$22,'Fuzzy Topsis'!C$23)</f>
        <v>0.5</v>
      </c>
      <c r="R47">
        <f>IF($P47="IPA",'Fuzzy Topsis'!D$22,'Fuzzy Topsis'!D$23)</f>
        <v>0.5</v>
      </c>
      <c r="S47">
        <f>IF($P47="IPA",'Fuzzy Topsis'!E$22,'Fuzzy Topsis'!E$23)</f>
        <v>0.5</v>
      </c>
      <c r="T47" s="20">
        <f>Data!L49</f>
        <v>38.75</v>
      </c>
      <c r="U47">
        <f>IF($T47&lt;=54,'Fuzzy Topsis'!C$26,IF($T47&lt;=60,'Fuzzy Topsis'!C$27,IF($T47&lt;=70,'Fuzzy Topsis'!C$28,IF($T47&lt;=85,'Fuzzy Topsis'!C$29,'Fuzzy Topsis'!C$30))))</f>
        <v>0</v>
      </c>
      <c r="V47">
        <f>IF($T47&lt;=54,'Fuzzy Topsis'!D$26,IF($T47&lt;=60,'Fuzzy Topsis'!D$27,IF($T47&lt;=70,'Fuzzy Topsis'!D$28,IF($T47&lt;=85,'Fuzzy Topsis'!D$29,'Fuzzy Topsis'!D$30))))</f>
        <v>0</v>
      </c>
      <c r="W47">
        <f>IF($T47&lt;=54,'Fuzzy Topsis'!E$26,IF($T47&lt;=60,'Fuzzy Topsis'!E$27,IF($T47&lt;=70,'Fuzzy Topsis'!E$28,IF($T47&lt;=85,'Fuzzy Topsis'!E$29,'Fuzzy Topsis'!E$30))))</f>
        <v>0.25</v>
      </c>
    </row>
    <row r="48" spans="1:23" ht="15.75">
      <c r="A48" s="2">
        <v>46</v>
      </c>
      <c r="B48" s="2">
        <v>154</v>
      </c>
      <c r="C48" s="2" t="s">
        <v>107</v>
      </c>
      <c r="D48" s="21">
        <f>Data!E50</f>
        <v>87.022222222222226</v>
      </c>
      <c r="E48">
        <f>IF($D48&lt;=60,'Fuzzy Topsis'!C$3,IF($D48&lt;=79,'Fuzzy Topsis'!C$4,IF($D48&lt;=84,'Fuzzy Topsis'!C$5,IF($D48&lt;=95,'Fuzzy Topsis'!C$6,'Fuzzy Topsis'!C$7))))</f>
        <v>0.5</v>
      </c>
      <c r="F48">
        <f>IF($D48&lt;=60,'Fuzzy Topsis'!D$3,IF($D48&lt;=79,'Fuzzy Topsis'!D$4,IF($D48&lt;=84,'Fuzzy Topsis'!D$5,IF($D48&lt;=95,'Fuzzy Topsis'!D$6,'Fuzzy Topsis'!D$7))))</f>
        <v>0.75</v>
      </c>
      <c r="G48">
        <f>IF($D48&lt;=60,'Fuzzy Topsis'!E$3,IF($D48&lt;=79,'Fuzzy Topsis'!E$4,IF($D48&lt;=84,'Fuzzy Topsis'!E$5,IF($D48&lt;=95,'Fuzzy Topsis'!E$6,'Fuzzy Topsis'!E$7))))</f>
        <v>1</v>
      </c>
      <c r="H48" s="20">
        <f>Data!F50</f>
        <v>90.5</v>
      </c>
      <c r="I48">
        <f>IF($H48&lt;=50,'Fuzzy Topsis'!C$10,IF($H48&lt;=70,'Fuzzy Topsis'!C$11,'Fuzzy Topsis'!C$12))</f>
        <v>0.5</v>
      </c>
      <c r="J48">
        <f>IF($H48&lt;=50,'Fuzzy Topsis'!D$10,IF($H48&lt;=70,'Fuzzy Topsis'!D$11,'Fuzzy Topsis'!D$12))</f>
        <v>0.75</v>
      </c>
      <c r="K48">
        <f>IF($H48&lt;=50,'Fuzzy Topsis'!E$10,IF($H48&lt;=70,'Fuzzy Topsis'!E$11,'Fuzzy Topsis'!E$12))</f>
        <v>1</v>
      </c>
      <c r="L48" s="20">
        <f>Data!G50</f>
        <v>91.2</v>
      </c>
      <c r="M48">
        <f>IF($L48&lt;=54,'Fuzzy Topsis'!C$15,IF($L48&lt;=60,'Fuzzy Topsis'!C$16,IF($L48&lt;=70,'Fuzzy Topsis'!C$17,IF($L48&lt;=85,'Fuzzy Topsis'!C$18,'Fuzzy Topsis'!C$19))))</f>
        <v>0.75</v>
      </c>
      <c r="N48">
        <f>IF($L48&lt;=54,'Fuzzy Topsis'!D$15,IF($L48&lt;=60,'Fuzzy Topsis'!D$16,IF($L48&lt;=70,'Fuzzy Topsis'!D$17,IF($L48&lt;=85,'Fuzzy Topsis'!D$18,'Fuzzy Topsis'!D$19))))</f>
        <v>1</v>
      </c>
      <c r="O48">
        <f>IF($L48&lt;=54,'Fuzzy Topsis'!E$15,IF($L48&lt;=60,'Fuzzy Topsis'!E$16,IF($L48&lt;=70,'Fuzzy Topsis'!E$17,IF($L48&lt;=85,'Fuzzy Topsis'!E$18,'Fuzzy Topsis'!E$19))))</f>
        <v>1</v>
      </c>
      <c r="P48" s="20" t="str">
        <f>Data!H50</f>
        <v>IPA</v>
      </c>
      <c r="Q48">
        <f>IF($P48="IPA",'Fuzzy Topsis'!C$22,'Fuzzy Topsis'!C$23)</f>
        <v>0.5</v>
      </c>
      <c r="R48">
        <f>IF($P48="IPA",'Fuzzy Topsis'!D$22,'Fuzzy Topsis'!D$23)</f>
        <v>0.5</v>
      </c>
      <c r="S48">
        <f>IF($P48="IPA",'Fuzzy Topsis'!E$22,'Fuzzy Topsis'!E$23)</f>
        <v>0.5</v>
      </c>
      <c r="T48" s="20">
        <f>Data!L50</f>
        <v>93.75</v>
      </c>
      <c r="U48">
        <f>IF($T48&lt;=54,'Fuzzy Topsis'!C$26,IF($T48&lt;=60,'Fuzzy Topsis'!C$27,IF($T48&lt;=70,'Fuzzy Topsis'!C$28,IF($T48&lt;=85,'Fuzzy Topsis'!C$29,'Fuzzy Topsis'!C$30))))</f>
        <v>0.75</v>
      </c>
      <c r="V48">
        <f>IF($T48&lt;=54,'Fuzzy Topsis'!D$26,IF($T48&lt;=60,'Fuzzy Topsis'!D$27,IF($T48&lt;=70,'Fuzzy Topsis'!D$28,IF($T48&lt;=85,'Fuzzy Topsis'!D$29,'Fuzzy Topsis'!D$30))))</f>
        <v>1</v>
      </c>
      <c r="W48">
        <f>IF($T48&lt;=54,'Fuzzy Topsis'!E$26,IF($T48&lt;=60,'Fuzzy Topsis'!E$27,IF($T48&lt;=70,'Fuzzy Topsis'!E$28,IF($T48&lt;=85,'Fuzzy Topsis'!E$29,'Fuzzy Topsis'!E$30))))</f>
        <v>1</v>
      </c>
    </row>
    <row r="49" spans="1:23" ht="15.75">
      <c r="A49" s="2">
        <v>47</v>
      </c>
      <c r="B49" s="2">
        <v>158</v>
      </c>
      <c r="C49" s="2" t="s">
        <v>108</v>
      </c>
      <c r="D49" s="21">
        <f>Data!E51</f>
        <v>77.577777777777783</v>
      </c>
      <c r="E49">
        <f>IF($D49&lt;=60,'Fuzzy Topsis'!C$3,IF($D49&lt;=79,'Fuzzy Topsis'!C$4,IF($D49&lt;=84,'Fuzzy Topsis'!C$5,IF($D49&lt;=95,'Fuzzy Topsis'!C$6,'Fuzzy Topsis'!C$7))))</f>
        <v>0</v>
      </c>
      <c r="F49">
        <f>IF($D49&lt;=60,'Fuzzy Topsis'!D$3,IF($D49&lt;=79,'Fuzzy Topsis'!D$4,IF($D49&lt;=84,'Fuzzy Topsis'!D$5,IF($D49&lt;=95,'Fuzzy Topsis'!D$6,'Fuzzy Topsis'!D$7))))</f>
        <v>0.25</v>
      </c>
      <c r="G49">
        <f>IF($D49&lt;=60,'Fuzzy Topsis'!E$3,IF($D49&lt;=79,'Fuzzy Topsis'!E$4,IF($D49&lt;=84,'Fuzzy Topsis'!E$5,IF($D49&lt;=95,'Fuzzy Topsis'!E$6,'Fuzzy Topsis'!E$7))))</f>
        <v>0.5</v>
      </c>
      <c r="H49" s="20">
        <f>Data!F51</f>
        <v>55</v>
      </c>
      <c r="I49">
        <f>IF($H49&lt;=50,'Fuzzy Topsis'!C$10,IF($H49&lt;=70,'Fuzzy Topsis'!C$11,'Fuzzy Topsis'!C$12))</f>
        <v>0.25</v>
      </c>
      <c r="J49">
        <f>IF($H49&lt;=50,'Fuzzy Topsis'!D$10,IF($H49&lt;=70,'Fuzzy Topsis'!D$11,'Fuzzy Topsis'!D$12))</f>
        <v>0.5</v>
      </c>
      <c r="K49">
        <f>IF($H49&lt;=50,'Fuzzy Topsis'!E$10,IF($H49&lt;=70,'Fuzzy Topsis'!E$11,'Fuzzy Topsis'!E$12))</f>
        <v>0.75</v>
      </c>
      <c r="L49" s="20">
        <f>Data!G51</f>
        <v>76</v>
      </c>
      <c r="M49">
        <f>IF($L49&lt;=54,'Fuzzy Topsis'!C$15,IF($L49&lt;=60,'Fuzzy Topsis'!C$16,IF($L49&lt;=70,'Fuzzy Topsis'!C$17,IF($L49&lt;=85,'Fuzzy Topsis'!C$18,'Fuzzy Topsis'!C$19))))</f>
        <v>0.5</v>
      </c>
      <c r="N49">
        <f>IF($L49&lt;=54,'Fuzzy Topsis'!D$15,IF($L49&lt;=60,'Fuzzy Topsis'!D$16,IF($L49&lt;=70,'Fuzzy Topsis'!D$17,IF($L49&lt;=85,'Fuzzy Topsis'!D$18,'Fuzzy Topsis'!D$19))))</f>
        <v>0.75</v>
      </c>
      <c r="O49">
        <f>IF($L49&lt;=54,'Fuzzy Topsis'!E$15,IF($L49&lt;=60,'Fuzzy Topsis'!E$16,IF($L49&lt;=70,'Fuzzy Topsis'!E$17,IF($L49&lt;=85,'Fuzzy Topsis'!E$18,'Fuzzy Topsis'!E$19))))</f>
        <v>1</v>
      </c>
      <c r="P49" s="20" t="str">
        <f>Data!H51</f>
        <v>IPA</v>
      </c>
      <c r="Q49">
        <f>IF($P49="IPA",'Fuzzy Topsis'!C$22,'Fuzzy Topsis'!C$23)</f>
        <v>0.5</v>
      </c>
      <c r="R49">
        <f>IF($P49="IPA",'Fuzzy Topsis'!D$22,'Fuzzy Topsis'!D$23)</f>
        <v>0.5</v>
      </c>
      <c r="S49">
        <f>IF($P49="IPA",'Fuzzy Topsis'!E$22,'Fuzzy Topsis'!E$23)</f>
        <v>0.5</v>
      </c>
      <c r="T49" s="20">
        <f>Data!L51</f>
        <v>65.75</v>
      </c>
      <c r="U49">
        <f>IF($T49&lt;=54,'Fuzzy Topsis'!C$26,IF($T49&lt;=60,'Fuzzy Topsis'!C$27,IF($T49&lt;=70,'Fuzzy Topsis'!C$28,IF($T49&lt;=85,'Fuzzy Topsis'!C$29,'Fuzzy Topsis'!C$30))))</f>
        <v>0.25</v>
      </c>
      <c r="V49">
        <f>IF($T49&lt;=54,'Fuzzy Topsis'!D$26,IF($T49&lt;=60,'Fuzzy Topsis'!D$27,IF($T49&lt;=70,'Fuzzy Topsis'!D$28,IF($T49&lt;=85,'Fuzzy Topsis'!D$29,'Fuzzy Topsis'!D$30))))</f>
        <v>0.5</v>
      </c>
      <c r="W49">
        <f>IF($T49&lt;=54,'Fuzzy Topsis'!E$26,IF($T49&lt;=60,'Fuzzy Topsis'!E$27,IF($T49&lt;=70,'Fuzzy Topsis'!E$28,IF($T49&lt;=85,'Fuzzy Topsis'!E$29,'Fuzzy Topsis'!E$30))))</f>
        <v>0.75</v>
      </c>
    </row>
    <row r="50" spans="1:23" ht="15.75">
      <c r="A50" s="2">
        <v>48</v>
      </c>
      <c r="B50" s="2">
        <v>159</v>
      </c>
      <c r="C50" s="2" t="s">
        <v>109</v>
      </c>
      <c r="D50" s="21">
        <f>Data!E52</f>
        <v>76.911111111111111</v>
      </c>
      <c r="E50">
        <f>IF($D50&lt;=60,'Fuzzy Topsis'!C$3,IF($D50&lt;=79,'Fuzzy Topsis'!C$4,IF($D50&lt;=84,'Fuzzy Topsis'!C$5,IF($D50&lt;=95,'Fuzzy Topsis'!C$6,'Fuzzy Topsis'!C$7))))</f>
        <v>0</v>
      </c>
      <c r="F50">
        <f>IF($D50&lt;=60,'Fuzzy Topsis'!D$3,IF($D50&lt;=79,'Fuzzy Topsis'!D$4,IF($D50&lt;=84,'Fuzzy Topsis'!D$5,IF($D50&lt;=95,'Fuzzy Topsis'!D$6,'Fuzzy Topsis'!D$7))))</f>
        <v>0.25</v>
      </c>
      <c r="G50">
        <f>IF($D50&lt;=60,'Fuzzy Topsis'!E$3,IF($D50&lt;=79,'Fuzzy Topsis'!E$4,IF($D50&lt;=84,'Fuzzy Topsis'!E$5,IF($D50&lt;=95,'Fuzzy Topsis'!E$6,'Fuzzy Topsis'!E$7))))</f>
        <v>0.5</v>
      </c>
      <c r="H50" s="20">
        <f>Data!F52</f>
        <v>51</v>
      </c>
      <c r="I50">
        <f>IF($H50&lt;=50,'Fuzzy Topsis'!C$10,IF($H50&lt;=70,'Fuzzy Topsis'!C$11,'Fuzzy Topsis'!C$12))</f>
        <v>0.25</v>
      </c>
      <c r="J50">
        <f>IF($H50&lt;=50,'Fuzzy Topsis'!D$10,IF($H50&lt;=70,'Fuzzy Topsis'!D$11,'Fuzzy Topsis'!D$12))</f>
        <v>0.5</v>
      </c>
      <c r="K50">
        <f>IF($H50&lt;=50,'Fuzzy Topsis'!E$10,IF($H50&lt;=70,'Fuzzy Topsis'!E$11,'Fuzzy Topsis'!E$12))</f>
        <v>0.75</v>
      </c>
      <c r="L50" s="20">
        <f>Data!G52</f>
        <v>92.1</v>
      </c>
      <c r="M50">
        <f>IF($L50&lt;=54,'Fuzzy Topsis'!C$15,IF($L50&lt;=60,'Fuzzy Topsis'!C$16,IF($L50&lt;=70,'Fuzzy Topsis'!C$17,IF($L50&lt;=85,'Fuzzy Topsis'!C$18,'Fuzzy Topsis'!C$19))))</f>
        <v>0.75</v>
      </c>
      <c r="N50">
        <f>IF($L50&lt;=54,'Fuzzy Topsis'!D$15,IF($L50&lt;=60,'Fuzzy Topsis'!D$16,IF($L50&lt;=70,'Fuzzy Topsis'!D$17,IF($L50&lt;=85,'Fuzzy Topsis'!D$18,'Fuzzy Topsis'!D$19))))</f>
        <v>1</v>
      </c>
      <c r="O50">
        <f>IF($L50&lt;=54,'Fuzzy Topsis'!E$15,IF($L50&lt;=60,'Fuzzy Topsis'!E$16,IF($L50&lt;=70,'Fuzzy Topsis'!E$17,IF($L50&lt;=85,'Fuzzy Topsis'!E$18,'Fuzzy Topsis'!E$19))))</f>
        <v>1</v>
      </c>
      <c r="P50" s="20" t="str">
        <f>Data!H52</f>
        <v>IPA</v>
      </c>
      <c r="Q50">
        <f>IF($P50="IPA",'Fuzzy Topsis'!C$22,'Fuzzy Topsis'!C$23)</f>
        <v>0.5</v>
      </c>
      <c r="R50">
        <f>IF($P50="IPA",'Fuzzy Topsis'!D$22,'Fuzzy Topsis'!D$23)</f>
        <v>0.5</v>
      </c>
      <c r="S50">
        <f>IF($P50="IPA",'Fuzzy Topsis'!E$22,'Fuzzy Topsis'!E$23)</f>
        <v>0.5</v>
      </c>
      <c r="T50" s="20">
        <f>Data!L52</f>
        <v>56.25</v>
      </c>
      <c r="U50">
        <f>IF($T50&lt;=54,'Fuzzy Topsis'!C$26,IF($T50&lt;=60,'Fuzzy Topsis'!C$27,IF($T50&lt;=70,'Fuzzy Topsis'!C$28,IF($T50&lt;=85,'Fuzzy Topsis'!C$29,'Fuzzy Topsis'!C$30))))</f>
        <v>0</v>
      </c>
      <c r="V50">
        <f>IF($T50&lt;=54,'Fuzzy Topsis'!D$26,IF($T50&lt;=60,'Fuzzy Topsis'!D$27,IF($T50&lt;=70,'Fuzzy Topsis'!D$28,IF($T50&lt;=85,'Fuzzy Topsis'!D$29,'Fuzzy Topsis'!D$30))))</f>
        <v>0.25</v>
      </c>
      <c r="W50">
        <f>IF($T50&lt;=54,'Fuzzy Topsis'!E$26,IF($T50&lt;=60,'Fuzzy Topsis'!E$27,IF($T50&lt;=70,'Fuzzy Topsis'!E$28,IF($T50&lt;=85,'Fuzzy Topsis'!E$29,'Fuzzy Topsis'!E$30))))</f>
        <v>0.5</v>
      </c>
    </row>
    <row r="51" spans="1:23" ht="15.75">
      <c r="A51" s="2">
        <v>49</v>
      </c>
      <c r="B51" s="2">
        <v>160</v>
      </c>
      <c r="C51" s="2" t="s">
        <v>110</v>
      </c>
      <c r="D51" s="21">
        <f>Data!E53</f>
        <v>72.488888888888894</v>
      </c>
      <c r="E51">
        <f>IF($D51&lt;=60,'Fuzzy Topsis'!C$3,IF($D51&lt;=79,'Fuzzy Topsis'!C$4,IF($D51&lt;=84,'Fuzzy Topsis'!C$5,IF($D51&lt;=95,'Fuzzy Topsis'!C$6,'Fuzzy Topsis'!C$7))))</f>
        <v>0</v>
      </c>
      <c r="F51">
        <f>IF($D51&lt;=60,'Fuzzy Topsis'!D$3,IF($D51&lt;=79,'Fuzzy Topsis'!D$4,IF($D51&lt;=84,'Fuzzy Topsis'!D$5,IF($D51&lt;=95,'Fuzzy Topsis'!D$6,'Fuzzy Topsis'!D$7))))</f>
        <v>0.25</v>
      </c>
      <c r="G51">
        <f>IF($D51&lt;=60,'Fuzzy Topsis'!E$3,IF($D51&lt;=79,'Fuzzy Topsis'!E$4,IF($D51&lt;=84,'Fuzzy Topsis'!E$5,IF($D51&lt;=95,'Fuzzy Topsis'!E$6,'Fuzzy Topsis'!E$7))))</f>
        <v>0.5</v>
      </c>
      <c r="H51" s="20">
        <f>Data!F53</f>
        <v>37.5</v>
      </c>
      <c r="I51">
        <f>IF($H51&lt;=50,'Fuzzy Topsis'!C$10,IF($H51&lt;=70,'Fuzzy Topsis'!C$11,'Fuzzy Topsis'!C$12))</f>
        <v>0</v>
      </c>
      <c r="J51">
        <f>IF($H51&lt;=50,'Fuzzy Topsis'!D$10,IF($H51&lt;=70,'Fuzzy Topsis'!D$11,'Fuzzy Topsis'!D$12))</f>
        <v>0.25</v>
      </c>
      <c r="K51">
        <f>IF($H51&lt;=50,'Fuzzy Topsis'!E$10,IF($H51&lt;=70,'Fuzzy Topsis'!E$11,'Fuzzy Topsis'!E$12))</f>
        <v>0.5</v>
      </c>
      <c r="L51" s="20">
        <f>Data!G53</f>
        <v>75</v>
      </c>
      <c r="M51">
        <f>IF($L51&lt;=54,'Fuzzy Topsis'!C$15,IF($L51&lt;=60,'Fuzzy Topsis'!C$16,IF($L51&lt;=70,'Fuzzy Topsis'!C$17,IF($L51&lt;=85,'Fuzzy Topsis'!C$18,'Fuzzy Topsis'!C$19))))</f>
        <v>0.5</v>
      </c>
      <c r="N51">
        <f>IF($L51&lt;=54,'Fuzzy Topsis'!D$15,IF($L51&lt;=60,'Fuzzy Topsis'!D$16,IF($L51&lt;=70,'Fuzzy Topsis'!D$17,IF($L51&lt;=85,'Fuzzy Topsis'!D$18,'Fuzzy Topsis'!D$19))))</f>
        <v>0.75</v>
      </c>
      <c r="O51">
        <f>IF($L51&lt;=54,'Fuzzy Topsis'!E$15,IF($L51&lt;=60,'Fuzzy Topsis'!E$16,IF($L51&lt;=70,'Fuzzy Topsis'!E$17,IF($L51&lt;=85,'Fuzzy Topsis'!E$18,'Fuzzy Topsis'!E$19))))</f>
        <v>1</v>
      </c>
      <c r="P51" s="20" t="str">
        <f>Data!H53</f>
        <v>IPA</v>
      </c>
      <c r="Q51">
        <f>IF($P51="IPA",'Fuzzy Topsis'!C$22,'Fuzzy Topsis'!C$23)</f>
        <v>0.5</v>
      </c>
      <c r="R51">
        <f>IF($P51="IPA",'Fuzzy Topsis'!D$22,'Fuzzy Topsis'!D$23)</f>
        <v>0.5</v>
      </c>
      <c r="S51">
        <f>IF($P51="IPA",'Fuzzy Topsis'!E$22,'Fuzzy Topsis'!E$23)</f>
        <v>0.5</v>
      </c>
      <c r="T51" s="20">
        <f>Data!L53</f>
        <v>37.5</v>
      </c>
      <c r="U51">
        <f>IF($T51&lt;=54,'Fuzzy Topsis'!C$26,IF($T51&lt;=60,'Fuzzy Topsis'!C$27,IF($T51&lt;=70,'Fuzzy Topsis'!C$28,IF($T51&lt;=85,'Fuzzy Topsis'!C$29,'Fuzzy Topsis'!C$30))))</f>
        <v>0</v>
      </c>
      <c r="V51">
        <f>IF($T51&lt;=54,'Fuzzy Topsis'!D$26,IF($T51&lt;=60,'Fuzzy Topsis'!D$27,IF($T51&lt;=70,'Fuzzy Topsis'!D$28,IF($T51&lt;=85,'Fuzzy Topsis'!D$29,'Fuzzy Topsis'!D$30))))</f>
        <v>0</v>
      </c>
      <c r="W51">
        <f>IF($T51&lt;=54,'Fuzzy Topsis'!E$26,IF($T51&lt;=60,'Fuzzy Topsis'!E$27,IF($T51&lt;=70,'Fuzzy Topsis'!E$28,IF($T51&lt;=85,'Fuzzy Topsis'!E$29,'Fuzzy Topsis'!E$30))))</f>
        <v>0.25</v>
      </c>
    </row>
    <row r="52" spans="1:23" ht="15.75">
      <c r="A52" s="2">
        <v>50</v>
      </c>
      <c r="B52" s="2">
        <v>166</v>
      </c>
      <c r="C52" s="2" t="s">
        <v>111</v>
      </c>
      <c r="D52" s="21">
        <f>Data!E54</f>
        <v>81.977777777777774</v>
      </c>
      <c r="E52">
        <f>IF($D52&lt;=60,'Fuzzy Topsis'!C$3,IF($D52&lt;=79,'Fuzzy Topsis'!C$4,IF($D52&lt;=84,'Fuzzy Topsis'!C$5,IF($D52&lt;=95,'Fuzzy Topsis'!C$6,'Fuzzy Topsis'!C$7))))</f>
        <v>0.25</v>
      </c>
      <c r="F52">
        <f>IF($D52&lt;=60,'Fuzzy Topsis'!D$3,IF($D52&lt;=79,'Fuzzy Topsis'!D$4,IF($D52&lt;=84,'Fuzzy Topsis'!D$5,IF($D52&lt;=95,'Fuzzy Topsis'!D$6,'Fuzzy Topsis'!D$7))))</f>
        <v>0.5</v>
      </c>
      <c r="G52">
        <f>IF($D52&lt;=60,'Fuzzy Topsis'!E$3,IF($D52&lt;=79,'Fuzzy Topsis'!E$4,IF($D52&lt;=84,'Fuzzy Topsis'!E$5,IF($D52&lt;=95,'Fuzzy Topsis'!E$6,'Fuzzy Topsis'!E$7))))</f>
        <v>0.75</v>
      </c>
      <c r="H52" s="20">
        <f>Data!F54</f>
        <v>66.5</v>
      </c>
      <c r="I52">
        <f>IF($H52&lt;=50,'Fuzzy Topsis'!C$10,IF($H52&lt;=70,'Fuzzy Topsis'!C$11,'Fuzzy Topsis'!C$12))</f>
        <v>0.25</v>
      </c>
      <c r="J52">
        <f>IF($H52&lt;=50,'Fuzzy Topsis'!D$10,IF($H52&lt;=70,'Fuzzy Topsis'!D$11,'Fuzzy Topsis'!D$12))</f>
        <v>0.5</v>
      </c>
      <c r="K52">
        <f>IF($H52&lt;=50,'Fuzzy Topsis'!E$10,IF($H52&lt;=70,'Fuzzy Topsis'!E$11,'Fuzzy Topsis'!E$12))</f>
        <v>0.75</v>
      </c>
      <c r="L52" s="20">
        <f>Data!G54</f>
        <v>88.3</v>
      </c>
      <c r="M52">
        <f>IF($L52&lt;=54,'Fuzzy Topsis'!C$15,IF($L52&lt;=60,'Fuzzy Topsis'!C$16,IF($L52&lt;=70,'Fuzzy Topsis'!C$17,IF($L52&lt;=85,'Fuzzy Topsis'!C$18,'Fuzzy Topsis'!C$19))))</f>
        <v>0.75</v>
      </c>
      <c r="N52">
        <f>IF($L52&lt;=54,'Fuzzy Topsis'!D$15,IF($L52&lt;=60,'Fuzzy Topsis'!D$16,IF($L52&lt;=70,'Fuzzy Topsis'!D$17,IF($L52&lt;=85,'Fuzzy Topsis'!D$18,'Fuzzy Topsis'!D$19))))</f>
        <v>1</v>
      </c>
      <c r="O52">
        <f>IF($L52&lt;=54,'Fuzzy Topsis'!E$15,IF($L52&lt;=60,'Fuzzy Topsis'!E$16,IF($L52&lt;=70,'Fuzzy Topsis'!E$17,IF($L52&lt;=85,'Fuzzy Topsis'!E$18,'Fuzzy Topsis'!E$19))))</f>
        <v>1</v>
      </c>
      <c r="P52" s="20" t="str">
        <f>Data!H54</f>
        <v>IPA</v>
      </c>
      <c r="Q52">
        <f>IF($P52="IPA",'Fuzzy Topsis'!C$22,'Fuzzy Topsis'!C$23)</f>
        <v>0.5</v>
      </c>
      <c r="R52">
        <f>IF($P52="IPA",'Fuzzy Topsis'!D$22,'Fuzzy Topsis'!D$23)</f>
        <v>0.5</v>
      </c>
      <c r="S52">
        <f>IF($P52="IPA",'Fuzzy Topsis'!E$22,'Fuzzy Topsis'!E$23)</f>
        <v>0.5</v>
      </c>
      <c r="T52" s="20">
        <f>Data!L54</f>
        <v>80</v>
      </c>
      <c r="U52">
        <f>IF($T52&lt;=54,'Fuzzy Topsis'!C$26,IF($T52&lt;=60,'Fuzzy Topsis'!C$27,IF($T52&lt;=70,'Fuzzy Topsis'!C$28,IF($T52&lt;=85,'Fuzzy Topsis'!C$29,'Fuzzy Topsis'!C$30))))</f>
        <v>0.5</v>
      </c>
      <c r="V52">
        <f>IF($T52&lt;=54,'Fuzzy Topsis'!D$26,IF($T52&lt;=60,'Fuzzy Topsis'!D$27,IF($T52&lt;=70,'Fuzzy Topsis'!D$28,IF($T52&lt;=85,'Fuzzy Topsis'!D$29,'Fuzzy Topsis'!D$30))))</f>
        <v>0.75</v>
      </c>
      <c r="W52">
        <f>IF($T52&lt;=54,'Fuzzy Topsis'!E$26,IF($T52&lt;=60,'Fuzzy Topsis'!E$27,IF($T52&lt;=70,'Fuzzy Topsis'!E$28,IF($T52&lt;=85,'Fuzzy Topsis'!E$29,'Fuzzy Topsis'!E$30))))</f>
        <v>1</v>
      </c>
    </row>
    <row r="53" spans="1:23" ht="15.75">
      <c r="A53" s="2">
        <v>51</v>
      </c>
      <c r="B53" s="2">
        <v>168</v>
      </c>
      <c r="C53" s="2" t="s">
        <v>112</v>
      </c>
      <c r="D53" s="21">
        <f>Data!E55</f>
        <v>73.711111111111109</v>
      </c>
      <c r="E53">
        <f>IF($D53&lt;=60,'Fuzzy Topsis'!C$3,IF($D53&lt;=79,'Fuzzy Topsis'!C$4,IF($D53&lt;=84,'Fuzzy Topsis'!C$5,IF($D53&lt;=95,'Fuzzy Topsis'!C$6,'Fuzzy Topsis'!C$7))))</f>
        <v>0</v>
      </c>
      <c r="F53">
        <f>IF($D53&lt;=60,'Fuzzy Topsis'!D$3,IF($D53&lt;=79,'Fuzzy Topsis'!D$4,IF($D53&lt;=84,'Fuzzy Topsis'!D$5,IF($D53&lt;=95,'Fuzzy Topsis'!D$6,'Fuzzy Topsis'!D$7))))</f>
        <v>0.25</v>
      </c>
      <c r="G53">
        <f>IF($D53&lt;=60,'Fuzzy Topsis'!E$3,IF($D53&lt;=79,'Fuzzy Topsis'!E$4,IF($D53&lt;=84,'Fuzzy Topsis'!E$5,IF($D53&lt;=95,'Fuzzy Topsis'!E$6,'Fuzzy Topsis'!E$7))))</f>
        <v>0.5</v>
      </c>
      <c r="H53" s="20">
        <f>Data!F55</f>
        <v>31</v>
      </c>
      <c r="I53">
        <f>IF($H53&lt;=50,'Fuzzy Topsis'!C$10,IF($H53&lt;=70,'Fuzzy Topsis'!C$11,'Fuzzy Topsis'!C$12))</f>
        <v>0</v>
      </c>
      <c r="J53">
        <f>IF($H53&lt;=50,'Fuzzy Topsis'!D$10,IF($H53&lt;=70,'Fuzzy Topsis'!D$11,'Fuzzy Topsis'!D$12))</f>
        <v>0.25</v>
      </c>
      <c r="K53">
        <f>IF($H53&lt;=50,'Fuzzy Topsis'!E$10,IF($H53&lt;=70,'Fuzzy Topsis'!E$11,'Fuzzy Topsis'!E$12))</f>
        <v>0.5</v>
      </c>
      <c r="L53" s="20">
        <f>Data!G55</f>
        <v>85.4</v>
      </c>
      <c r="M53">
        <f>IF($L53&lt;=54,'Fuzzy Topsis'!C$15,IF($L53&lt;=60,'Fuzzy Topsis'!C$16,IF($L53&lt;=70,'Fuzzy Topsis'!C$17,IF($L53&lt;=85,'Fuzzy Topsis'!C$18,'Fuzzy Topsis'!C$19))))</f>
        <v>0.75</v>
      </c>
      <c r="N53">
        <f>IF($L53&lt;=54,'Fuzzy Topsis'!D$15,IF($L53&lt;=60,'Fuzzy Topsis'!D$16,IF($L53&lt;=70,'Fuzzy Topsis'!D$17,IF($L53&lt;=85,'Fuzzy Topsis'!D$18,'Fuzzy Topsis'!D$19))))</f>
        <v>1</v>
      </c>
      <c r="O53">
        <f>IF($L53&lt;=54,'Fuzzy Topsis'!E$15,IF($L53&lt;=60,'Fuzzy Topsis'!E$16,IF($L53&lt;=70,'Fuzzy Topsis'!E$17,IF($L53&lt;=85,'Fuzzy Topsis'!E$18,'Fuzzy Topsis'!E$19))))</f>
        <v>1</v>
      </c>
      <c r="P53" s="20" t="str">
        <f>Data!H55</f>
        <v>IPS</v>
      </c>
      <c r="Q53">
        <f>IF($P53="IPA",'Fuzzy Topsis'!C$22,'Fuzzy Topsis'!C$23)</f>
        <v>0.5</v>
      </c>
      <c r="R53">
        <f>IF($P53="IPA",'Fuzzy Topsis'!D$22,'Fuzzy Topsis'!D$23)</f>
        <v>0.5</v>
      </c>
      <c r="S53">
        <f>IF($P53="IPA",'Fuzzy Topsis'!E$22,'Fuzzy Topsis'!E$23)</f>
        <v>0.5</v>
      </c>
      <c r="T53" s="20">
        <f>Data!L55</f>
        <v>38.75</v>
      </c>
      <c r="U53">
        <f>IF($T53&lt;=54,'Fuzzy Topsis'!C$26,IF($T53&lt;=60,'Fuzzy Topsis'!C$27,IF($T53&lt;=70,'Fuzzy Topsis'!C$28,IF($T53&lt;=85,'Fuzzy Topsis'!C$29,'Fuzzy Topsis'!C$30))))</f>
        <v>0</v>
      </c>
      <c r="V53">
        <f>IF($T53&lt;=54,'Fuzzy Topsis'!D$26,IF($T53&lt;=60,'Fuzzy Topsis'!D$27,IF($T53&lt;=70,'Fuzzy Topsis'!D$28,IF($T53&lt;=85,'Fuzzy Topsis'!D$29,'Fuzzy Topsis'!D$30))))</f>
        <v>0</v>
      </c>
      <c r="W53">
        <f>IF($T53&lt;=54,'Fuzzy Topsis'!E$26,IF($T53&lt;=60,'Fuzzy Topsis'!E$27,IF($T53&lt;=70,'Fuzzy Topsis'!E$28,IF($T53&lt;=85,'Fuzzy Topsis'!E$29,'Fuzzy Topsis'!E$30))))</f>
        <v>0.25</v>
      </c>
    </row>
    <row r="54" spans="1:23" ht="15.75">
      <c r="A54" s="2">
        <v>52</v>
      </c>
      <c r="B54" s="2">
        <v>171</v>
      </c>
      <c r="C54" s="2" t="s">
        <v>113</v>
      </c>
      <c r="D54" s="21">
        <f>Data!E56</f>
        <v>77.777777777777771</v>
      </c>
      <c r="E54">
        <f>IF($D54&lt;=60,'Fuzzy Topsis'!C$3,IF($D54&lt;=79,'Fuzzy Topsis'!C$4,IF($D54&lt;=84,'Fuzzy Topsis'!C$5,IF($D54&lt;=95,'Fuzzy Topsis'!C$6,'Fuzzy Topsis'!C$7))))</f>
        <v>0</v>
      </c>
      <c r="F54">
        <f>IF($D54&lt;=60,'Fuzzy Topsis'!D$3,IF($D54&lt;=79,'Fuzzy Topsis'!D$4,IF($D54&lt;=84,'Fuzzy Topsis'!D$5,IF($D54&lt;=95,'Fuzzy Topsis'!D$6,'Fuzzy Topsis'!D$7))))</f>
        <v>0.25</v>
      </c>
      <c r="G54">
        <f>IF($D54&lt;=60,'Fuzzy Topsis'!E$3,IF($D54&lt;=79,'Fuzzy Topsis'!E$4,IF($D54&lt;=84,'Fuzzy Topsis'!E$5,IF($D54&lt;=95,'Fuzzy Topsis'!E$6,'Fuzzy Topsis'!E$7))))</f>
        <v>0.5</v>
      </c>
      <c r="H54" s="20">
        <f>Data!F56</f>
        <v>46.5</v>
      </c>
      <c r="I54">
        <f>IF($H54&lt;=50,'Fuzzy Topsis'!C$10,IF($H54&lt;=70,'Fuzzy Topsis'!C$11,'Fuzzy Topsis'!C$12))</f>
        <v>0</v>
      </c>
      <c r="J54">
        <f>IF($H54&lt;=50,'Fuzzy Topsis'!D$10,IF($H54&lt;=70,'Fuzzy Topsis'!D$11,'Fuzzy Topsis'!D$12))</f>
        <v>0.25</v>
      </c>
      <c r="K54">
        <f>IF($H54&lt;=50,'Fuzzy Topsis'!E$10,IF($H54&lt;=70,'Fuzzy Topsis'!E$11,'Fuzzy Topsis'!E$12))</f>
        <v>0.5</v>
      </c>
      <c r="L54" s="20">
        <f>Data!G56</f>
        <v>80.7</v>
      </c>
      <c r="M54">
        <f>IF($L54&lt;=54,'Fuzzy Topsis'!C$15,IF($L54&lt;=60,'Fuzzy Topsis'!C$16,IF($L54&lt;=70,'Fuzzy Topsis'!C$17,IF($L54&lt;=85,'Fuzzy Topsis'!C$18,'Fuzzy Topsis'!C$19))))</f>
        <v>0.5</v>
      </c>
      <c r="N54">
        <f>IF($L54&lt;=54,'Fuzzy Topsis'!D$15,IF($L54&lt;=60,'Fuzzy Topsis'!D$16,IF($L54&lt;=70,'Fuzzy Topsis'!D$17,IF($L54&lt;=85,'Fuzzy Topsis'!D$18,'Fuzzy Topsis'!D$19))))</f>
        <v>0.75</v>
      </c>
      <c r="O54">
        <f>IF($L54&lt;=54,'Fuzzy Topsis'!E$15,IF($L54&lt;=60,'Fuzzy Topsis'!E$16,IF($L54&lt;=70,'Fuzzy Topsis'!E$17,IF($L54&lt;=85,'Fuzzy Topsis'!E$18,'Fuzzy Topsis'!E$19))))</f>
        <v>1</v>
      </c>
      <c r="P54" s="20" t="str">
        <f>Data!H56</f>
        <v>IPA</v>
      </c>
      <c r="Q54">
        <f>IF($P54="IPA",'Fuzzy Topsis'!C$22,'Fuzzy Topsis'!C$23)</f>
        <v>0.5</v>
      </c>
      <c r="R54">
        <f>IF($P54="IPA",'Fuzzy Topsis'!D$22,'Fuzzy Topsis'!D$23)</f>
        <v>0.5</v>
      </c>
      <c r="S54">
        <f>IF($P54="IPA",'Fuzzy Topsis'!E$22,'Fuzzy Topsis'!E$23)</f>
        <v>0.5</v>
      </c>
      <c r="T54" s="20">
        <f>Data!L56</f>
        <v>57.5</v>
      </c>
      <c r="U54">
        <f>IF($T54&lt;=54,'Fuzzy Topsis'!C$26,IF($T54&lt;=60,'Fuzzy Topsis'!C$27,IF($T54&lt;=70,'Fuzzy Topsis'!C$28,IF($T54&lt;=85,'Fuzzy Topsis'!C$29,'Fuzzy Topsis'!C$30))))</f>
        <v>0</v>
      </c>
      <c r="V54">
        <f>IF($T54&lt;=54,'Fuzzy Topsis'!D$26,IF($T54&lt;=60,'Fuzzy Topsis'!D$27,IF($T54&lt;=70,'Fuzzy Topsis'!D$28,IF($T54&lt;=85,'Fuzzy Topsis'!D$29,'Fuzzy Topsis'!D$30))))</f>
        <v>0.25</v>
      </c>
      <c r="W54">
        <f>IF($T54&lt;=54,'Fuzzy Topsis'!E$26,IF($T54&lt;=60,'Fuzzy Topsis'!E$27,IF($T54&lt;=70,'Fuzzy Topsis'!E$28,IF($T54&lt;=85,'Fuzzy Topsis'!E$29,'Fuzzy Topsis'!E$30))))</f>
        <v>0.5</v>
      </c>
    </row>
    <row r="55" spans="1:23" ht="15.75">
      <c r="A55" s="2">
        <v>53</v>
      </c>
      <c r="B55" s="2">
        <v>172</v>
      </c>
      <c r="C55" s="2" t="s">
        <v>114</v>
      </c>
      <c r="D55" s="21">
        <f>Data!E57</f>
        <v>73.511111111111106</v>
      </c>
      <c r="E55">
        <f>IF($D55&lt;=60,'Fuzzy Topsis'!C$3,IF($D55&lt;=79,'Fuzzy Topsis'!C$4,IF($D55&lt;=84,'Fuzzy Topsis'!C$5,IF($D55&lt;=95,'Fuzzy Topsis'!C$6,'Fuzzy Topsis'!C$7))))</f>
        <v>0</v>
      </c>
      <c r="F55">
        <f>IF($D55&lt;=60,'Fuzzy Topsis'!D$3,IF($D55&lt;=79,'Fuzzy Topsis'!D$4,IF($D55&lt;=84,'Fuzzy Topsis'!D$5,IF($D55&lt;=95,'Fuzzy Topsis'!D$6,'Fuzzy Topsis'!D$7))))</f>
        <v>0.25</v>
      </c>
      <c r="G55">
        <f>IF($D55&lt;=60,'Fuzzy Topsis'!E$3,IF($D55&lt;=79,'Fuzzy Topsis'!E$4,IF($D55&lt;=84,'Fuzzy Topsis'!E$5,IF($D55&lt;=95,'Fuzzy Topsis'!E$6,'Fuzzy Topsis'!E$7))))</f>
        <v>0.5</v>
      </c>
      <c r="H55" s="20">
        <f>Data!F57</f>
        <v>39</v>
      </c>
      <c r="I55">
        <f>IF($H55&lt;=50,'Fuzzy Topsis'!C$10,IF($H55&lt;=70,'Fuzzy Topsis'!C$11,'Fuzzy Topsis'!C$12))</f>
        <v>0</v>
      </c>
      <c r="J55">
        <f>IF($H55&lt;=50,'Fuzzy Topsis'!D$10,IF($H55&lt;=70,'Fuzzy Topsis'!D$11,'Fuzzy Topsis'!D$12))</f>
        <v>0.25</v>
      </c>
      <c r="K55">
        <f>IF($H55&lt;=50,'Fuzzy Topsis'!E$10,IF($H55&lt;=70,'Fuzzy Topsis'!E$11,'Fuzzy Topsis'!E$12))</f>
        <v>0.5</v>
      </c>
      <c r="L55" s="20">
        <f>Data!G57</f>
        <v>79.7</v>
      </c>
      <c r="M55">
        <f>IF($L55&lt;=54,'Fuzzy Topsis'!C$15,IF($L55&lt;=60,'Fuzzy Topsis'!C$16,IF($L55&lt;=70,'Fuzzy Topsis'!C$17,IF($L55&lt;=85,'Fuzzy Topsis'!C$18,'Fuzzy Topsis'!C$19))))</f>
        <v>0.5</v>
      </c>
      <c r="N55">
        <f>IF($L55&lt;=54,'Fuzzy Topsis'!D$15,IF($L55&lt;=60,'Fuzzy Topsis'!D$16,IF($L55&lt;=70,'Fuzzy Topsis'!D$17,IF($L55&lt;=85,'Fuzzy Topsis'!D$18,'Fuzzy Topsis'!D$19))))</f>
        <v>0.75</v>
      </c>
      <c r="O55">
        <f>IF($L55&lt;=54,'Fuzzy Topsis'!E$15,IF($L55&lt;=60,'Fuzzy Topsis'!E$16,IF($L55&lt;=70,'Fuzzy Topsis'!E$17,IF($L55&lt;=85,'Fuzzy Topsis'!E$18,'Fuzzy Topsis'!E$19))))</f>
        <v>1</v>
      </c>
      <c r="P55" s="20" t="str">
        <f>Data!H57</f>
        <v>IPA</v>
      </c>
      <c r="Q55">
        <f>IF($P55="IPA",'Fuzzy Topsis'!C$22,'Fuzzy Topsis'!C$23)</f>
        <v>0.5</v>
      </c>
      <c r="R55">
        <f>IF($P55="IPA",'Fuzzy Topsis'!D$22,'Fuzzy Topsis'!D$23)</f>
        <v>0.5</v>
      </c>
      <c r="S55">
        <f>IF($P55="IPA",'Fuzzy Topsis'!E$22,'Fuzzy Topsis'!E$23)</f>
        <v>0.5</v>
      </c>
      <c r="T55" s="20">
        <f>Data!L57</f>
        <v>43.75</v>
      </c>
      <c r="U55">
        <f>IF($T55&lt;=54,'Fuzzy Topsis'!C$26,IF($T55&lt;=60,'Fuzzy Topsis'!C$27,IF($T55&lt;=70,'Fuzzy Topsis'!C$28,IF($T55&lt;=85,'Fuzzy Topsis'!C$29,'Fuzzy Topsis'!C$30))))</f>
        <v>0</v>
      </c>
      <c r="V55">
        <f>IF($T55&lt;=54,'Fuzzy Topsis'!D$26,IF($T55&lt;=60,'Fuzzy Topsis'!D$27,IF($T55&lt;=70,'Fuzzy Topsis'!D$28,IF($T55&lt;=85,'Fuzzy Topsis'!D$29,'Fuzzy Topsis'!D$30))))</f>
        <v>0</v>
      </c>
      <c r="W55">
        <f>IF($T55&lt;=54,'Fuzzy Topsis'!E$26,IF($T55&lt;=60,'Fuzzy Topsis'!E$27,IF($T55&lt;=70,'Fuzzy Topsis'!E$28,IF($T55&lt;=85,'Fuzzy Topsis'!E$29,'Fuzzy Topsis'!E$30))))</f>
        <v>0.25</v>
      </c>
    </row>
    <row r="56" spans="1:23" ht="15.75">
      <c r="A56" s="2">
        <v>54</v>
      </c>
      <c r="B56" s="2">
        <v>174</v>
      </c>
      <c r="C56" s="2" t="s">
        <v>115</v>
      </c>
      <c r="D56" s="21">
        <f>Data!E58</f>
        <v>76.279999999999987</v>
      </c>
      <c r="E56">
        <f>IF($D56&lt;=60,'Fuzzy Topsis'!C$3,IF($D56&lt;=79,'Fuzzy Topsis'!C$4,IF($D56&lt;=84,'Fuzzy Topsis'!C$5,IF($D56&lt;=95,'Fuzzy Topsis'!C$6,'Fuzzy Topsis'!C$7))))</f>
        <v>0</v>
      </c>
      <c r="F56">
        <f>IF($D56&lt;=60,'Fuzzy Topsis'!D$3,IF($D56&lt;=79,'Fuzzy Topsis'!D$4,IF($D56&lt;=84,'Fuzzy Topsis'!D$5,IF($D56&lt;=95,'Fuzzy Topsis'!D$6,'Fuzzy Topsis'!D$7))))</f>
        <v>0.25</v>
      </c>
      <c r="G56">
        <f>IF($D56&lt;=60,'Fuzzy Topsis'!E$3,IF($D56&lt;=79,'Fuzzy Topsis'!E$4,IF($D56&lt;=84,'Fuzzy Topsis'!E$5,IF($D56&lt;=95,'Fuzzy Topsis'!E$6,'Fuzzy Topsis'!E$7))))</f>
        <v>0.5</v>
      </c>
      <c r="H56" s="20">
        <f>Data!F58</f>
        <v>31.5</v>
      </c>
      <c r="I56">
        <f>IF($H56&lt;=50,'Fuzzy Topsis'!C$10,IF($H56&lt;=70,'Fuzzy Topsis'!C$11,'Fuzzy Topsis'!C$12))</f>
        <v>0</v>
      </c>
      <c r="J56">
        <f>IF($H56&lt;=50,'Fuzzy Topsis'!D$10,IF($H56&lt;=70,'Fuzzy Topsis'!D$11,'Fuzzy Topsis'!D$12))</f>
        <v>0.25</v>
      </c>
      <c r="K56">
        <f>IF($H56&lt;=50,'Fuzzy Topsis'!E$10,IF($H56&lt;=70,'Fuzzy Topsis'!E$11,'Fuzzy Topsis'!E$12))</f>
        <v>0.5</v>
      </c>
      <c r="L56" s="20">
        <f>Data!G58</f>
        <v>74.7</v>
      </c>
      <c r="M56">
        <f>IF($L56&lt;=54,'Fuzzy Topsis'!C$15,IF($L56&lt;=60,'Fuzzy Topsis'!C$16,IF($L56&lt;=70,'Fuzzy Topsis'!C$17,IF($L56&lt;=85,'Fuzzy Topsis'!C$18,'Fuzzy Topsis'!C$19))))</f>
        <v>0.5</v>
      </c>
      <c r="N56">
        <f>IF($L56&lt;=54,'Fuzzy Topsis'!D$15,IF($L56&lt;=60,'Fuzzy Topsis'!D$16,IF($L56&lt;=70,'Fuzzy Topsis'!D$17,IF($L56&lt;=85,'Fuzzy Topsis'!D$18,'Fuzzy Topsis'!D$19))))</f>
        <v>0.75</v>
      </c>
      <c r="O56">
        <f>IF($L56&lt;=54,'Fuzzy Topsis'!E$15,IF($L56&lt;=60,'Fuzzy Topsis'!E$16,IF($L56&lt;=70,'Fuzzy Topsis'!E$17,IF($L56&lt;=85,'Fuzzy Topsis'!E$18,'Fuzzy Topsis'!E$19))))</f>
        <v>1</v>
      </c>
      <c r="P56" s="20" t="str">
        <f>Data!H58</f>
        <v>IPS</v>
      </c>
      <c r="Q56">
        <f>IF($P56="IPA",'Fuzzy Topsis'!C$22,'Fuzzy Topsis'!C$23)</f>
        <v>0.5</v>
      </c>
      <c r="R56">
        <f>IF($P56="IPA",'Fuzzy Topsis'!D$22,'Fuzzy Topsis'!D$23)</f>
        <v>0.5</v>
      </c>
      <c r="S56">
        <f>IF($P56="IPA",'Fuzzy Topsis'!E$22,'Fuzzy Topsis'!E$23)</f>
        <v>0.5</v>
      </c>
      <c r="T56" s="20">
        <f>Data!L58</f>
        <v>35</v>
      </c>
      <c r="U56">
        <f>IF($T56&lt;=54,'Fuzzy Topsis'!C$26,IF($T56&lt;=60,'Fuzzy Topsis'!C$27,IF($T56&lt;=70,'Fuzzy Topsis'!C$28,IF($T56&lt;=85,'Fuzzy Topsis'!C$29,'Fuzzy Topsis'!C$30))))</f>
        <v>0</v>
      </c>
      <c r="V56">
        <f>IF($T56&lt;=54,'Fuzzy Topsis'!D$26,IF($T56&lt;=60,'Fuzzy Topsis'!D$27,IF($T56&lt;=70,'Fuzzy Topsis'!D$28,IF($T56&lt;=85,'Fuzzy Topsis'!D$29,'Fuzzy Topsis'!D$30))))</f>
        <v>0</v>
      </c>
      <c r="W56">
        <f>IF($T56&lt;=54,'Fuzzy Topsis'!E$26,IF($T56&lt;=60,'Fuzzy Topsis'!E$27,IF($T56&lt;=70,'Fuzzy Topsis'!E$28,IF($T56&lt;=85,'Fuzzy Topsis'!E$29,'Fuzzy Topsis'!E$30))))</f>
        <v>0.25</v>
      </c>
    </row>
    <row r="57" spans="1:23" ht="15.75">
      <c r="A57" s="2">
        <v>55</v>
      </c>
      <c r="B57" s="2">
        <v>175</v>
      </c>
      <c r="C57" s="2" t="s">
        <v>116</v>
      </c>
      <c r="D57" s="21">
        <f>Data!E59</f>
        <v>75.271111111111111</v>
      </c>
      <c r="E57">
        <f>IF($D57&lt;=60,'Fuzzy Topsis'!C$3,IF($D57&lt;=79,'Fuzzy Topsis'!C$4,IF($D57&lt;=84,'Fuzzy Topsis'!C$5,IF($D57&lt;=95,'Fuzzy Topsis'!C$6,'Fuzzy Topsis'!C$7))))</f>
        <v>0</v>
      </c>
      <c r="F57">
        <f>IF($D57&lt;=60,'Fuzzy Topsis'!D$3,IF($D57&lt;=79,'Fuzzy Topsis'!D$4,IF($D57&lt;=84,'Fuzzy Topsis'!D$5,IF($D57&lt;=95,'Fuzzy Topsis'!D$6,'Fuzzy Topsis'!D$7))))</f>
        <v>0.25</v>
      </c>
      <c r="G57">
        <f>IF($D57&lt;=60,'Fuzzy Topsis'!E$3,IF($D57&lt;=79,'Fuzzy Topsis'!E$4,IF($D57&lt;=84,'Fuzzy Topsis'!E$5,IF($D57&lt;=95,'Fuzzy Topsis'!E$6,'Fuzzy Topsis'!E$7))))</f>
        <v>0.5</v>
      </c>
      <c r="H57" s="20">
        <f>Data!F59</f>
        <v>42.5</v>
      </c>
      <c r="I57">
        <f>IF($H57&lt;=50,'Fuzzy Topsis'!C$10,IF($H57&lt;=70,'Fuzzy Topsis'!C$11,'Fuzzy Topsis'!C$12))</f>
        <v>0</v>
      </c>
      <c r="J57">
        <f>IF($H57&lt;=50,'Fuzzy Topsis'!D$10,IF($H57&lt;=70,'Fuzzy Topsis'!D$11,'Fuzzy Topsis'!D$12))</f>
        <v>0.25</v>
      </c>
      <c r="K57">
        <f>IF($H57&lt;=50,'Fuzzy Topsis'!E$10,IF($H57&lt;=70,'Fuzzy Topsis'!E$11,'Fuzzy Topsis'!E$12))</f>
        <v>0.5</v>
      </c>
      <c r="L57" s="20">
        <f>Data!G59</f>
        <v>74</v>
      </c>
      <c r="M57">
        <f>IF($L57&lt;=54,'Fuzzy Topsis'!C$15,IF($L57&lt;=60,'Fuzzy Topsis'!C$16,IF($L57&lt;=70,'Fuzzy Topsis'!C$17,IF($L57&lt;=85,'Fuzzy Topsis'!C$18,'Fuzzy Topsis'!C$19))))</f>
        <v>0.5</v>
      </c>
      <c r="N57">
        <f>IF($L57&lt;=54,'Fuzzy Topsis'!D$15,IF($L57&lt;=60,'Fuzzy Topsis'!D$16,IF($L57&lt;=70,'Fuzzy Topsis'!D$17,IF($L57&lt;=85,'Fuzzy Topsis'!D$18,'Fuzzy Topsis'!D$19))))</f>
        <v>0.75</v>
      </c>
      <c r="O57">
        <f>IF($L57&lt;=54,'Fuzzy Topsis'!E$15,IF($L57&lt;=60,'Fuzzy Topsis'!E$16,IF($L57&lt;=70,'Fuzzy Topsis'!E$17,IF($L57&lt;=85,'Fuzzy Topsis'!E$18,'Fuzzy Topsis'!E$19))))</f>
        <v>1</v>
      </c>
      <c r="P57" s="20" t="str">
        <f>Data!H59</f>
        <v>IPS</v>
      </c>
      <c r="Q57">
        <f>IF($P57="IPA",'Fuzzy Topsis'!C$22,'Fuzzy Topsis'!C$23)</f>
        <v>0.5</v>
      </c>
      <c r="R57">
        <f>IF($P57="IPA",'Fuzzy Topsis'!D$22,'Fuzzy Topsis'!D$23)</f>
        <v>0.5</v>
      </c>
      <c r="S57">
        <f>IF($P57="IPA",'Fuzzy Topsis'!E$22,'Fuzzy Topsis'!E$23)</f>
        <v>0.5</v>
      </c>
      <c r="T57" s="20">
        <f>Data!L59</f>
        <v>43.75</v>
      </c>
      <c r="U57">
        <f>IF($T57&lt;=54,'Fuzzy Topsis'!C$26,IF($T57&lt;=60,'Fuzzy Topsis'!C$27,IF($T57&lt;=70,'Fuzzy Topsis'!C$28,IF($T57&lt;=85,'Fuzzy Topsis'!C$29,'Fuzzy Topsis'!C$30))))</f>
        <v>0</v>
      </c>
      <c r="V57">
        <f>IF($T57&lt;=54,'Fuzzy Topsis'!D$26,IF($T57&lt;=60,'Fuzzy Topsis'!D$27,IF($T57&lt;=70,'Fuzzy Topsis'!D$28,IF($T57&lt;=85,'Fuzzy Topsis'!D$29,'Fuzzy Topsis'!D$30))))</f>
        <v>0</v>
      </c>
      <c r="W57">
        <f>IF($T57&lt;=54,'Fuzzy Topsis'!E$26,IF($T57&lt;=60,'Fuzzy Topsis'!E$27,IF($T57&lt;=70,'Fuzzy Topsis'!E$28,IF($T57&lt;=85,'Fuzzy Topsis'!E$29,'Fuzzy Topsis'!E$30))))</f>
        <v>0.25</v>
      </c>
    </row>
    <row r="58" spans="1:23" ht="15.75">
      <c r="A58" s="2">
        <v>56</v>
      </c>
      <c r="B58" s="2">
        <v>177</v>
      </c>
      <c r="C58" s="2" t="s">
        <v>117</v>
      </c>
      <c r="D58" s="21">
        <f>Data!E60</f>
        <v>81.560444444444457</v>
      </c>
      <c r="E58">
        <f>IF($D58&lt;=60,'Fuzzy Topsis'!C$3,IF($D58&lt;=79,'Fuzzy Topsis'!C$4,IF($D58&lt;=84,'Fuzzy Topsis'!C$5,IF($D58&lt;=95,'Fuzzy Topsis'!C$6,'Fuzzy Topsis'!C$7))))</f>
        <v>0.25</v>
      </c>
      <c r="F58">
        <f>IF($D58&lt;=60,'Fuzzy Topsis'!D$3,IF($D58&lt;=79,'Fuzzy Topsis'!D$4,IF($D58&lt;=84,'Fuzzy Topsis'!D$5,IF($D58&lt;=95,'Fuzzy Topsis'!D$6,'Fuzzy Topsis'!D$7))))</f>
        <v>0.5</v>
      </c>
      <c r="G58">
        <f>IF($D58&lt;=60,'Fuzzy Topsis'!E$3,IF($D58&lt;=79,'Fuzzy Topsis'!E$4,IF($D58&lt;=84,'Fuzzy Topsis'!E$5,IF($D58&lt;=95,'Fuzzy Topsis'!E$6,'Fuzzy Topsis'!E$7))))</f>
        <v>0.75</v>
      </c>
      <c r="H58" s="20">
        <f>Data!F60</f>
        <v>57.5</v>
      </c>
      <c r="I58">
        <f>IF($H58&lt;=50,'Fuzzy Topsis'!C$10,IF($H58&lt;=70,'Fuzzy Topsis'!C$11,'Fuzzy Topsis'!C$12))</f>
        <v>0.25</v>
      </c>
      <c r="J58">
        <f>IF($H58&lt;=50,'Fuzzy Topsis'!D$10,IF($H58&lt;=70,'Fuzzy Topsis'!D$11,'Fuzzy Topsis'!D$12))</f>
        <v>0.5</v>
      </c>
      <c r="K58">
        <f>IF($H58&lt;=50,'Fuzzy Topsis'!E$10,IF($H58&lt;=70,'Fuzzy Topsis'!E$11,'Fuzzy Topsis'!E$12))</f>
        <v>0.75</v>
      </c>
      <c r="L58" s="20">
        <f>Data!G60</f>
        <v>83.3</v>
      </c>
      <c r="M58">
        <f>IF($L58&lt;=54,'Fuzzy Topsis'!C$15,IF($L58&lt;=60,'Fuzzy Topsis'!C$16,IF($L58&lt;=70,'Fuzzy Topsis'!C$17,IF($L58&lt;=85,'Fuzzy Topsis'!C$18,'Fuzzy Topsis'!C$19))))</f>
        <v>0.5</v>
      </c>
      <c r="N58">
        <f>IF($L58&lt;=54,'Fuzzy Topsis'!D$15,IF($L58&lt;=60,'Fuzzy Topsis'!D$16,IF($L58&lt;=70,'Fuzzy Topsis'!D$17,IF($L58&lt;=85,'Fuzzy Topsis'!D$18,'Fuzzy Topsis'!D$19))))</f>
        <v>0.75</v>
      </c>
      <c r="O58">
        <f>IF($L58&lt;=54,'Fuzzy Topsis'!E$15,IF($L58&lt;=60,'Fuzzy Topsis'!E$16,IF($L58&lt;=70,'Fuzzy Topsis'!E$17,IF($L58&lt;=85,'Fuzzy Topsis'!E$18,'Fuzzy Topsis'!E$19))))</f>
        <v>1</v>
      </c>
      <c r="P58" s="20" t="str">
        <f>Data!H60</f>
        <v>IPA</v>
      </c>
      <c r="Q58">
        <f>IF($P58="IPA",'Fuzzy Topsis'!C$22,'Fuzzy Topsis'!C$23)</f>
        <v>0.5</v>
      </c>
      <c r="R58">
        <f>IF($P58="IPA",'Fuzzy Topsis'!D$22,'Fuzzy Topsis'!D$23)</f>
        <v>0.5</v>
      </c>
      <c r="S58">
        <f>IF($P58="IPA",'Fuzzy Topsis'!E$22,'Fuzzy Topsis'!E$23)</f>
        <v>0.5</v>
      </c>
      <c r="T58" s="20">
        <f>Data!L60</f>
        <v>57.5</v>
      </c>
      <c r="U58">
        <f>IF($T58&lt;=54,'Fuzzy Topsis'!C$26,IF($T58&lt;=60,'Fuzzy Topsis'!C$27,IF($T58&lt;=70,'Fuzzy Topsis'!C$28,IF($T58&lt;=85,'Fuzzy Topsis'!C$29,'Fuzzy Topsis'!C$30))))</f>
        <v>0</v>
      </c>
      <c r="V58">
        <f>IF($T58&lt;=54,'Fuzzy Topsis'!D$26,IF($T58&lt;=60,'Fuzzy Topsis'!D$27,IF($T58&lt;=70,'Fuzzy Topsis'!D$28,IF($T58&lt;=85,'Fuzzy Topsis'!D$29,'Fuzzy Topsis'!D$30))))</f>
        <v>0.25</v>
      </c>
      <c r="W58">
        <f>IF($T58&lt;=54,'Fuzzy Topsis'!E$26,IF($T58&lt;=60,'Fuzzy Topsis'!E$27,IF($T58&lt;=70,'Fuzzy Topsis'!E$28,IF($T58&lt;=85,'Fuzzy Topsis'!E$29,'Fuzzy Topsis'!E$30))))</f>
        <v>0.5</v>
      </c>
    </row>
    <row r="59" spans="1:23" ht="15.75">
      <c r="A59" s="2">
        <v>57</v>
      </c>
      <c r="B59" s="2">
        <v>181</v>
      </c>
      <c r="C59" s="2" t="s">
        <v>118</v>
      </c>
      <c r="D59" s="21">
        <f>Data!E61</f>
        <v>88.577777777777783</v>
      </c>
      <c r="E59">
        <f>IF($D59&lt;=60,'Fuzzy Topsis'!C$3,IF($D59&lt;=79,'Fuzzy Topsis'!C$4,IF($D59&lt;=84,'Fuzzy Topsis'!C$5,IF($D59&lt;=95,'Fuzzy Topsis'!C$6,'Fuzzy Topsis'!C$7))))</f>
        <v>0.5</v>
      </c>
      <c r="F59">
        <f>IF($D59&lt;=60,'Fuzzy Topsis'!D$3,IF($D59&lt;=79,'Fuzzy Topsis'!D$4,IF($D59&lt;=84,'Fuzzy Topsis'!D$5,IF($D59&lt;=95,'Fuzzy Topsis'!D$6,'Fuzzy Topsis'!D$7))))</f>
        <v>0.75</v>
      </c>
      <c r="G59">
        <f>IF($D59&lt;=60,'Fuzzy Topsis'!E$3,IF($D59&lt;=79,'Fuzzy Topsis'!E$4,IF($D59&lt;=84,'Fuzzy Topsis'!E$5,IF($D59&lt;=95,'Fuzzy Topsis'!E$6,'Fuzzy Topsis'!E$7))))</f>
        <v>1</v>
      </c>
      <c r="H59" s="20">
        <f>Data!F61</f>
        <v>46.5</v>
      </c>
      <c r="I59">
        <f>IF($H59&lt;=50,'Fuzzy Topsis'!C$10,IF($H59&lt;=70,'Fuzzy Topsis'!C$11,'Fuzzy Topsis'!C$12))</f>
        <v>0</v>
      </c>
      <c r="J59">
        <f>IF($H59&lt;=50,'Fuzzy Topsis'!D$10,IF($H59&lt;=70,'Fuzzy Topsis'!D$11,'Fuzzy Topsis'!D$12))</f>
        <v>0.25</v>
      </c>
      <c r="K59">
        <f>IF($H59&lt;=50,'Fuzzy Topsis'!E$10,IF($H59&lt;=70,'Fuzzy Topsis'!E$11,'Fuzzy Topsis'!E$12))</f>
        <v>0.5</v>
      </c>
      <c r="L59" s="20">
        <f>Data!G61</f>
        <v>89.7</v>
      </c>
      <c r="M59">
        <f>IF($L59&lt;=54,'Fuzzy Topsis'!C$15,IF($L59&lt;=60,'Fuzzy Topsis'!C$16,IF($L59&lt;=70,'Fuzzy Topsis'!C$17,IF($L59&lt;=85,'Fuzzy Topsis'!C$18,'Fuzzy Topsis'!C$19))))</f>
        <v>0.75</v>
      </c>
      <c r="N59">
        <f>IF($L59&lt;=54,'Fuzzy Topsis'!D$15,IF($L59&lt;=60,'Fuzzy Topsis'!D$16,IF($L59&lt;=70,'Fuzzy Topsis'!D$17,IF($L59&lt;=85,'Fuzzy Topsis'!D$18,'Fuzzy Topsis'!D$19))))</f>
        <v>1</v>
      </c>
      <c r="O59">
        <f>IF($L59&lt;=54,'Fuzzy Topsis'!E$15,IF($L59&lt;=60,'Fuzzy Topsis'!E$16,IF($L59&lt;=70,'Fuzzy Topsis'!E$17,IF($L59&lt;=85,'Fuzzy Topsis'!E$18,'Fuzzy Topsis'!E$19))))</f>
        <v>1</v>
      </c>
      <c r="P59" s="20" t="str">
        <f>Data!H61</f>
        <v>IPA</v>
      </c>
      <c r="Q59">
        <f>IF($P59="IPA",'Fuzzy Topsis'!C$22,'Fuzzy Topsis'!C$23)</f>
        <v>0.5</v>
      </c>
      <c r="R59">
        <f>IF($P59="IPA",'Fuzzy Topsis'!D$22,'Fuzzy Topsis'!D$23)</f>
        <v>0.5</v>
      </c>
      <c r="S59">
        <f>IF($P59="IPA",'Fuzzy Topsis'!E$22,'Fuzzy Topsis'!E$23)</f>
        <v>0.5</v>
      </c>
      <c r="T59" s="20">
        <f>Data!L61</f>
        <v>51.25</v>
      </c>
      <c r="U59">
        <f>IF($T59&lt;=54,'Fuzzy Topsis'!C$26,IF($T59&lt;=60,'Fuzzy Topsis'!C$27,IF($T59&lt;=70,'Fuzzy Topsis'!C$28,IF($T59&lt;=85,'Fuzzy Topsis'!C$29,'Fuzzy Topsis'!C$30))))</f>
        <v>0</v>
      </c>
      <c r="V59">
        <f>IF($T59&lt;=54,'Fuzzy Topsis'!D$26,IF($T59&lt;=60,'Fuzzy Topsis'!D$27,IF($T59&lt;=70,'Fuzzy Topsis'!D$28,IF($T59&lt;=85,'Fuzzy Topsis'!D$29,'Fuzzy Topsis'!D$30))))</f>
        <v>0</v>
      </c>
      <c r="W59">
        <f>IF($T59&lt;=54,'Fuzzy Topsis'!E$26,IF($T59&lt;=60,'Fuzzy Topsis'!E$27,IF($T59&lt;=70,'Fuzzy Topsis'!E$28,IF($T59&lt;=85,'Fuzzy Topsis'!E$29,'Fuzzy Topsis'!E$30))))</f>
        <v>0.25</v>
      </c>
    </row>
    <row r="60" spans="1:23" ht="15.75">
      <c r="A60" s="2">
        <v>58</v>
      </c>
      <c r="B60" s="2">
        <v>182</v>
      </c>
      <c r="C60" s="2" t="s">
        <v>119</v>
      </c>
      <c r="D60" s="21">
        <f>Data!E62</f>
        <v>79.533333333333331</v>
      </c>
      <c r="E60">
        <f>IF($D60&lt;=60,'Fuzzy Topsis'!C$3,IF($D60&lt;=79,'Fuzzy Topsis'!C$4,IF($D60&lt;=84,'Fuzzy Topsis'!C$5,IF($D60&lt;=95,'Fuzzy Topsis'!C$6,'Fuzzy Topsis'!C$7))))</f>
        <v>0.25</v>
      </c>
      <c r="F60">
        <f>IF($D60&lt;=60,'Fuzzy Topsis'!D$3,IF($D60&lt;=79,'Fuzzy Topsis'!D$4,IF($D60&lt;=84,'Fuzzy Topsis'!D$5,IF($D60&lt;=95,'Fuzzy Topsis'!D$6,'Fuzzy Topsis'!D$7))))</f>
        <v>0.5</v>
      </c>
      <c r="G60">
        <f>IF($D60&lt;=60,'Fuzzy Topsis'!E$3,IF($D60&lt;=79,'Fuzzy Topsis'!E$4,IF($D60&lt;=84,'Fuzzy Topsis'!E$5,IF($D60&lt;=95,'Fuzzy Topsis'!E$6,'Fuzzy Topsis'!E$7))))</f>
        <v>0.75</v>
      </c>
      <c r="H60" s="20">
        <f>Data!F62</f>
        <v>65.5</v>
      </c>
      <c r="I60">
        <f>IF($H60&lt;=50,'Fuzzy Topsis'!C$10,IF($H60&lt;=70,'Fuzzy Topsis'!C$11,'Fuzzy Topsis'!C$12))</f>
        <v>0.25</v>
      </c>
      <c r="J60">
        <f>IF($H60&lt;=50,'Fuzzy Topsis'!D$10,IF($H60&lt;=70,'Fuzzy Topsis'!D$11,'Fuzzy Topsis'!D$12))</f>
        <v>0.5</v>
      </c>
      <c r="K60">
        <f>IF($H60&lt;=50,'Fuzzy Topsis'!E$10,IF($H60&lt;=70,'Fuzzy Topsis'!E$11,'Fuzzy Topsis'!E$12))</f>
        <v>0.75</v>
      </c>
      <c r="L60" s="20">
        <f>Data!G62</f>
        <v>85.5</v>
      </c>
      <c r="M60">
        <f>IF($L60&lt;=54,'Fuzzy Topsis'!C$15,IF($L60&lt;=60,'Fuzzy Topsis'!C$16,IF($L60&lt;=70,'Fuzzy Topsis'!C$17,IF($L60&lt;=85,'Fuzzy Topsis'!C$18,'Fuzzy Topsis'!C$19))))</f>
        <v>0.75</v>
      </c>
      <c r="N60">
        <f>IF($L60&lt;=54,'Fuzzy Topsis'!D$15,IF($L60&lt;=60,'Fuzzy Topsis'!D$16,IF($L60&lt;=70,'Fuzzy Topsis'!D$17,IF($L60&lt;=85,'Fuzzy Topsis'!D$18,'Fuzzy Topsis'!D$19))))</f>
        <v>1</v>
      </c>
      <c r="O60">
        <f>IF($L60&lt;=54,'Fuzzy Topsis'!E$15,IF($L60&lt;=60,'Fuzzy Topsis'!E$16,IF($L60&lt;=70,'Fuzzy Topsis'!E$17,IF($L60&lt;=85,'Fuzzy Topsis'!E$18,'Fuzzy Topsis'!E$19))))</f>
        <v>1</v>
      </c>
      <c r="P60" s="20" t="str">
        <f>Data!H62</f>
        <v>IPS</v>
      </c>
      <c r="Q60">
        <f>IF($P60="IPA",'Fuzzy Topsis'!C$22,'Fuzzy Topsis'!C$23)</f>
        <v>0.5</v>
      </c>
      <c r="R60">
        <f>IF($P60="IPA",'Fuzzy Topsis'!D$22,'Fuzzy Topsis'!D$23)</f>
        <v>0.5</v>
      </c>
      <c r="S60">
        <f>IF($P60="IPA",'Fuzzy Topsis'!E$22,'Fuzzy Topsis'!E$23)</f>
        <v>0.5</v>
      </c>
      <c r="T60" s="20">
        <f>Data!L62</f>
        <v>63.75</v>
      </c>
      <c r="U60">
        <f>IF($T60&lt;=54,'Fuzzy Topsis'!C$26,IF($T60&lt;=60,'Fuzzy Topsis'!C$27,IF($T60&lt;=70,'Fuzzy Topsis'!C$28,IF($T60&lt;=85,'Fuzzy Topsis'!C$29,'Fuzzy Topsis'!C$30))))</f>
        <v>0.25</v>
      </c>
      <c r="V60">
        <f>IF($T60&lt;=54,'Fuzzy Topsis'!D$26,IF($T60&lt;=60,'Fuzzy Topsis'!D$27,IF($T60&lt;=70,'Fuzzy Topsis'!D$28,IF($T60&lt;=85,'Fuzzy Topsis'!D$29,'Fuzzy Topsis'!D$30))))</f>
        <v>0.5</v>
      </c>
      <c r="W60">
        <f>IF($T60&lt;=54,'Fuzzy Topsis'!E$26,IF($T60&lt;=60,'Fuzzy Topsis'!E$27,IF($T60&lt;=70,'Fuzzy Topsis'!E$28,IF($T60&lt;=85,'Fuzzy Topsis'!E$29,'Fuzzy Topsis'!E$30))))</f>
        <v>0.75</v>
      </c>
    </row>
    <row r="61" spans="1:23" ht="15.75">
      <c r="A61" s="2">
        <v>59</v>
      </c>
      <c r="B61" s="2">
        <v>183</v>
      </c>
      <c r="C61" s="2" t="s">
        <v>120</v>
      </c>
      <c r="D61" s="21">
        <f>Data!E63</f>
        <v>83.088888888888889</v>
      </c>
      <c r="E61">
        <f>IF($D61&lt;=60,'Fuzzy Topsis'!C$3,IF($D61&lt;=79,'Fuzzy Topsis'!C$4,IF($D61&lt;=84,'Fuzzy Topsis'!C$5,IF($D61&lt;=95,'Fuzzy Topsis'!C$6,'Fuzzy Topsis'!C$7))))</f>
        <v>0.25</v>
      </c>
      <c r="F61">
        <f>IF($D61&lt;=60,'Fuzzy Topsis'!D$3,IF($D61&lt;=79,'Fuzzy Topsis'!D$4,IF($D61&lt;=84,'Fuzzy Topsis'!D$5,IF($D61&lt;=95,'Fuzzy Topsis'!D$6,'Fuzzy Topsis'!D$7))))</f>
        <v>0.5</v>
      </c>
      <c r="G61">
        <f>IF($D61&lt;=60,'Fuzzy Topsis'!E$3,IF($D61&lt;=79,'Fuzzy Topsis'!E$4,IF($D61&lt;=84,'Fuzzy Topsis'!E$5,IF($D61&lt;=95,'Fuzzy Topsis'!E$6,'Fuzzy Topsis'!E$7))))</f>
        <v>0.75</v>
      </c>
      <c r="H61" s="20">
        <f>Data!F63</f>
        <v>68</v>
      </c>
      <c r="I61">
        <f>IF($H61&lt;=50,'Fuzzy Topsis'!C$10,IF($H61&lt;=70,'Fuzzy Topsis'!C$11,'Fuzzy Topsis'!C$12))</f>
        <v>0.25</v>
      </c>
      <c r="J61">
        <f>IF($H61&lt;=50,'Fuzzy Topsis'!D$10,IF($H61&lt;=70,'Fuzzy Topsis'!D$11,'Fuzzy Topsis'!D$12))</f>
        <v>0.5</v>
      </c>
      <c r="K61">
        <f>IF($H61&lt;=50,'Fuzzy Topsis'!E$10,IF($H61&lt;=70,'Fuzzy Topsis'!E$11,'Fuzzy Topsis'!E$12))</f>
        <v>0.75</v>
      </c>
      <c r="L61" s="20">
        <f>Data!G63</f>
        <v>86.5</v>
      </c>
      <c r="M61">
        <f>IF($L61&lt;=54,'Fuzzy Topsis'!C$15,IF($L61&lt;=60,'Fuzzy Topsis'!C$16,IF($L61&lt;=70,'Fuzzy Topsis'!C$17,IF($L61&lt;=85,'Fuzzy Topsis'!C$18,'Fuzzy Topsis'!C$19))))</f>
        <v>0.75</v>
      </c>
      <c r="N61">
        <f>IF($L61&lt;=54,'Fuzzy Topsis'!D$15,IF($L61&lt;=60,'Fuzzy Topsis'!D$16,IF($L61&lt;=70,'Fuzzy Topsis'!D$17,IF($L61&lt;=85,'Fuzzy Topsis'!D$18,'Fuzzy Topsis'!D$19))))</f>
        <v>1</v>
      </c>
      <c r="O61">
        <f>IF($L61&lt;=54,'Fuzzy Topsis'!E$15,IF($L61&lt;=60,'Fuzzy Topsis'!E$16,IF($L61&lt;=70,'Fuzzy Topsis'!E$17,IF($L61&lt;=85,'Fuzzy Topsis'!E$18,'Fuzzy Topsis'!E$19))))</f>
        <v>1</v>
      </c>
      <c r="P61" s="20" t="str">
        <f>Data!H63</f>
        <v>IPA</v>
      </c>
      <c r="Q61">
        <f>IF($P61="IPA",'Fuzzy Topsis'!C$22,'Fuzzy Topsis'!C$23)</f>
        <v>0.5</v>
      </c>
      <c r="R61">
        <f>IF($P61="IPA",'Fuzzy Topsis'!D$22,'Fuzzy Topsis'!D$23)</f>
        <v>0.5</v>
      </c>
      <c r="S61">
        <f>IF($P61="IPA",'Fuzzy Topsis'!E$22,'Fuzzy Topsis'!E$23)</f>
        <v>0.5</v>
      </c>
      <c r="T61" s="20">
        <f>Data!L63</f>
        <v>81.25</v>
      </c>
      <c r="U61">
        <f>IF($T61&lt;=54,'Fuzzy Topsis'!C$26,IF($T61&lt;=60,'Fuzzy Topsis'!C$27,IF($T61&lt;=70,'Fuzzy Topsis'!C$28,IF($T61&lt;=85,'Fuzzy Topsis'!C$29,'Fuzzy Topsis'!C$30))))</f>
        <v>0.5</v>
      </c>
      <c r="V61">
        <f>IF($T61&lt;=54,'Fuzzy Topsis'!D$26,IF($T61&lt;=60,'Fuzzy Topsis'!D$27,IF($T61&lt;=70,'Fuzzy Topsis'!D$28,IF($T61&lt;=85,'Fuzzy Topsis'!D$29,'Fuzzy Topsis'!D$30))))</f>
        <v>0.75</v>
      </c>
      <c r="W61">
        <f>IF($T61&lt;=54,'Fuzzy Topsis'!E$26,IF($T61&lt;=60,'Fuzzy Topsis'!E$27,IF($T61&lt;=70,'Fuzzy Topsis'!E$28,IF($T61&lt;=85,'Fuzzy Topsis'!E$29,'Fuzzy Topsis'!E$30))))</f>
        <v>1</v>
      </c>
    </row>
    <row r="62" spans="1:23" ht="15.75">
      <c r="A62" s="2">
        <v>60</v>
      </c>
      <c r="B62" s="2">
        <v>187</v>
      </c>
      <c r="C62" s="2" t="s">
        <v>121</v>
      </c>
      <c r="D62" s="21">
        <f>Data!E64</f>
        <v>72.666666666666671</v>
      </c>
      <c r="E62">
        <f>IF($D62&lt;=60,'Fuzzy Topsis'!C$3,IF($D62&lt;=79,'Fuzzy Topsis'!C$4,IF($D62&lt;=84,'Fuzzy Topsis'!C$5,IF($D62&lt;=95,'Fuzzy Topsis'!C$6,'Fuzzy Topsis'!C$7))))</f>
        <v>0</v>
      </c>
      <c r="F62">
        <f>IF($D62&lt;=60,'Fuzzy Topsis'!D$3,IF($D62&lt;=79,'Fuzzy Topsis'!D$4,IF($D62&lt;=84,'Fuzzy Topsis'!D$5,IF($D62&lt;=95,'Fuzzy Topsis'!D$6,'Fuzzy Topsis'!D$7))))</f>
        <v>0.25</v>
      </c>
      <c r="G62">
        <f>IF($D62&lt;=60,'Fuzzy Topsis'!E$3,IF($D62&lt;=79,'Fuzzy Topsis'!E$4,IF($D62&lt;=84,'Fuzzy Topsis'!E$5,IF($D62&lt;=95,'Fuzzy Topsis'!E$6,'Fuzzy Topsis'!E$7))))</f>
        <v>0.5</v>
      </c>
      <c r="H62" s="20">
        <f>Data!F64</f>
        <v>21</v>
      </c>
      <c r="I62">
        <f>IF($H62&lt;=50,'Fuzzy Topsis'!C$10,IF($H62&lt;=70,'Fuzzy Topsis'!C$11,'Fuzzy Topsis'!C$12))</f>
        <v>0</v>
      </c>
      <c r="J62">
        <f>IF($H62&lt;=50,'Fuzzy Topsis'!D$10,IF($H62&lt;=70,'Fuzzy Topsis'!D$11,'Fuzzy Topsis'!D$12))</f>
        <v>0.25</v>
      </c>
      <c r="K62">
        <f>IF($H62&lt;=50,'Fuzzy Topsis'!E$10,IF($H62&lt;=70,'Fuzzy Topsis'!E$11,'Fuzzy Topsis'!E$12))</f>
        <v>0.5</v>
      </c>
      <c r="L62" s="20">
        <f>Data!G64</f>
        <v>77.400000000000006</v>
      </c>
      <c r="M62">
        <f>IF($L62&lt;=54,'Fuzzy Topsis'!C$15,IF($L62&lt;=60,'Fuzzy Topsis'!C$16,IF($L62&lt;=70,'Fuzzy Topsis'!C$17,IF($L62&lt;=85,'Fuzzy Topsis'!C$18,'Fuzzy Topsis'!C$19))))</f>
        <v>0.5</v>
      </c>
      <c r="N62">
        <f>IF($L62&lt;=54,'Fuzzy Topsis'!D$15,IF($L62&lt;=60,'Fuzzy Topsis'!D$16,IF($L62&lt;=70,'Fuzzy Topsis'!D$17,IF($L62&lt;=85,'Fuzzy Topsis'!D$18,'Fuzzy Topsis'!D$19))))</f>
        <v>0.75</v>
      </c>
      <c r="O62">
        <f>IF($L62&lt;=54,'Fuzzy Topsis'!E$15,IF($L62&lt;=60,'Fuzzy Topsis'!E$16,IF($L62&lt;=70,'Fuzzy Topsis'!E$17,IF($L62&lt;=85,'Fuzzy Topsis'!E$18,'Fuzzy Topsis'!E$19))))</f>
        <v>1</v>
      </c>
      <c r="P62" s="20" t="str">
        <f>Data!H64</f>
        <v>IPA</v>
      </c>
      <c r="Q62">
        <f>IF($P62="IPA",'Fuzzy Topsis'!C$22,'Fuzzy Topsis'!C$23)</f>
        <v>0.5</v>
      </c>
      <c r="R62">
        <f>IF($P62="IPA",'Fuzzy Topsis'!D$22,'Fuzzy Topsis'!D$23)</f>
        <v>0.5</v>
      </c>
      <c r="S62">
        <f>IF($P62="IPA",'Fuzzy Topsis'!E$22,'Fuzzy Topsis'!E$23)</f>
        <v>0.5</v>
      </c>
      <c r="T62" s="20">
        <f>Data!L64</f>
        <v>47.5</v>
      </c>
      <c r="U62">
        <f>IF($T62&lt;=54,'Fuzzy Topsis'!C$26,IF($T62&lt;=60,'Fuzzy Topsis'!C$27,IF($T62&lt;=70,'Fuzzy Topsis'!C$28,IF($T62&lt;=85,'Fuzzy Topsis'!C$29,'Fuzzy Topsis'!C$30))))</f>
        <v>0</v>
      </c>
      <c r="V62">
        <f>IF($T62&lt;=54,'Fuzzy Topsis'!D$26,IF($T62&lt;=60,'Fuzzy Topsis'!D$27,IF($T62&lt;=70,'Fuzzy Topsis'!D$28,IF($T62&lt;=85,'Fuzzy Topsis'!D$29,'Fuzzy Topsis'!D$30))))</f>
        <v>0</v>
      </c>
      <c r="W62">
        <f>IF($T62&lt;=54,'Fuzzy Topsis'!E$26,IF($T62&lt;=60,'Fuzzy Topsis'!E$27,IF($T62&lt;=70,'Fuzzy Topsis'!E$28,IF($T62&lt;=85,'Fuzzy Topsis'!E$29,'Fuzzy Topsis'!E$30))))</f>
        <v>0.25</v>
      </c>
    </row>
    <row r="63" spans="1:23" ht="15.75">
      <c r="A63" s="2">
        <v>61</v>
      </c>
      <c r="B63" s="2">
        <v>188</v>
      </c>
      <c r="C63" s="2" t="s">
        <v>122</v>
      </c>
      <c r="D63" s="21">
        <f>Data!E65</f>
        <v>78.155555555555551</v>
      </c>
      <c r="E63">
        <f>IF($D63&lt;=60,'Fuzzy Topsis'!C$3,IF($D63&lt;=79,'Fuzzy Topsis'!C$4,IF($D63&lt;=84,'Fuzzy Topsis'!C$5,IF($D63&lt;=95,'Fuzzy Topsis'!C$6,'Fuzzy Topsis'!C$7))))</f>
        <v>0</v>
      </c>
      <c r="F63">
        <f>IF($D63&lt;=60,'Fuzzy Topsis'!D$3,IF($D63&lt;=79,'Fuzzy Topsis'!D$4,IF($D63&lt;=84,'Fuzzy Topsis'!D$5,IF($D63&lt;=95,'Fuzzy Topsis'!D$6,'Fuzzy Topsis'!D$7))))</f>
        <v>0.25</v>
      </c>
      <c r="G63">
        <f>IF($D63&lt;=60,'Fuzzy Topsis'!E$3,IF($D63&lt;=79,'Fuzzy Topsis'!E$4,IF($D63&lt;=84,'Fuzzy Topsis'!E$5,IF($D63&lt;=95,'Fuzzy Topsis'!E$6,'Fuzzy Topsis'!E$7))))</f>
        <v>0.5</v>
      </c>
      <c r="H63" s="20">
        <f>Data!F65</f>
        <v>64</v>
      </c>
      <c r="I63">
        <f>IF($H63&lt;=50,'Fuzzy Topsis'!C$10,IF($H63&lt;=70,'Fuzzy Topsis'!C$11,'Fuzzy Topsis'!C$12))</f>
        <v>0.25</v>
      </c>
      <c r="J63">
        <f>IF($H63&lt;=50,'Fuzzy Topsis'!D$10,IF($H63&lt;=70,'Fuzzy Topsis'!D$11,'Fuzzy Topsis'!D$12))</f>
        <v>0.5</v>
      </c>
      <c r="K63">
        <f>IF($H63&lt;=50,'Fuzzy Topsis'!E$10,IF($H63&lt;=70,'Fuzzy Topsis'!E$11,'Fuzzy Topsis'!E$12))</f>
        <v>0.75</v>
      </c>
      <c r="L63" s="20">
        <f>Data!G65</f>
        <v>89</v>
      </c>
      <c r="M63">
        <f>IF($L63&lt;=54,'Fuzzy Topsis'!C$15,IF($L63&lt;=60,'Fuzzy Topsis'!C$16,IF($L63&lt;=70,'Fuzzy Topsis'!C$17,IF($L63&lt;=85,'Fuzzy Topsis'!C$18,'Fuzzy Topsis'!C$19))))</f>
        <v>0.75</v>
      </c>
      <c r="N63">
        <f>IF($L63&lt;=54,'Fuzzy Topsis'!D$15,IF($L63&lt;=60,'Fuzzy Topsis'!D$16,IF($L63&lt;=70,'Fuzzy Topsis'!D$17,IF($L63&lt;=85,'Fuzzy Topsis'!D$18,'Fuzzy Topsis'!D$19))))</f>
        <v>1</v>
      </c>
      <c r="O63">
        <f>IF($L63&lt;=54,'Fuzzy Topsis'!E$15,IF($L63&lt;=60,'Fuzzy Topsis'!E$16,IF($L63&lt;=70,'Fuzzy Topsis'!E$17,IF($L63&lt;=85,'Fuzzy Topsis'!E$18,'Fuzzy Topsis'!E$19))))</f>
        <v>1</v>
      </c>
      <c r="P63" s="20" t="str">
        <f>Data!H65</f>
        <v>IPA</v>
      </c>
      <c r="Q63">
        <f>IF($P63="IPA",'Fuzzy Topsis'!C$22,'Fuzzy Topsis'!C$23)</f>
        <v>0.5</v>
      </c>
      <c r="R63">
        <f>IF($P63="IPA",'Fuzzy Topsis'!D$22,'Fuzzy Topsis'!D$23)</f>
        <v>0.5</v>
      </c>
      <c r="S63">
        <f>IF($P63="IPA",'Fuzzy Topsis'!E$22,'Fuzzy Topsis'!E$23)</f>
        <v>0.5</v>
      </c>
      <c r="T63" s="20">
        <f>Data!L65</f>
        <v>62.5</v>
      </c>
      <c r="U63">
        <f>IF($T63&lt;=54,'Fuzzy Topsis'!C$26,IF($T63&lt;=60,'Fuzzy Topsis'!C$27,IF($T63&lt;=70,'Fuzzy Topsis'!C$28,IF($T63&lt;=85,'Fuzzy Topsis'!C$29,'Fuzzy Topsis'!C$30))))</f>
        <v>0.25</v>
      </c>
      <c r="V63">
        <f>IF($T63&lt;=54,'Fuzzy Topsis'!D$26,IF($T63&lt;=60,'Fuzzy Topsis'!D$27,IF($T63&lt;=70,'Fuzzy Topsis'!D$28,IF($T63&lt;=85,'Fuzzy Topsis'!D$29,'Fuzzy Topsis'!D$30))))</f>
        <v>0.5</v>
      </c>
      <c r="W63">
        <f>IF($T63&lt;=54,'Fuzzy Topsis'!E$26,IF($T63&lt;=60,'Fuzzy Topsis'!E$27,IF($T63&lt;=70,'Fuzzy Topsis'!E$28,IF($T63&lt;=85,'Fuzzy Topsis'!E$29,'Fuzzy Topsis'!E$30))))</f>
        <v>0.75</v>
      </c>
    </row>
    <row r="64" spans="1:23" ht="15.75">
      <c r="A64" s="2">
        <v>62</v>
      </c>
      <c r="B64" s="2">
        <v>199</v>
      </c>
      <c r="C64" s="2" t="s">
        <v>123</v>
      </c>
      <c r="D64" s="21">
        <f>Data!E66</f>
        <v>73.123999999999995</v>
      </c>
      <c r="E64">
        <f>IF($D64&lt;=60,'Fuzzy Topsis'!C$3,IF($D64&lt;=79,'Fuzzy Topsis'!C$4,IF($D64&lt;=84,'Fuzzy Topsis'!C$5,IF($D64&lt;=95,'Fuzzy Topsis'!C$6,'Fuzzy Topsis'!C$7))))</f>
        <v>0</v>
      </c>
      <c r="F64">
        <f>IF($D64&lt;=60,'Fuzzy Topsis'!D$3,IF($D64&lt;=79,'Fuzzy Topsis'!D$4,IF($D64&lt;=84,'Fuzzy Topsis'!D$5,IF($D64&lt;=95,'Fuzzy Topsis'!D$6,'Fuzzy Topsis'!D$7))))</f>
        <v>0.25</v>
      </c>
      <c r="G64">
        <f>IF($D64&lt;=60,'Fuzzy Topsis'!E$3,IF($D64&lt;=79,'Fuzzy Topsis'!E$4,IF($D64&lt;=84,'Fuzzy Topsis'!E$5,IF($D64&lt;=95,'Fuzzy Topsis'!E$6,'Fuzzy Topsis'!E$7))))</f>
        <v>0.5</v>
      </c>
      <c r="H64" s="20">
        <f>Data!F66</f>
        <v>51.5</v>
      </c>
      <c r="I64">
        <f>IF($H64&lt;=50,'Fuzzy Topsis'!C$10,IF($H64&lt;=70,'Fuzzy Topsis'!C$11,'Fuzzy Topsis'!C$12))</f>
        <v>0.25</v>
      </c>
      <c r="J64">
        <f>IF($H64&lt;=50,'Fuzzy Topsis'!D$10,IF($H64&lt;=70,'Fuzzy Topsis'!D$11,'Fuzzy Topsis'!D$12))</f>
        <v>0.5</v>
      </c>
      <c r="K64">
        <f>IF($H64&lt;=50,'Fuzzy Topsis'!E$10,IF($H64&lt;=70,'Fuzzy Topsis'!E$11,'Fuzzy Topsis'!E$12))</f>
        <v>0.75</v>
      </c>
      <c r="L64" s="20">
        <f>Data!G66</f>
        <v>38</v>
      </c>
      <c r="M64">
        <f>IF($L64&lt;=54,'Fuzzy Topsis'!C$15,IF($L64&lt;=60,'Fuzzy Topsis'!C$16,IF($L64&lt;=70,'Fuzzy Topsis'!C$17,IF($L64&lt;=85,'Fuzzy Topsis'!C$18,'Fuzzy Topsis'!C$19))))</f>
        <v>0</v>
      </c>
      <c r="N64">
        <f>IF($L64&lt;=54,'Fuzzy Topsis'!D$15,IF($L64&lt;=60,'Fuzzy Topsis'!D$16,IF($L64&lt;=70,'Fuzzy Topsis'!D$17,IF($L64&lt;=85,'Fuzzy Topsis'!D$18,'Fuzzy Topsis'!D$19))))</f>
        <v>0</v>
      </c>
      <c r="O64">
        <f>IF($L64&lt;=54,'Fuzzy Topsis'!E$15,IF($L64&lt;=60,'Fuzzy Topsis'!E$16,IF($L64&lt;=70,'Fuzzy Topsis'!E$17,IF($L64&lt;=85,'Fuzzy Topsis'!E$18,'Fuzzy Topsis'!E$19))))</f>
        <v>0.25</v>
      </c>
      <c r="P64" s="20" t="str">
        <f>Data!H66</f>
        <v>IPS</v>
      </c>
      <c r="Q64">
        <f>IF($P64="IPA",'Fuzzy Topsis'!C$22,'Fuzzy Topsis'!C$23)</f>
        <v>0.5</v>
      </c>
      <c r="R64">
        <f>IF($P64="IPA",'Fuzzy Topsis'!D$22,'Fuzzy Topsis'!D$23)</f>
        <v>0.5</v>
      </c>
      <c r="S64">
        <f>IF($P64="IPA",'Fuzzy Topsis'!E$22,'Fuzzy Topsis'!E$23)</f>
        <v>0.5</v>
      </c>
      <c r="T64" s="20">
        <f>Data!L66</f>
        <v>51.25</v>
      </c>
      <c r="U64">
        <f>IF($T64&lt;=54,'Fuzzy Topsis'!C$26,IF($T64&lt;=60,'Fuzzy Topsis'!C$27,IF($T64&lt;=70,'Fuzzy Topsis'!C$28,IF($T64&lt;=85,'Fuzzy Topsis'!C$29,'Fuzzy Topsis'!C$30))))</f>
        <v>0</v>
      </c>
      <c r="V64">
        <f>IF($T64&lt;=54,'Fuzzy Topsis'!D$26,IF($T64&lt;=60,'Fuzzy Topsis'!D$27,IF($T64&lt;=70,'Fuzzy Topsis'!D$28,IF($T64&lt;=85,'Fuzzy Topsis'!D$29,'Fuzzy Topsis'!D$30))))</f>
        <v>0</v>
      </c>
      <c r="W64">
        <f>IF($T64&lt;=54,'Fuzzy Topsis'!E$26,IF($T64&lt;=60,'Fuzzy Topsis'!E$27,IF($T64&lt;=70,'Fuzzy Topsis'!E$28,IF($T64&lt;=85,'Fuzzy Topsis'!E$29,'Fuzzy Topsis'!E$30))))</f>
        <v>0.25</v>
      </c>
    </row>
    <row r="65" spans="1:23" ht="15.75">
      <c r="A65" s="2">
        <v>63</v>
      </c>
      <c r="B65" s="2">
        <v>206</v>
      </c>
      <c r="C65" s="2" t="s">
        <v>124</v>
      </c>
      <c r="D65" s="21">
        <f>Data!E67</f>
        <v>82.666666666666671</v>
      </c>
      <c r="E65">
        <f>IF($D65&lt;=60,'Fuzzy Topsis'!C$3,IF($D65&lt;=79,'Fuzzy Topsis'!C$4,IF($D65&lt;=84,'Fuzzy Topsis'!C$5,IF($D65&lt;=95,'Fuzzy Topsis'!C$6,'Fuzzy Topsis'!C$7))))</f>
        <v>0.25</v>
      </c>
      <c r="F65">
        <f>IF($D65&lt;=60,'Fuzzy Topsis'!D$3,IF($D65&lt;=79,'Fuzzy Topsis'!D$4,IF($D65&lt;=84,'Fuzzy Topsis'!D$5,IF($D65&lt;=95,'Fuzzy Topsis'!D$6,'Fuzzy Topsis'!D$7))))</f>
        <v>0.5</v>
      </c>
      <c r="G65">
        <f>IF($D65&lt;=60,'Fuzzy Topsis'!E$3,IF($D65&lt;=79,'Fuzzy Topsis'!E$4,IF($D65&lt;=84,'Fuzzy Topsis'!E$5,IF($D65&lt;=95,'Fuzzy Topsis'!E$6,'Fuzzy Topsis'!E$7))))</f>
        <v>0.75</v>
      </c>
      <c r="H65" s="20">
        <f>Data!F67</f>
        <v>74</v>
      </c>
      <c r="I65">
        <f>IF($H65&lt;=50,'Fuzzy Topsis'!C$10,IF($H65&lt;=70,'Fuzzy Topsis'!C$11,'Fuzzy Topsis'!C$12))</f>
        <v>0.5</v>
      </c>
      <c r="J65">
        <f>IF($H65&lt;=50,'Fuzzy Topsis'!D$10,IF($H65&lt;=70,'Fuzzy Topsis'!D$11,'Fuzzy Topsis'!D$12))</f>
        <v>0.75</v>
      </c>
      <c r="K65">
        <f>IF($H65&lt;=50,'Fuzzy Topsis'!E$10,IF($H65&lt;=70,'Fuzzy Topsis'!E$11,'Fuzzy Topsis'!E$12))</f>
        <v>1</v>
      </c>
      <c r="L65" s="20">
        <f>Data!G67</f>
        <v>88</v>
      </c>
      <c r="M65">
        <f>IF($L65&lt;=54,'Fuzzy Topsis'!C$15,IF($L65&lt;=60,'Fuzzy Topsis'!C$16,IF($L65&lt;=70,'Fuzzy Topsis'!C$17,IF($L65&lt;=85,'Fuzzy Topsis'!C$18,'Fuzzy Topsis'!C$19))))</f>
        <v>0.75</v>
      </c>
      <c r="N65">
        <f>IF($L65&lt;=54,'Fuzzy Topsis'!D$15,IF($L65&lt;=60,'Fuzzy Topsis'!D$16,IF($L65&lt;=70,'Fuzzy Topsis'!D$17,IF($L65&lt;=85,'Fuzzy Topsis'!D$18,'Fuzzy Topsis'!D$19))))</f>
        <v>1</v>
      </c>
      <c r="O65">
        <f>IF($L65&lt;=54,'Fuzzy Topsis'!E$15,IF($L65&lt;=60,'Fuzzy Topsis'!E$16,IF($L65&lt;=70,'Fuzzy Topsis'!E$17,IF($L65&lt;=85,'Fuzzy Topsis'!E$18,'Fuzzy Topsis'!E$19))))</f>
        <v>1</v>
      </c>
      <c r="P65" s="20" t="str">
        <f>Data!H67</f>
        <v>IPA</v>
      </c>
      <c r="Q65">
        <f>IF($P65="IPA",'Fuzzy Topsis'!C$22,'Fuzzy Topsis'!C$23)</f>
        <v>0.5</v>
      </c>
      <c r="R65">
        <f>IF($P65="IPA",'Fuzzy Topsis'!D$22,'Fuzzy Topsis'!D$23)</f>
        <v>0.5</v>
      </c>
      <c r="S65">
        <f>IF($P65="IPA",'Fuzzy Topsis'!E$22,'Fuzzy Topsis'!E$23)</f>
        <v>0.5</v>
      </c>
      <c r="T65" s="20">
        <f>Data!L67</f>
        <v>76.25</v>
      </c>
      <c r="U65">
        <f>IF($T65&lt;=54,'Fuzzy Topsis'!C$26,IF($T65&lt;=60,'Fuzzy Topsis'!C$27,IF($T65&lt;=70,'Fuzzy Topsis'!C$28,IF($T65&lt;=85,'Fuzzy Topsis'!C$29,'Fuzzy Topsis'!C$30))))</f>
        <v>0.5</v>
      </c>
      <c r="V65">
        <f>IF($T65&lt;=54,'Fuzzy Topsis'!D$26,IF($T65&lt;=60,'Fuzzy Topsis'!D$27,IF($T65&lt;=70,'Fuzzy Topsis'!D$28,IF($T65&lt;=85,'Fuzzy Topsis'!D$29,'Fuzzy Topsis'!D$30))))</f>
        <v>0.75</v>
      </c>
      <c r="W65">
        <f>IF($T65&lt;=54,'Fuzzy Topsis'!E$26,IF($T65&lt;=60,'Fuzzy Topsis'!E$27,IF($T65&lt;=70,'Fuzzy Topsis'!E$28,IF($T65&lt;=85,'Fuzzy Topsis'!E$29,'Fuzzy Topsis'!E$30))))</f>
        <v>1</v>
      </c>
    </row>
    <row r="66" spans="1:23" ht="15.75">
      <c r="A66" s="2">
        <v>64</v>
      </c>
      <c r="B66" s="2">
        <v>215</v>
      </c>
      <c r="C66" s="2" t="s">
        <v>125</v>
      </c>
      <c r="D66" s="21">
        <f>Data!E68</f>
        <v>76</v>
      </c>
      <c r="E66">
        <f>IF($D66&lt;=60,'Fuzzy Topsis'!C$3,IF($D66&lt;=79,'Fuzzy Topsis'!C$4,IF($D66&lt;=84,'Fuzzy Topsis'!C$5,IF($D66&lt;=95,'Fuzzy Topsis'!C$6,'Fuzzy Topsis'!C$7))))</f>
        <v>0</v>
      </c>
      <c r="F66">
        <f>IF($D66&lt;=60,'Fuzzy Topsis'!D$3,IF($D66&lt;=79,'Fuzzy Topsis'!D$4,IF($D66&lt;=84,'Fuzzy Topsis'!D$5,IF($D66&lt;=95,'Fuzzy Topsis'!D$6,'Fuzzy Topsis'!D$7))))</f>
        <v>0.25</v>
      </c>
      <c r="G66">
        <f>IF($D66&lt;=60,'Fuzzy Topsis'!E$3,IF($D66&lt;=79,'Fuzzy Topsis'!E$4,IF($D66&lt;=84,'Fuzzy Topsis'!E$5,IF($D66&lt;=95,'Fuzzy Topsis'!E$6,'Fuzzy Topsis'!E$7))))</f>
        <v>0.5</v>
      </c>
      <c r="H66" s="20">
        <f>Data!F68</f>
        <v>40.5</v>
      </c>
      <c r="I66">
        <f>IF($H66&lt;=50,'Fuzzy Topsis'!C$10,IF($H66&lt;=70,'Fuzzy Topsis'!C$11,'Fuzzy Topsis'!C$12))</f>
        <v>0</v>
      </c>
      <c r="J66">
        <f>IF($H66&lt;=50,'Fuzzy Topsis'!D$10,IF($H66&lt;=70,'Fuzzy Topsis'!D$11,'Fuzzy Topsis'!D$12))</f>
        <v>0.25</v>
      </c>
      <c r="K66">
        <f>IF($H66&lt;=50,'Fuzzy Topsis'!E$10,IF($H66&lt;=70,'Fuzzy Topsis'!E$11,'Fuzzy Topsis'!E$12))</f>
        <v>0.5</v>
      </c>
      <c r="L66" s="20">
        <f>Data!G68</f>
        <v>88.4</v>
      </c>
      <c r="M66">
        <f>IF($L66&lt;=54,'Fuzzy Topsis'!C$15,IF($L66&lt;=60,'Fuzzy Topsis'!C$16,IF($L66&lt;=70,'Fuzzy Topsis'!C$17,IF($L66&lt;=85,'Fuzzy Topsis'!C$18,'Fuzzy Topsis'!C$19))))</f>
        <v>0.75</v>
      </c>
      <c r="N66">
        <f>IF($L66&lt;=54,'Fuzzy Topsis'!D$15,IF($L66&lt;=60,'Fuzzy Topsis'!D$16,IF($L66&lt;=70,'Fuzzy Topsis'!D$17,IF($L66&lt;=85,'Fuzzy Topsis'!D$18,'Fuzzy Topsis'!D$19))))</f>
        <v>1</v>
      </c>
      <c r="O66">
        <f>IF($L66&lt;=54,'Fuzzy Topsis'!E$15,IF($L66&lt;=60,'Fuzzy Topsis'!E$16,IF($L66&lt;=70,'Fuzzy Topsis'!E$17,IF($L66&lt;=85,'Fuzzy Topsis'!E$18,'Fuzzy Topsis'!E$19))))</f>
        <v>1</v>
      </c>
      <c r="P66" s="20" t="str">
        <f>Data!H68</f>
        <v>IPS</v>
      </c>
      <c r="Q66">
        <f>IF($P66="IPA",'Fuzzy Topsis'!C$22,'Fuzzy Topsis'!C$23)</f>
        <v>0.5</v>
      </c>
      <c r="R66">
        <f>IF($P66="IPA",'Fuzzy Topsis'!D$22,'Fuzzy Topsis'!D$23)</f>
        <v>0.5</v>
      </c>
      <c r="S66">
        <f>IF($P66="IPA",'Fuzzy Topsis'!E$22,'Fuzzy Topsis'!E$23)</f>
        <v>0.5</v>
      </c>
      <c r="T66" s="20">
        <f>Data!L68</f>
        <v>51.25</v>
      </c>
      <c r="U66">
        <f>IF($T66&lt;=54,'Fuzzy Topsis'!C$26,IF($T66&lt;=60,'Fuzzy Topsis'!C$27,IF($T66&lt;=70,'Fuzzy Topsis'!C$28,IF($T66&lt;=85,'Fuzzy Topsis'!C$29,'Fuzzy Topsis'!C$30))))</f>
        <v>0</v>
      </c>
      <c r="V66">
        <f>IF($T66&lt;=54,'Fuzzy Topsis'!D$26,IF($T66&lt;=60,'Fuzzy Topsis'!D$27,IF($T66&lt;=70,'Fuzzy Topsis'!D$28,IF($T66&lt;=85,'Fuzzy Topsis'!D$29,'Fuzzy Topsis'!D$30))))</f>
        <v>0</v>
      </c>
      <c r="W66">
        <f>IF($T66&lt;=54,'Fuzzy Topsis'!E$26,IF($T66&lt;=60,'Fuzzy Topsis'!E$27,IF($T66&lt;=70,'Fuzzy Topsis'!E$28,IF($T66&lt;=85,'Fuzzy Topsis'!E$29,'Fuzzy Topsis'!E$30))))</f>
        <v>0.25</v>
      </c>
    </row>
    <row r="67" spans="1:23" ht="15.75">
      <c r="A67" s="2">
        <v>65</v>
      </c>
      <c r="B67" s="2">
        <v>216</v>
      </c>
      <c r="C67" s="2" t="s">
        <v>126</v>
      </c>
      <c r="D67" s="21">
        <f>Data!E69</f>
        <v>80.522222222222226</v>
      </c>
      <c r="E67">
        <f>IF($D67&lt;=60,'Fuzzy Topsis'!C$3,IF($D67&lt;=79,'Fuzzy Topsis'!C$4,IF($D67&lt;=84,'Fuzzy Topsis'!C$5,IF($D67&lt;=95,'Fuzzy Topsis'!C$6,'Fuzzy Topsis'!C$7))))</f>
        <v>0.25</v>
      </c>
      <c r="F67">
        <f>IF($D67&lt;=60,'Fuzzy Topsis'!D$3,IF($D67&lt;=79,'Fuzzy Topsis'!D$4,IF($D67&lt;=84,'Fuzzy Topsis'!D$5,IF($D67&lt;=95,'Fuzzy Topsis'!D$6,'Fuzzy Topsis'!D$7))))</f>
        <v>0.5</v>
      </c>
      <c r="G67">
        <f>IF($D67&lt;=60,'Fuzzy Topsis'!E$3,IF($D67&lt;=79,'Fuzzy Topsis'!E$4,IF($D67&lt;=84,'Fuzzy Topsis'!E$5,IF($D67&lt;=95,'Fuzzy Topsis'!E$6,'Fuzzy Topsis'!E$7))))</f>
        <v>0.75</v>
      </c>
      <c r="H67" s="20">
        <f>Data!F69</f>
        <v>40</v>
      </c>
      <c r="I67">
        <f>IF($H67&lt;=50,'Fuzzy Topsis'!C$10,IF($H67&lt;=70,'Fuzzy Topsis'!C$11,'Fuzzy Topsis'!C$12))</f>
        <v>0</v>
      </c>
      <c r="J67">
        <f>IF($H67&lt;=50,'Fuzzy Topsis'!D$10,IF($H67&lt;=70,'Fuzzy Topsis'!D$11,'Fuzzy Topsis'!D$12))</f>
        <v>0.25</v>
      </c>
      <c r="K67">
        <f>IF($H67&lt;=50,'Fuzzy Topsis'!E$10,IF($H67&lt;=70,'Fuzzy Topsis'!E$11,'Fuzzy Topsis'!E$12))</f>
        <v>0.5</v>
      </c>
      <c r="L67" s="20">
        <f>Data!G69</f>
        <v>80.7</v>
      </c>
      <c r="M67">
        <f>IF($L67&lt;=54,'Fuzzy Topsis'!C$15,IF($L67&lt;=60,'Fuzzy Topsis'!C$16,IF($L67&lt;=70,'Fuzzy Topsis'!C$17,IF($L67&lt;=85,'Fuzzy Topsis'!C$18,'Fuzzy Topsis'!C$19))))</f>
        <v>0.5</v>
      </c>
      <c r="N67">
        <f>IF($L67&lt;=54,'Fuzzy Topsis'!D$15,IF($L67&lt;=60,'Fuzzy Topsis'!D$16,IF($L67&lt;=70,'Fuzzy Topsis'!D$17,IF($L67&lt;=85,'Fuzzy Topsis'!D$18,'Fuzzy Topsis'!D$19))))</f>
        <v>0.75</v>
      </c>
      <c r="O67">
        <f>IF($L67&lt;=54,'Fuzzy Topsis'!E$15,IF($L67&lt;=60,'Fuzzy Topsis'!E$16,IF($L67&lt;=70,'Fuzzy Topsis'!E$17,IF($L67&lt;=85,'Fuzzy Topsis'!E$18,'Fuzzy Topsis'!E$19))))</f>
        <v>1</v>
      </c>
      <c r="P67" s="20" t="str">
        <f>Data!H69</f>
        <v>IPA</v>
      </c>
      <c r="Q67">
        <f>IF($P67="IPA",'Fuzzy Topsis'!C$22,'Fuzzy Topsis'!C$23)</f>
        <v>0.5</v>
      </c>
      <c r="R67">
        <f>IF($P67="IPA",'Fuzzy Topsis'!D$22,'Fuzzy Topsis'!D$23)</f>
        <v>0.5</v>
      </c>
      <c r="S67">
        <f>IF($P67="IPA",'Fuzzy Topsis'!E$22,'Fuzzy Topsis'!E$23)</f>
        <v>0.5</v>
      </c>
      <c r="T67" s="20">
        <f>Data!L69</f>
        <v>38.75</v>
      </c>
      <c r="U67">
        <f>IF($T67&lt;=54,'Fuzzy Topsis'!C$26,IF($T67&lt;=60,'Fuzzy Topsis'!C$27,IF($T67&lt;=70,'Fuzzy Topsis'!C$28,IF($T67&lt;=85,'Fuzzy Topsis'!C$29,'Fuzzy Topsis'!C$30))))</f>
        <v>0</v>
      </c>
      <c r="V67">
        <f>IF($T67&lt;=54,'Fuzzy Topsis'!D$26,IF($T67&lt;=60,'Fuzzy Topsis'!D$27,IF($T67&lt;=70,'Fuzzy Topsis'!D$28,IF($T67&lt;=85,'Fuzzy Topsis'!D$29,'Fuzzy Topsis'!D$30))))</f>
        <v>0</v>
      </c>
      <c r="W67">
        <f>IF($T67&lt;=54,'Fuzzy Topsis'!E$26,IF($T67&lt;=60,'Fuzzy Topsis'!E$27,IF($T67&lt;=70,'Fuzzy Topsis'!E$28,IF($T67&lt;=85,'Fuzzy Topsis'!E$29,'Fuzzy Topsis'!E$30))))</f>
        <v>0.25</v>
      </c>
    </row>
    <row r="68" spans="1:23" ht="15.75">
      <c r="A68" s="2">
        <v>66</v>
      </c>
      <c r="B68" s="2">
        <v>218</v>
      </c>
      <c r="C68" s="2" t="s">
        <v>127</v>
      </c>
      <c r="D68" s="21">
        <f>Data!E70</f>
        <v>79.466666666666669</v>
      </c>
      <c r="E68">
        <f>IF($D68&lt;=60,'Fuzzy Topsis'!C$3,IF($D68&lt;=79,'Fuzzy Topsis'!C$4,IF($D68&lt;=84,'Fuzzy Topsis'!C$5,IF($D68&lt;=95,'Fuzzy Topsis'!C$6,'Fuzzy Topsis'!C$7))))</f>
        <v>0.25</v>
      </c>
      <c r="F68">
        <f>IF($D68&lt;=60,'Fuzzy Topsis'!D$3,IF($D68&lt;=79,'Fuzzy Topsis'!D$4,IF($D68&lt;=84,'Fuzzy Topsis'!D$5,IF($D68&lt;=95,'Fuzzy Topsis'!D$6,'Fuzzy Topsis'!D$7))))</f>
        <v>0.5</v>
      </c>
      <c r="G68">
        <f>IF($D68&lt;=60,'Fuzzy Topsis'!E$3,IF($D68&lt;=79,'Fuzzy Topsis'!E$4,IF($D68&lt;=84,'Fuzzy Topsis'!E$5,IF($D68&lt;=95,'Fuzzy Topsis'!E$6,'Fuzzy Topsis'!E$7))))</f>
        <v>0.75</v>
      </c>
      <c r="H68" s="20">
        <f>Data!F70</f>
        <v>54</v>
      </c>
      <c r="I68">
        <f>IF($H68&lt;=50,'Fuzzy Topsis'!C$10,IF($H68&lt;=70,'Fuzzy Topsis'!C$11,'Fuzzy Topsis'!C$12))</f>
        <v>0.25</v>
      </c>
      <c r="J68">
        <f>IF($H68&lt;=50,'Fuzzy Topsis'!D$10,IF($H68&lt;=70,'Fuzzy Topsis'!D$11,'Fuzzy Topsis'!D$12))</f>
        <v>0.5</v>
      </c>
      <c r="K68">
        <f>IF($H68&lt;=50,'Fuzzy Topsis'!E$10,IF($H68&lt;=70,'Fuzzy Topsis'!E$11,'Fuzzy Topsis'!E$12))</f>
        <v>0.75</v>
      </c>
      <c r="L68" s="20">
        <f>Data!G70</f>
        <v>93.3</v>
      </c>
      <c r="M68">
        <f>IF($L68&lt;=54,'Fuzzy Topsis'!C$15,IF($L68&lt;=60,'Fuzzy Topsis'!C$16,IF($L68&lt;=70,'Fuzzy Topsis'!C$17,IF($L68&lt;=85,'Fuzzy Topsis'!C$18,'Fuzzy Topsis'!C$19))))</f>
        <v>0.75</v>
      </c>
      <c r="N68">
        <f>IF($L68&lt;=54,'Fuzzy Topsis'!D$15,IF($L68&lt;=60,'Fuzzy Topsis'!D$16,IF($L68&lt;=70,'Fuzzy Topsis'!D$17,IF($L68&lt;=85,'Fuzzy Topsis'!D$18,'Fuzzy Topsis'!D$19))))</f>
        <v>1</v>
      </c>
      <c r="O68">
        <f>IF($L68&lt;=54,'Fuzzy Topsis'!E$15,IF($L68&lt;=60,'Fuzzy Topsis'!E$16,IF($L68&lt;=70,'Fuzzy Topsis'!E$17,IF($L68&lt;=85,'Fuzzy Topsis'!E$18,'Fuzzy Topsis'!E$19))))</f>
        <v>1</v>
      </c>
      <c r="P68" s="20" t="str">
        <f>Data!H70</f>
        <v>IPA</v>
      </c>
      <c r="Q68">
        <f>IF($P68="IPA",'Fuzzy Topsis'!C$22,'Fuzzy Topsis'!C$23)</f>
        <v>0.5</v>
      </c>
      <c r="R68">
        <f>IF($P68="IPA",'Fuzzy Topsis'!D$22,'Fuzzy Topsis'!D$23)</f>
        <v>0.5</v>
      </c>
      <c r="S68">
        <f>IF($P68="IPA",'Fuzzy Topsis'!E$22,'Fuzzy Topsis'!E$23)</f>
        <v>0.5</v>
      </c>
      <c r="T68" s="20">
        <f>Data!L70</f>
        <v>63.75</v>
      </c>
      <c r="U68">
        <f>IF($T68&lt;=54,'Fuzzy Topsis'!C$26,IF($T68&lt;=60,'Fuzzy Topsis'!C$27,IF($T68&lt;=70,'Fuzzy Topsis'!C$28,IF($T68&lt;=85,'Fuzzy Topsis'!C$29,'Fuzzy Topsis'!C$30))))</f>
        <v>0.25</v>
      </c>
      <c r="V68">
        <f>IF($T68&lt;=54,'Fuzzy Topsis'!D$26,IF($T68&lt;=60,'Fuzzy Topsis'!D$27,IF($T68&lt;=70,'Fuzzy Topsis'!D$28,IF($T68&lt;=85,'Fuzzy Topsis'!D$29,'Fuzzy Topsis'!D$30))))</f>
        <v>0.5</v>
      </c>
      <c r="W68">
        <f>IF($T68&lt;=54,'Fuzzy Topsis'!E$26,IF($T68&lt;=60,'Fuzzy Topsis'!E$27,IF($T68&lt;=70,'Fuzzy Topsis'!E$28,IF($T68&lt;=85,'Fuzzy Topsis'!E$29,'Fuzzy Topsis'!E$30))))</f>
        <v>0.75</v>
      </c>
    </row>
    <row r="69" spans="1:23" ht="15.75">
      <c r="A69" s="2">
        <v>67</v>
      </c>
      <c r="B69" s="2">
        <v>222</v>
      </c>
      <c r="C69" s="2" t="s">
        <v>128</v>
      </c>
      <c r="D69" s="21">
        <f>Data!E71</f>
        <v>79.320000000000007</v>
      </c>
      <c r="E69">
        <f>IF($D69&lt;=60,'Fuzzy Topsis'!C$3,IF($D69&lt;=79,'Fuzzy Topsis'!C$4,IF($D69&lt;=84,'Fuzzy Topsis'!C$5,IF($D69&lt;=95,'Fuzzy Topsis'!C$6,'Fuzzy Topsis'!C$7))))</f>
        <v>0.25</v>
      </c>
      <c r="F69">
        <f>IF($D69&lt;=60,'Fuzzy Topsis'!D$3,IF($D69&lt;=79,'Fuzzy Topsis'!D$4,IF($D69&lt;=84,'Fuzzy Topsis'!D$5,IF($D69&lt;=95,'Fuzzy Topsis'!D$6,'Fuzzy Topsis'!D$7))))</f>
        <v>0.5</v>
      </c>
      <c r="G69">
        <f>IF($D69&lt;=60,'Fuzzy Topsis'!E$3,IF($D69&lt;=79,'Fuzzy Topsis'!E$4,IF($D69&lt;=84,'Fuzzy Topsis'!E$5,IF($D69&lt;=95,'Fuzzy Topsis'!E$6,'Fuzzy Topsis'!E$7))))</f>
        <v>0.75</v>
      </c>
      <c r="H69" s="20">
        <f>Data!F71</f>
        <v>62</v>
      </c>
      <c r="I69">
        <f>IF($H69&lt;=50,'Fuzzy Topsis'!C$10,IF($H69&lt;=70,'Fuzzy Topsis'!C$11,'Fuzzy Topsis'!C$12))</f>
        <v>0.25</v>
      </c>
      <c r="J69">
        <f>IF($H69&lt;=50,'Fuzzy Topsis'!D$10,IF($H69&lt;=70,'Fuzzy Topsis'!D$11,'Fuzzy Topsis'!D$12))</f>
        <v>0.5</v>
      </c>
      <c r="K69">
        <f>IF($H69&lt;=50,'Fuzzy Topsis'!E$10,IF($H69&lt;=70,'Fuzzy Topsis'!E$11,'Fuzzy Topsis'!E$12))</f>
        <v>0.75</v>
      </c>
      <c r="L69" s="20">
        <f>Data!G71</f>
        <v>78.3</v>
      </c>
      <c r="M69">
        <f>IF($L69&lt;=54,'Fuzzy Topsis'!C$15,IF($L69&lt;=60,'Fuzzy Topsis'!C$16,IF($L69&lt;=70,'Fuzzy Topsis'!C$17,IF($L69&lt;=85,'Fuzzy Topsis'!C$18,'Fuzzy Topsis'!C$19))))</f>
        <v>0.5</v>
      </c>
      <c r="N69">
        <f>IF($L69&lt;=54,'Fuzzy Topsis'!D$15,IF($L69&lt;=60,'Fuzzy Topsis'!D$16,IF($L69&lt;=70,'Fuzzy Topsis'!D$17,IF($L69&lt;=85,'Fuzzy Topsis'!D$18,'Fuzzy Topsis'!D$19))))</f>
        <v>0.75</v>
      </c>
      <c r="O69">
        <f>IF($L69&lt;=54,'Fuzzy Topsis'!E$15,IF($L69&lt;=60,'Fuzzy Topsis'!E$16,IF($L69&lt;=70,'Fuzzy Topsis'!E$17,IF($L69&lt;=85,'Fuzzy Topsis'!E$18,'Fuzzy Topsis'!E$19))))</f>
        <v>1</v>
      </c>
      <c r="P69" s="20" t="str">
        <f>Data!H71</f>
        <v>IPA</v>
      </c>
      <c r="Q69">
        <f>IF($P69="IPA",'Fuzzy Topsis'!C$22,'Fuzzy Topsis'!C$23)</f>
        <v>0.5</v>
      </c>
      <c r="R69">
        <f>IF($P69="IPA",'Fuzzy Topsis'!D$22,'Fuzzy Topsis'!D$23)</f>
        <v>0.5</v>
      </c>
      <c r="S69">
        <f>IF($P69="IPA",'Fuzzy Topsis'!E$22,'Fuzzy Topsis'!E$23)</f>
        <v>0.5</v>
      </c>
      <c r="T69" s="20">
        <f>Data!L71</f>
        <v>66.25</v>
      </c>
      <c r="U69">
        <f>IF($T69&lt;=54,'Fuzzy Topsis'!C$26,IF($T69&lt;=60,'Fuzzy Topsis'!C$27,IF($T69&lt;=70,'Fuzzy Topsis'!C$28,IF($T69&lt;=85,'Fuzzy Topsis'!C$29,'Fuzzy Topsis'!C$30))))</f>
        <v>0.25</v>
      </c>
      <c r="V69">
        <f>IF($T69&lt;=54,'Fuzzy Topsis'!D$26,IF($T69&lt;=60,'Fuzzy Topsis'!D$27,IF($T69&lt;=70,'Fuzzy Topsis'!D$28,IF($T69&lt;=85,'Fuzzy Topsis'!D$29,'Fuzzy Topsis'!D$30))))</f>
        <v>0.5</v>
      </c>
      <c r="W69">
        <f>IF($T69&lt;=54,'Fuzzy Topsis'!E$26,IF($T69&lt;=60,'Fuzzy Topsis'!E$27,IF($T69&lt;=70,'Fuzzy Topsis'!E$28,IF($T69&lt;=85,'Fuzzy Topsis'!E$29,'Fuzzy Topsis'!E$30))))</f>
        <v>0.75</v>
      </c>
    </row>
    <row r="70" spans="1:23" ht="15.75">
      <c r="A70" s="2">
        <v>68</v>
      </c>
      <c r="B70" s="2">
        <v>224</v>
      </c>
      <c r="C70" s="2" t="s">
        <v>129</v>
      </c>
      <c r="D70" s="21">
        <f>Data!E72</f>
        <v>78.955555555555549</v>
      </c>
      <c r="E70">
        <f>IF($D70&lt;=60,'Fuzzy Topsis'!C$3,IF($D70&lt;=79,'Fuzzy Topsis'!C$4,IF($D70&lt;=84,'Fuzzy Topsis'!C$5,IF($D70&lt;=95,'Fuzzy Topsis'!C$6,'Fuzzy Topsis'!C$7))))</f>
        <v>0</v>
      </c>
      <c r="F70">
        <f>IF($D70&lt;=60,'Fuzzy Topsis'!D$3,IF($D70&lt;=79,'Fuzzy Topsis'!D$4,IF($D70&lt;=84,'Fuzzy Topsis'!D$5,IF($D70&lt;=95,'Fuzzy Topsis'!D$6,'Fuzzy Topsis'!D$7))))</f>
        <v>0.25</v>
      </c>
      <c r="G70">
        <f>IF($D70&lt;=60,'Fuzzy Topsis'!E$3,IF($D70&lt;=79,'Fuzzy Topsis'!E$4,IF($D70&lt;=84,'Fuzzy Topsis'!E$5,IF($D70&lt;=95,'Fuzzy Topsis'!E$6,'Fuzzy Topsis'!E$7))))</f>
        <v>0.5</v>
      </c>
      <c r="H70" s="20">
        <f>Data!F72</f>
        <v>58.5</v>
      </c>
      <c r="I70">
        <f>IF($H70&lt;=50,'Fuzzy Topsis'!C$10,IF($H70&lt;=70,'Fuzzy Topsis'!C$11,'Fuzzy Topsis'!C$12))</f>
        <v>0.25</v>
      </c>
      <c r="J70">
        <f>IF($H70&lt;=50,'Fuzzy Topsis'!D$10,IF($H70&lt;=70,'Fuzzy Topsis'!D$11,'Fuzzy Topsis'!D$12))</f>
        <v>0.5</v>
      </c>
      <c r="K70">
        <f>IF($H70&lt;=50,'Fuzzy Topsis'!E$10,IF($H70&lt;=70,'Fuzzy Topsis'!E$11,'Fuzzy Topsis'!E$12))</f>
        <v>0.75</v>
      </c>
      <c r="L70" s="20">
        <f>Data!G72</f>
        <v>92.1</v>
      </c>
      <c r="M70">
        <f>IF($L70&lt;=54,'Fuzzy Topsis'!C$15,IF($L70&lt;=60,'Fuzzy Topsis'!C$16,IF($L70&lt;=70,'Fuzzy Topsis'!C$17,IF($L70&lt;=85,'Fuzzy Topsis'!C$18,'Fuzzy Topsis'!C$19))))</f>
        <v>0.75</v>
      </c>
      <c r="N70">
        <f>IF($L70&lt;=54,'Fuzzy Topsis'!D$15,IF($L70&lt;=60,'Fuzzy Topsis'!D$16,IF($L70&lt;=70,'Fuzzy Topsis'!D$17,IF($L70&lt;=85,'Fuzzy Topsis'!D$18,'Fuzzy Topsis'!D$19))))</f>
        <v>1</v>
      </c>
      <c r="O70">
        <f>IF($L70&lt;=54,'Fuzzy Topsis'!E$15,IF($L70&lt;=60,'Fuzzy Topsis'!E$16,IF($L70&lt;=70,'Fuzzy Topsis'!E$17,IF($L70&lt;=85,'Fuzzy Topsis'!E$18,'Fuzzy Topsis'!E$19))))</f>
        <v>1</v>
      </c>
      <c r="P70" s="20" t="str">
        <f>Data!H72</f>
        <v>IPA</v>
      </c>
      <c r="Q70">
        <f>IF($P70="IPA",'Fuzzy Topsis'!C$22,'Fuzzy Topsis'!C$23)</f>
        <v>0.5</v>
      </c>
      <c r="R70">
        <f>IF($P70="IPA",'Fuzzy Topsis'!D$22,'Fuzzy Topsis'!D$23)</f>
        <v>0.5</v>
      </c>
      <c r="S70">
        <f>IF($P70="IPA",'Fuzzy Topsis'!E$22,'Fuzzy Topsis'!E$23)</f>
        <v>0.5</v>
      </c>
      <c r="T70" s="20">
        <f>Data!L72</f>
        <v>57.5</v>
      </c>
      <c r="U70">
        <f>IF($T70&lt;=54,'Fuzzy Topsis'!C$26,IF($T70&lt;=60,'Fuzzy Topsis'!C$27,IF($T70&lt;=70,'Fuzzy Topsis'!C$28,IF($T70&lt;=85,'Fuzzy Topsis'!C$29,'Fuzzy Topsis'!C$30))))</f>
        <v>0</v>
      </c>
      <c r="V70">
        <f>IF($T70&lt;=54,'Fuzzy Topsis'!D$26,IF($T70&lt;=60,'Fuzzy Topsis'!D$27,IF($T70&lt;=70,'Fuzzy Topsis'!D$28,IF($T70&lt;=85,'Fuzzy Topsis'!D$29,'Fuzzy Topsis'!D$30))))</f>
        <v>0.25</v>
      </c>
      <c r="W70">
        <f>IF($T70&lt;=54,'Fuzzy Topsis'!E$26,IF($T70&lt;=60,'Fuzzy Topsis'!E$27,IF($T70&lt;=70,'Fuzzy Topsis'!E$28,IF($T70&lt;=85,'Fuzzy Topsis'!E$29,'Fuzzy Topsis'!E$30))))</f>
        <v>0.5</v>
      </c>
    </row>
    <row r="71" spans="1:23" ht="15.75">
      <c r="A71" s="2">
        <v>69</v>
      </c>
      <c r="B71" s="2">
        <v>236</v>
      </c>
      <c r="C71" s="2" t="s">
        <v>130</v>
      </c>
      <c r="D71" s="21">
        <f>Data!E73</f>
        <v>59.222222222222221</v>
      </c>
      <c r="E71">
        <f>IF($D71&lt;=60,'Fuzzy Topsis'!C$3,IF($D71&lt;=79,'Fuzzy Topsis'!C$4,IF($D71&lt;=84,'Fuzzy Topsis'!C$5,IF($D71&lt;=95,'Fuzzy Topsis'!C$6,'Fuzzy Topsis'!C$7))))</f>
        <v>0</v>
      </c>
      <c r="F71">
        <f>IF($D71&lt;=60,'Fuzzy Topsis'!D$3,IF($D71&lt;=79,'Fuzzy Topsis'!D$4,IF($D71&lt;=84,'Fuzzy Topsis'!D$5,IF($D71&lt;=95,'Fuzzy Topsis'!D$6,'Fuzzy Topsis'!D$7))))</f>
        <v>0</v>
      </c>
      <c r="G71">
        <f>IF($D71&lt;=60,'Fuzzy Topsis'!E$3,IF($D71&lt;=79,'Fuzzy Topsis'!E$4,IF($D71&lt;=84,'Fuzzy Topsis'!E$5,IF($D71&lt;=95,'Fuzzy Topsis'!E$6,'Fuzzy Topsis'!E$7))))</f>
        <v>0.25</v>
      </c>
      <c r="H71" s="20">
        <f>Data!F73</f>
        <v>31.5</v>
      </c>
      <c r="I71">
        <f>IF($H71&lt;=50,'Fuzzy Topsis'!C$10,IF($H71&lt;=70,'Fuzzy Topsis'!C$11,'Fuzzy Topsis'!C$12))</f>
        <v>0</v>
      </c>
      <c r="J71">
        <f>IF($H71&lt;=50,'Fuzzy Topsis'!D$10,IF($H71&lt;=70,'Fuzzy Topsis'!D$11,'Fuzzy Topsis'!D$12))</f>
        <v>0.25</v>
      </c>
      <c r="K71">
        <f>IF($H71&lt;=50,'Fuzzy Topsis'!E$10,IF($H71&lt;=70,'Fuzzy Topsis'!E$11,'Fuzzy Topsis'!E$12))</f>
        <v>0.5</v>
      </c>
      <c r="L71" s="20">
        <f>Data!G73</f>
        <v>81.099999999999994</v>
      </c>
      <c r="M71">
        <f>IF($L71&lt;=54,'Fuzzy Topsis'!C$15,IF($L71&lt;=60,'Fuzzy Topsis'!C$16,IF($L71&lt;=70,'Fuzzy Topsis'!C$17,IF($L71&lt;=85,'Fuzzy Topsis'!C$18,'Fuzzy Topsis'!C$19))))</f>
        <v>0.5</v>
      </c>
      <c r="N71">
        <f>IF($L71&lt;=54,'Fuzzy Topsis'!D$15,IF($L71&lt;=60,'Fuzzy Topsis'!D$16,IF($L71&lt;=70,'Fuzzy Topsis'!D$17,IF($L71&lt;=85,'Fuzzy Topsis'!D$18,'Fuzzy Topsis'!D$19))))</f>
        <v>0.75</v>
      </c>
      <c r="O71">
        <f>IF($L71&lt;=54,'Fuzzy Topsis'!E$15,IF($L71&lt;=60,'Fuzzy Topsis'!E$16,IF($L71&lt;=70,'Fuzzy Topsis'!E$17,IF($L71&lt;=85,'Fuzzy Topsis'!E$18,'Fuzzy Topsis'!E$19))))</f>
        <v>1</v>
      </c>
      <c r="P71" s="20" t="str">
        <f>Data!H73</f>
        <v>IPS</v>
      </c>
      <c r="Q71">
        <f>IF($P71="IPA",'Fuzzy Topsis'!C$22,'Fuzzy Topsis'!C$23)</f>
        <v>0.5</v>
      </c>
      <c r="R71">
        <f>IF($P71="IPA",'Fuzzy Topsis'!D$22,'Fuzzy Topsis'!D$23)</f>
        <v>0.5</v>
      </c>
      <c r="S71">
        <f>IF($P71="IPA",'Fuzzy Topsis'!E$22,'Fuzzy Topsis'!E$23)</f>
        <v>0.5</v>
      </c>
      <c r="T71" s="20">
        <f>Data!L73</f>
        <v>37.5</v>
      </c>
      <c r="U71">
        <f>IF($T71&lt;=54,'Fuzzy Topsis'!C$26,IF($T71&lt;=60,'Fuzzy Topsis'!C$27,IF($T71&lt;=70,'Fuzzy Topsis'!C$28,IF($T71&lt;=85,'Fuzzy Topsis'!C$29,'Fuzzy Topsis'!C$30))))</f>
        <v>0</v>
      </c>
      <c r="V71">
        <f>IF($T71&lt;=54,'Fuzzy Topsis'!D$26,IF($T71&lt;=60,'Fuzzy Topsis'!D$27,IF($T71&lt;=70,'Fuzzy Topsis'!D$28,IF($T71&lt;=85,'Fuzzy Topsis'!D$29,'Fuzzy Topsis'!D$30))))</f>
        <v>0</v>
      </c>
      <c r="W71">
        <f>IF($T71&lt;=54,'Fuzzy Topsis'!E$26,IF($T71&lt;=60,'Fuzzy Topsis'!E$27,IF($T71&lt;=70,'Fuzzy Topsis'!E$28,IF($T71&lt;=85,'Fuzzy Topsis'!E$29,'Fuzzy Topsis'!E$30))))</f>
        <v>0.25</v>
      </c>
    </row>
    <row r="72" spans="1:23" ht="15.75">
      <c r="A72" s="2">
        <v>70</v>
      </c>
      <c r="B72" s="2">
        <v>237</v>
      </c>
      <c r="C72" s="2" t="s">
        <v>131</v>
      </c>
      <c r="D72" s="21">
        <f>Data!E74</f>
        <v>73.644444444444446</v>
      </c>
      <c r="E72">
        <f>IF($D72&lt;=60,'Fuzzy Topsis'!C$3,IF($D72&lt;=79,'Fuzzy Topsis'!C$4,IF($D72&lt;=84,'Fuzzy Topsis'!C$5,IF($D72&lt;=95,'Fuzzy Topsis'!C$6,'Fuzzy Topsis'!C$7))))</f>
        <v>0</v>
      </c>
      <c r="F72">
        <f>IF($D72&lt;=60,'Fuzzy Topsis'!D$3,IF($D72&lt;=79,'Fuzzy Topsis'!D$4,IF($D72&lt;=84,'Fuzzy Topsis'!D$5,IF($D72&lt;=95,'Fuzzy Topsis'!D$6,'Fuzzy Topsis'!D$7))))</f>
        <v>0.25</v>
      </c>
      <c r="G72">
        <f>IF($D72&lt;=60,'Fuzzy Topsis'!E$3,IF($D72&lt;=79,'Fuzzy Topsis'!E$4,IF($D72&lt;=84,'Fuzzy Topsis'!E$5,IF($D72&lt;=95,'Fuzzy Topsis'!E$6,'Fuzzy Topsis'!E$7))))</f>
        <v>0.5</v>
      </c>
      <c r="H72" s="20">
        <f>Data!F74</f>
        <v>52</v>
      </c>
      <c r="I72">
        <f>IF($H72&lt;=50,'Fuzzy Topsis'!C$10,IF($H72&lt;=70,'Fuzzy Topsis'!C$11,'Fuzzy Topsis'!C$12))</f>
        <v>0.25</v>
      </c>
      <c r="J72">
        <f>IF($H72&lt;=50,'Fuzzy Topsis'!D$10,IF($H72&lt;=70,'Fuzzy Topsis'!D$11,'Fuzzy Topsis'!D$12))</f>
        <v>0.5</v>
      </c>
      <c r="K72">
        <f>IF($H72&lt;=50,'Fuzzy Topsis'!E$10,IF($H72&lt;=70,'Fuzzy Topsis'!E$11,'Fuzzy Topsis'!E$12))</f>
        <v>0.75</v>
      </c>
      <c r="L72" s="20">
        <f>Data!G74</f>
        <v>84.8</v>
      </c>
      <c r="M72">
        <f>IF($L72&lt;=54,'Fuzzy Topsis'!C$15,IF($L72&lt;=60,'Fuzzy Topsis'!C$16,IF($L72&lt;=70,'Fuzzy Topsis'!C$17,IF($L72&lt;=85,'Fuzzy Topsis'!C$18,'Fuzzy Topsis'!C$19))))</f>
        <v>0.5</v>
      </c>
      <c r="N72">
        <f>IF($L72&lt;=54,'Fuzzy Topsis'!D$15,IF($L72&lt;=60,'Fuzzy Topsis'!D$16,IF($L72&lt;=70,'Fuzzy Topsis'!D$17,IF($L72&lt;=85,'Fuzzy Topsis'!D$18,'Fuzzy Topsis'!D$19))))</f>
        <v>0.75</v>
      </c>
      <c r="O72">
        <f>IF($L72&lt;=54,'Fuzzy Topsis'!E$15,IF($L72&lt;=60,'Fuzzy Topsis'!E$16,IF($L72&lt;=70,'Fuzzy Topsis'!E$17,IF($L72&lt;=85,'Fuzzy Topsis'!E$18,'Fuzzy Topsis'!E$19))))</f>
        <v>1</v>
      </c>
      <c r="P72" s="20" t="str">
        <f>Data!H74</f>
        <v>IPA</v>
      </c>
      <c r="Q72">
        <f>IF($P72="IPA",'Fuzzy Topsis'!C$22,'Fuzzy Topsis'!C$23)</f>
        <v>0.5</v>
      </c>
      <c r="R72">
        <f>IF($P72="IPA",'Fuzzy Topsis'!D$22,'Fuzzy Topsis'!D$23)</f>
        <v>0.5</v>
      </c>
      <c r="S72">
        <f>IF($P72="IPA",'Fuzzy Topsis'!E$22,'Fuzzy Topsis'!E$23)</f>
        <v>0.5</v>
      </c>
      <c r="T72" s="20">
        <f>Data!L74</f>
        <v>62.5</v>
      </c>
      <c r="U72">
        <f>IF($T72&lt;=54,'Fuzzy Topsis'!C$26,IF($T72&lt;=60,'Fuzzy Topsis'!C$27,IF($T72&lt;=70,'Fuzzy Topsis'!C$28,IF($T72&lt;=85,'Fuzzy Topsis'!C$29,'Fuzzy Topsis'!C$30))))</f>
        <v>0.25</v>
      </c>
      <c r="V72">
        <f>IF($T72&lt;=54,'Fuzzy Topsis'!D$26,IF($T72&lt;=60,'Fuzzy Topsis'!D$27,IF($T72&lt;=70,'Fuzzy Topsis'!D$28,IF($T72&lt;=85,'Fuzzy Topsis'!D$29,'Fuzzy Topsis'!D$30))))</f>
        <v>0.5</v>
      </c>
      <c r="W72">
        <f>IF($T72&lt;=54,'Fuzzy Topsis'!E$26,IF($T72&lt;=60,'Fuzzy Topsis'!E$27,IF($T72&lt;=70,'Fuzzy Topsis'!E$28,IF($T72&lt;=85,'Fuzzy Topsis'!E$29,'Fuzzy Topsis'!E$30))))</f>
        <v>0.75</v>
      </c>
    </row>
    <row r="73" spans="1:23" ht="15.75">
      <c r="A73" s="2">
        <v>71</v>
      </c>
      <c r="B73" s="2">
        <v>244</v>
      </c>
      <c r="C73" s="2" t="s">
        <v>132</v>
      </c>
      <c r="D73" s="21">
        <f>Data!E75</f>
        <v>76.311111111111117</v>
      </c>
      <c r="E73">
        <f>IF($D73&lt;=60,'Fuzzy Topsis'!C$3,IF($D73&lt;=79,'Fuzzy Topsis'!C$4,IF($D73&lt;=84,'Fuzzy Topsis'!C$5,IF($D73&lt;=95,'Fuzzy Topsis'!C$6,'Fuzzy Topsis'!C$7))))</f>
        <v>0</v>
      </c>
      <c r="F73">
        <f>IF($D73&lt;=60,'Fuzzy Topsis'!D$3,IF($D73&lt;=79,'Fuzzy Topsis'!D$4,IF($D73&lt;=84,'Fuzzy Topsis'!D$5,IF($D73&lt;=95,'Fuzzy Topsis'!D$6,'Fuzzy Topsis'!D$7))))</f>
        <v>0.25</v>
      </c>
      <c r="G73">
        <f>IF($D73&lt;=60,'Fuzzy Topsis'!E$3,IF($D73&lt;=79,'Fuzzy Topsis'!E$4,IF($D73&lt;=84,'Fuzzy Topsis'!E$5,IF($D73&lt;=95,'Fuzzy Topsis'!E$6,'Fuzzy Topsis'!E$7))))</f>
        <v>0.5</v>
      </c>
      <c r="H73" s="20">
        <f>Data!F75</f>
        <v>66.5</v>
      </c>
      <c r="I73">
        <f>IF($H73&lt;=50,'Fuzzy Topsis'!C$10,IF($H73&lt;=70,'Fuzzy Topsis'!C$11,'Fuzzy Topsis'!C$12))</f>
        <v>0.25</v>
      </c>
      <c r="J73">
        <f>IF($H73&lt;=50,'Fuzzy Topsis'!D$10,IF($H73&lt;=70,'Fuzzy Topsis'!D$11,'Fuzzy Topsis'!D$12))</f>
        <v>0.5</v>
      </c>
      <c r="K73">
        <f>IF($H73&lt;=50,'Fuzzy Topsis'!E$10,IF($H73&lt;=70,'Fuzzy Topsis'!E$11,'Fuzzy Topsis'!E$12))</f>
        <v>0.75</v>
      </c>
      <c r="L73" s="20">
        <f>Data!G75</f>
        <v>87.8</v>
      </c>
      <c r="M73">
        <f>IF($L73&lt;=54,'Fuzzy Topsis'!C$15,IF($L73&lt;=60,'Fuzzy Topsis'!C$16,IF($L73&lt;=70,'Fuzzy Topsis'!C$17,IF($L73&lt;=85,'Fuzzy Topsis'!C$18,'Fuzzy Topsis'!C$19))))</f>
        <v>0.75</v>
      </c>
      <c r="N73">
        <f>IF($L73&lt;=54,'Fuzzy Topsis'!D$15,IF($L73&lt;=60,'Fuzzy Topsis'!D$16,IF($L73&lt;=70,'Fuzzy Topsis'!D$17,IF($L73&lt;=85,'Fuzzy Topsis'!D$18,'Fuzzy Topsis'!D$19))))</f>
        <v>1</v>
      </c>
      <c r="O73">
        <f>IF($L73&lt;=54,'Fuzzy Topsis'!E$15,IF($L73&lt;=60,'Fuzzy Topsis'!E$16,IF($L73&lt;=70,'Fuzzy Topsis'!E$17,IF($L73&lt;=85,'Fuzzy Topsis'!E$18,'Fuzzy Topsis'!E$19))))</f>
        <v>1</v>
      </c>
      <c r="P73" s="20" t="str">
        <f>Data!H75</f>
        <v>IPA</v>
      </c>
      <c r="Q73">
        <f>IF($P73="IPA",'Fuzzy Topsis'!C$22,'Fuzzy Topsis'!C$23)</f>
        <v>0.5</v>
      </c>
      <c r="R73">
        <f>IF($P73="IPA",'Fuzzy Topsis'!D$22,'Fuzzy Topsis'!D$23)</f>
        <v>0.5</v>
      </c>
      <c r="S73">
        <f>IF($P73="IPA",'Fuzzy Topsis'!E$22,'Fuzzy Topsis'!E$23)</f>
        <v>0.5</v>
      </c>
      <c r="T73" s="20">
        <f>Data!L75</f>
        <v>77.5</v>
      </c>
      <c r="U73">
        <f>IF($T73&lt;=54,'Fuzzy Topsis'!C$26,IF($T73&lt;=60,'Fuzzy Topsis'!C$27,IF($T73&lt;=70,'Fuzzy Topsis'!C$28,IF($T73&lt;=85,'Fuzzy Topsis'!C$29,'Fuzzy Topsis'!C$30))))</f>
        <v>0.5</v>
      </c>
      <c r="V73">
        <f>IF($T73&lt;=54,'Fuzzy Topsis'!D$26,IF($T73&lt;=60,'Fuzzy Topsis'!D$27,IF($T73&lt;=70,'Fuzzy Topsis'!D$28,IF($T73&lt;=85,'Fuzzy Topsis'!D$29,'Fuzzy Topsis'!D$30))))</f>
        <v>0.75</v>
      </c>
      <c r="W73">
        <f>IF($T73&lt;=54,'Fuzzy Topsis'!E$26,IF($T73&lt;=60,'Fuzzy Topsis'!E$27,IF($T73&lt;=70,'Fuzzy Topsis'!E$28,IF($T73&lt;=85,'Fuzzy Topsis'!E$29,'Fuzzy Topsis'!E$30))))</f>
        <v>1</v>
      </c>
    </row>
    <row r="74" spans="1:23" ht="15.75">
      <c r="A74" s="2">
        <v>72</v>
      </c>
      <c r="B74" s="2">
        <v>247</v>
      </c>
      <c r="C74" s="2" t="s">
        <v>133</v>
      </c>
      <c r="D74" s="21">
        <f>Data!E76</f>
        <v>78.911111111111111</v>
      </c>
      <c r="E74">
        <f>IF($D74&lt;=60,'Fuzzy Topsis'!C$3,IF($D74&lt;=79,'Fuzzy Topsis'!C$4,IF($D74&lt;=84,'Fuzzy Topsis'!C$5,IF($D74&lt;=95,'Fuzzy Topsis'!C$6,'Fuzzy Topsis'!C$7))))</f>
        <v>0</v>
      </c>
      <c r="F74">
        <f>IF($D74&lt;=60,'Fuzzy Topsis'!D$3,IF($D74&lt;=79,'Fuzzy Topsis'!D$4,IF($D74&lt;=84,'Fuzzy Topsis'!D$5,IF($D74&lt;=95,'Fuzzy Topsis'!D$6,'Fuzzy Topsis'!D$7))))</f>
        <v>0.25</v>
      </c>
      <c r="G74">
        <f>IF($D74&lt;=60,'Fuzzy Topsis'!E$3,IF($D74&lt;=79,'Fuzzy Topsis'!E$4,IF($D74&lt;=84,'Fuzzy Topsis'!E$5,IF($D74&lt;=95,'Fuzzy Topsis'!E$6,'Fuzzy Topsis'!E$7))))</f>
        <v>0.5</v>
      </c>
      <c r="H74" s="20">
        <f>Data!F76</f>
        <v>56</v>
      </c>
      <c r="I74">
        <f>IF($H74&lt;=50,'Fuzzy Topsis'!C$10,IF($H74&lt;=70,'Fuzzy Topsis'!C$11,'Fuzzy Topsis'!C$12))</f>
        <v>0.25</v>
      </c>
      <c r="J74">
        <f>IF($H74&lt;=50,'Fuzzy Topsis'!D$10,IF($H74&lt;=70,'Fuzzy Topsis'!D$11,'Fuzzy Topsis'!D$12))</f>
        <v>0.5</v>
      </c>
      <c r="K74">
        <f>IF($H74&lt;=50,'Fuzzy Topsis'!E$10,IF($H74&lt;=70,'Fuzzy Topsis'!E$11,'Fuzzy Topsis'!E$12))</f>
        <v>0.75</v>
      </c>
      <c r="L74" s="20">
        <f>Data!G76</f>
        <v>93.9</v>
      </c>
      <c r="M74">
        <f>IF($L74&lt;=54,'Fuzzy Topsis'!C$15,IF($L74&lt;=60,'Fuzzy Topsis'!C$16,IF($L74&lt;=70,'Fuzzy Topsis'!C$17,IF($L74&lt;=85,'Fuzzy Topsis'!C$18,'Fuzzy Topsis'!C$19))))</f>
        <v>0.75</v>
      </c>
      <c r="N74">
        <f>IF($L74&lt;=54,'Fuzzy Topsis'!D$15,IF($L74&lt;=60,'Fuzzy Topsis'!D$16,IF($L74&lt;=70,'Fuzzy Topsis'!D$17,IF($L74&lt;=85,'Fuzzy Topsis'!D$18,'Fuzzy Topsis'!D$19))))</f>
        <v>1</v>
      </c>
      <c r="O74">
        <f>IF($L74&lt;=54,'Fuzzy Topsis'!E$15,IF($L74&lt;=60,'Fuzzy Topsis'!E$16,IF($L74&lt;=70,'Fuzzy Topsis'!E$17,IF($L74&lt;=85,'Fuzzy Topsis'!E$18,'Fuzzy Topsis'!E$19))))</f>
        <v>1</v>
      </c>
      <c r="P74" s="20" t="str">
        <f>Data!H76</f>
        <v>IPS</v>
      </c>
      <c r="Q74">
        <f>IF($P74="IPA",'Fuzzy Topsis'!C$22,'Fuzzy Topsis'!C$23)</f>
        <v>0.5</v>
      </c>
      <c r="R74">
        <f>IF($P74="IPA",'Fuzzy Topsis'!D$22,'Fuzzy Topsis'!D$23)</f>
        <v>0.5</v>
      </c>
      <c r="S74">
        <f>IF($P74="IPA",'Fuzzy Topsis'!E$22,'Fuzzy Topsis'!E$23)</f>
        <v>0.5</v>
      </c>
      <c r="T74" s="20">
        <f>Data!L76</f>
        <v>72.5</v>
      </c>
      <c r="U74">
        <f>IF($T74&lt;=54,'Fuzzy Topsis'!C$26,IF($T74&lt;=60,'Fuzzy Topsis'!C$27,IF($T74&lt;=70,'Fuzzy Topsis'!C$28,IF($T74&lt;=85,'Fuzzy Topsis'!C$29,'Fuzzy Topsis'!C$30))))</f>
        <v>0.5</v>
      </c>
      <c r="V74">
        <f>IF($T74&lt;=54,'Fuzzy Topsis'!D$26,IF($T74&lt;=60,'Fuzzy Topsis'!D$27,IF($T74&lt;=70,'Fuzzy Topsis'!D$28,IF($T74&lt;=85,'Fuzzy Topsis'!D$29,'Fuzzy Topsis'!D$30))))</f>
        <v>0.75</v>
      </c>
      <c r="W74">
        <f>IF($T74&lt;=54,'Fuzzy Topsis'!E$26,IF($T74&lt;=60,'Fuzzy Topsis'!E$27,IF($T74&lt;=70,'Fuzzy Topsis'!E$28,IF($T74&lt;=85,'Fuzzy Topsis'!E$29,'Fuzzy Topsis'!E$30))))</f>
        <v>1</v>
      </c>
    </row>
    <row r="75" spans="1:23" ht="15.75">
      <c r="A75" s="2">
        <v>73</v>
      </c>
      <c r="B75" s="2">
        <v>252</v>
      </c>
      <c r="C75" s="2" t="s">
        <v>134</v>
      </c>
      <c r="D75" s="21">
        <f>Data!E77</f>
        <v>85.577777777777783</v>
      </c>
      <c r="E75">
        <f>IF($D75&lt;=60,'Fuzzy Topsis'!C$3,IF($D75&lt;=79,'Fuzzy Topsis'!C$4,IF($D75&lt;=84,'Fuzzy Topsis'!C$5,IF($D75&lt;=95,'Fuzzy Topsis'!C$6,'Fuzzy Topsis'!C$7))))</f>
        <v>0.5</v>
      </c>
      <c r="F75">
        <f>IF($D75&lt;=60,'Fuzzy Topsis'!D$3,IF($D75&lt;=79,'Fuzzy Topsis'!D$4,IF($D75&lt;=84,'Fuzzy Topsis'!D$5,IF($D75&lt;=95,'Fuzzy Topsis'!D$6,'Fuzzy Topsis'!D$7))))</f>
        <v>0.75</v>
      </c>
      <c r="G75">
        <f>IF($D75&lt;=60,'Fuzzy Topsis'!E$3,IF($D75&lt;=79,'Fuzzy Topsis'!E$4,IF($D75&lt;=84,'Fuzzy Topsis'!E$5,IF($D75&lt;=95,'Fuzzy Topsis'!E$6,'Fuzzy Topsis'!E$7))))</f>
        <v>1</v>
      </c>
      <c r="H75" s="20">
        <f>Data!F77</f>
        <v>85</v>
      </c>
      <c r="I75">
        <f>IF($H75&lt;=50,'Fuzzy Topsis'!C$10,IF($H75&lt;=70,'Fuzzy Topsis'!C$11,'Fuzzy Topsis'!C$12))</f>
        <v>0.5</v>
      </c>
      <c r="J75">
        <f>IF($H75&lt;=50,'Fuzzy Topsis'!D$10,IF($H75&lt;=70,'Fuzzy Topsis'!D$11,'Fuzzy Topsis'!D$12))</f>
        <v>0.75</v>
      </c>
      <c r="K75">
        <f>IF($H75&lt;=50,'Fuzzy Topsis'!E$10,IF($H75&lt;=70,'Fuzzy Topsis'!E$11,'Fuzzy Topsis'!E$12))</f>
        <v>1</v>
      </c>
      <c r="L75" s="20">
        <f>Data!G77</f>
        <v>100</v>
      </c>
      <c r="M75">
        <f>IF($L75&lt;=54,'Fuzzy Topsis'!C$15,IF($L75&lt;=60,'Fuzzy Topsis'!C$16,IF($L75&lt;=70,'Fuzzy Topsis'!C$17,IF($L75&lt;=85,'Fuzzy Topsis'!C$18,'Fuzzy Topsis'!C$19))))</f>
        <v>0.75</v>
      </c>
      <c r="N75">
        <f>IF($L75&lt;=54,'Fuzzy Topsis'!D$15,IF($L75&lt;=60,'Fuzzy Topsis'!D$16,IF($L75&lt;=70,'Fuzzy Topsis'!D$17,IF($L75&lt;=85,'Fuzzy Topsis'!D$18,'Fuzzy Topsis'!D$19))))</f>
        <v>1</v>
      </c>
      <c r="O75">
        <f>IF($L75&lt;=54,'Fuzzy Topsis'!E$15,IF($L75&lt;=60,'Fuzzy Topsis'!E$16,IF($L75&lt;=70,'Fuzzy Topsis'!E$17,IF($L75&lt;=85,'Fuzzy Topsis'!E$18,'Fuzzy Topsis'!E$19))))</f>
        <v>1</v>
      </c>
      <c r="P75" s="20" t="str">
        <f>Data!H77</f>
        <v>IPA</v>
      </c>
      <c r="Q75">
        <f>IF($P75="IPA",'Fuzzy Topsis'!C$22,'Fuzzy Topsis'!C$23)</f>
        <v>0.5</v>
      </c>
      <c r="R75">
        <f>IF($P75="IPA",'Fuzzy Topsis'!D$22,'Fuzzy Topsis'!D$23)</f>
        <v>0.5</v>
      </c>
      <c r="S75">
        <f>IF($P75="IPA",'Fuzzy Topsis'!E$22,'Fuzzy Topsis'!E$23)</f>
        <v>0.5</v>
      </c>
      <c r="T75" s="20">
        <f>Data!L77</f>
        <v>88.75</v>
      </c>
      <c r="U75">
        <f>IF($T75&lt;=54,'Fuzzy Topsis'!C$26,IF($T75&lt;=60,'Fuzzy Topsis'!C$27,IF($T75&lt;=70,'Fuzzy Topsis'!C$28,IF($T75&lt;=85,'Fuzzy Topsis'!C$29,'Fuzzy Topsis'!C$30))))</f>
        <v>0.75</v>
      </c>
      <c r="V75">
        <f>IF($T75&lt;=54,'Fuzzy Topsis'!D$26,IF($T75&lt;=60,'Fuzzy Topsis'!D$27,IF($T75&lt;=70,'Fuzzy Topsis'!D$28,IF($T75&lt;=85,'Fuzzy Topsis'!D$29,'Fuzzy Topsis'!D$30))))</f>
        <v>1</v>
      </c>
      <c r="W75">
        <f>IF($T75&lt;=54,'Fuzzy Topsis'!E$26,IF($T75&lt;=60,'Fuzzy Topsis'!E$27,IF($T75&lt;=70,'Fuzzy Topsis'!E$28,IF($T75&lt;=85,'Fuzzy Topsis'!E$29,'Fuzzy Topsis'!E$30))))</f>
        <v>1</v>
      </c>
    </row>
    <row r="76" spans="1:23" ht="15.75">
      <c r="A76" s="2">
        <v>74</v>
      </c>
      <c r="B76" s="2">
        <v>253</v>
      </c>
      <c r="C76" s="2" t="s">
        <v>135</v>
      </c>
      <c r="D76" s="21">
        <f>Data!E78</f>
        <v>74.733333333333334</v>
      </c>
      <c r="E76">
        <f>IF($D76&lt;=60,'Fuzzy Topsis'!C$3,IF($D76&lt;=79,'Fuzzy Topsis'!C$4,IF($D76&lt;=84,'Fuzzy Topsis'!C$5,IF($D76&lt;=95,'Fuzzy Topsis'!C$6,'Fuzzy Topsis'!C$7))))</f>
        <v>0</v>
      </c>
      <c r="F76">
        <f>IF($D76&lt;=60,'Fuzzy Topsis'!D$3,IF($D76&lt;=79,'Fuzzy Topsis'!D$4,IF($D76&lt;=84,'Fuzzy Topsis'!D$5,IF($D76&lt;=95,'Fuzzy Topsis'!D$6,'Fuzzy Topsis'!D$7))))</f>
        <v>0.25</v>
      </c>
      <c r="G76">
        <f>IF($D76&lt;=60,'Fuzzy Topsis'!E$3,IF($D76&lt;=79,'Fuzzy Topsis'!E$4,IF($D76&lt;=84,'Fuzzy Topsis'!E$5,IF($D76&lt;=95,'Fuzzy Topsis'!E$6,'Fuzzy Topsis'!E$7))))</f>
        <v>0.5</v>
      </c>
      <c r="H76" s="20">
        <f>Data!F78</f>
        <v>48.5</v>
      </c>
      <c r="I76">
        <f>IF($H76&lt;=50,'Fuzzy Topsis'!C$10,IF($H76&lt;=70,'Fuzzy Topsis'!C$11,'Fuzzy Topsis'!C$12))</f>
        <v>0</v>
      </c>
      <c r="J76">
        <f>IF($H76&lt;=50,'Fuzzy Topsis'!D$10,IF($H76&lt;=70,'Fuzzy Topsis'!D$11,'Fuzzy Topsis'!D$12))</f>
        <v>0.25</v>
      </c>
      <c r="K76">
        <f>IF($H76&lt;=50,'Fuzzy Topsis'!E$10,IF($H76&lt;=70,'Fuzzy Topsis'!E$11,'Fuzzy Topsis'!E$12))</f>
        <v>0.5</v>
      </c>
      <c r="L76" s="20">
        <f>Data!G78</f>
        <v>86.6</v>
      </c>
      <c r="M76">
        <f>IF($L76&lt;=54,'Fuzzy Topsis'!C$15,IF($L76&lt;=60,'Fuzzy Topsis'!C$16,IF($L76&lt;=70,'Fuzzy Topsis'!C$17,IF($L76&lt;=85,'Fuzzy Topsis'!C$18,'Fuzzy Topsis'!C$19))))</f>
        <v>0.75</v>
      </c>
      <c r="N76">
        <f>IF($L76&lt;=54,'Fuzzy Topsis'!D$15,IF($L76&lt;=60,'Fuzzy Topsis'!D$16,IF($L76&lt;=70,'Fuzzy Topsis'!D$17,IF($L76&lt;=85,'Fuzzy Topsis'!D$18,'Fuzzy Topsis'!D$19))))</f>
        <v>1</v>
      </c>
      <c r="O76">
        <f>IF($L76&lt;=54,'Fuzzy Topsis'!E$15,IF($L76&lt;=60,'Fuzzy Topsis'!E$16,IF($L76&lt;=70,'Fuzzy Topsis'!E$17,IF($L76&lt;=85,'Fuzzy Topsis'!E$18,'Fuzzy Topsis'!E$19))))</f>
        <v>1</v>
      </c>
      <c r="P76" s="20" t="str">
        <f>Data!H78</f>
        <v>IPA</v>
      </c>
      <c r="Q76">
        <f>IF($P76="IPA",'Fuzzy Topsis'!C$22,'Fuzzy Topsis'!C$23)</f>
        <v>0.5</v>
      </c>
      <c r="R76">
        <f>IF($P76="IPA",'Fuzzy Topsis'!D$22,'Fuzzy Topsis'!D$23)</f>
        <v>0.5</v>
      </c>
      <c r="S76">
        <f>IF($P76="IPA",'Fuzzy Topsis'!E$22,'Fuzzy Topsis'!E$23)</f>
        <v>0.5</v>
      </c>
      <c r="T76" s="20">
        <f>Data!L78</f>
        <v>62.5</v>
      </c>
      <c r="U76">
        <f>IF($T76&lt;=54,'Fuzzy Topsis'!C$26,IF($T76&lt;=60,'Fuzzy Topsis'!C$27,IF($T76&lt;=70,'Fuzzy Topsis'!C$28,IF($T76&lt;=85,'Fuzzy Topsis'!C$29,'Fuzzy Topsis'!C$30))))</f>
        <v>0.25</v>
      </c>
      <c r="V76">
        <f>IF($T76&lt;=54,'Fuzzy Topsis'!D$26,IF($T76&lt;=60,'Fuzzy Topsis'!D$27,IF($T76&lt;=70,'Fuzzy Topsis'!D$28,IF($T76&lt;=85,'Fuzzy Topsis'!D$29,'Fuzzy Topsis'!D$30))))</f>
        <v>0.5</v>
      </c>
      <c r="W76">
        <f>IF($T76&lt;=54,'Fuzzy Topsis'!E$26,IF($T76&lt;=60,'Fuzzy Topsis'!E$27,IF($T76&lt;=70,'Fuzzy Topsis'!E$28,IF($T76&lt;=85,'Fuzzy Topsis'!E$29,'Fuzzy Topsis'!E$30))))</f>
        <v>0.75</v>
      </c>
    </row>
    <row r="77" spans="1:23" ht="15.75">
      <c r="A77" s="2">
        <v>75</v>
      </c>
      <c r="B77" s="2">
        <v>254</v>
      </c>
      <c r="C77" s="2" t="s">
        <v>136</v>
      </c>
      <c r="D77" s="21">
        <f>Data!E79</f>
        <v>84.355555555555554</v>
      </c>
      <c r="E77">
        <f>IF($D77&lt;=60,'Fuzzy Topsis'!C$3,IF($D77&lt;=79,'Fuzzy Topsis'!C$4,IF($D77&lt;=84,'Fuzzy Topsis'!C$5,IF($D77&lt;=95,'Fuzzy Topsis'!C$6,'Fuzzy Topsis'!C$7))))</f>
        <v>0.5</v>
      </c>
      <c r="F77">
        <f>IF($D77&lt;=60,'Fuzzy Topsis'!D$3,IF($D77&lt;=79,'Fuzzy Topsis'!D$4,IF($D77&lt;=84,'Fuzzy Topsis'!D$5,IF($D77&lt;=95,'Fuzzy Topsis'!D$6,'Fuzzy Topsis'!D$7))))</f>
        <v>0.75</v>
      </c>
      <c r="G77">
        <f>IF($D77&lt;=60,'Fuzzy Topsis'!E$3,IF($D77&lt;=79,'Fuzzy Topsis'!E$4,IF($D77&lt;=84,'Fuzzy Topsis'!E$5,IF($D77&lt;=95,'Fuzzy Topsis'!E$6,'Fuzzy Topsis'!E$7))))</f>
        <v>1</v>
      </c>
      <c r="H77" s="20">
        <f>Data!F79</f>
        <v>69.5</v>
      </c>
      <c r="I77">
        <f>IF($H77&lt;=50,'Fuzzy Topsis'!C$10,IF($H77&lt;=70,'Fuzzy Topsis'!C$11,'Fuzzy Topsis'!C$12))</f>
        <v>0.25</v>
      </c>
      <c r="J77">
        <f>IF($H77&lt;=50,'Fuzzy Topsis'!D$10,IF($H77&lt;=70,'Fuzzy Topsis'!D$11,'Fuzzy Topsis'!D$12))</f>
        <v>0.5</v>
      </c>
      <c r="K77">
        <f>IF($H77&lt;=50,'Fuzzy Topsis'!E$10,IF($H77&lt;=70,'Fuzzy Topsis'!E$11,'Fuzzy Topsis'!E$12))</f>
        <v>0.75</v>
      </c>
      <c r="L77" s="20">
        <f>Data!G79</f>
        <v>90.6</v>
      </c>
      <c r="M77">
        <f>IF($L77&lt;=54,'Fuzzy Topsis'!C$15,IF($L77&lt;=60,'Fuzzy Topsis'!C$16,IF($L77&lt;=70,'Fuzzy Topsis'!C$17,IF($L77&lt;=85,'Fuzzy Topsis'!C$18,'Fuzzy Topsis'!C$19))))</f>
        <v>0.75</v>
      </c>
      <c r="N77">
        <f>IF($L77&lt;=54,'Fuzzy Topsis'!D$15,IF($L77&lt;=60,'Fuzzy Topsis'!D$16,IF($L77&lt;=70,'Fuzzy Topsis'!D$17,IF($L77&lt;=85,'Fuzzy Topsis'!D$18,'Fuzzy Topsis'!D$19))))</f>
        <v>1</v>
      </c>
      <c r="O77">
        <f>IF($L77&lt;=54,'Fuzzy Topsis'!E$15,IF($L77&lt;=60,'Fuzzy Topsis'!E$16,IF($L77&lt;=70,'Fuzzy Topsis'!E$17,IF($L77&lt;=85,'Fuzzy Topsis'!E$18,'Fuzzy Topsis'!E$19))))</f>
        <v>1</v>
      </c>
      <c r="P77" s="20" t="str">
        <f>Data!H79</f>
        <v>IPA</v>
      </c>
      <c r="Q77">
        <f>IF($P77="IPA",'Fuzzy Topsis'!C$22,'Fuzzy Topsis'!C$23)</f>
        <v>0.5</v>
      </c>
      <c r="R77">
        <f>IF($P77="IPA",'Fuzzy Topsis'!D$22,'Fuzzy Topsis'!D$23)</f>
        <v>0.5</v>
      </c>
      <c r="S77">
        <f>IF($P77="IPA",'Fuzzy Topsis'!E$22,'Fuzzy Topsis'!E$23)</f>
        <v>0.5</v>
      </c>
      <c r="T77" s="20">
        <f>Data!L79</f>
        <v>87.5</v>
      </c>
      <c r="U77">
        <f>IF($T77&lt;=54,'Fuzzy Topsis'!C$26,IF($T77&lt;=60,'Fuzzy Topsis'!C$27,IF($T77&lt;=70,'Fuzzy Topsis'!C$28,IF($T77&lt;=85,'Fuzzy Topsis'!C$29,'Fuzzy Topsis'!C$30))))</f>
        <v>0.75</v>
      </c>
      <c r="V77">
        <f>IF($T77&lt;=54,'Fuzzy Topsis'!D$26,IF($T77&lt;=60,'Fuzzy Topsis'!D$27,IF($T77&lt;=70,'Fuzzy Topsis'!D$28,IF($T77&lt;=85,'Fuzzy Topsis'!D$29,'Fuzzy Topsis'!D$30))))</f>
        <v>1</v>
      </c>
      <c r="W77">
        <f>IF($T77&lt;=54,'Fuzzy Topsis'!E$26,IF($T77&lt;=60,'Fuzzy Topsis'!E$27,IF($T77&lt;=70,'Fuzzy Topsis'!E$28,IF($T77&lt;=85,'Fuzzy Topsis'!E$29,'Fuzzy Topsis'!E$30))))</f>
        <v>1</v>
      </c>
    </row>
    <row r="78" spans="1:23" ht="15.75">
      <c r="A78" s="2">
        <v>76</v>
      </c>
      <c r="B78" s="2">
        <v>259</v>
      </c>
      <c r="C78" s="2" t="s">
        <v>137</v>
      </c>
      <c r="D78" s="21">
        <f>Data!E80</f>
        <v>74.533333333333331</v>
      </c>
      <c r="E78">
        <f>IF($D78&lt;=60,'Fuzzy Topsis'!C$3,IF($D78&lt;=79,'Fuzzy Topsis'!C$4,IF($D78&lt;=84,'Fuzzy Topsis'!C$5,IF($D78&lt;=95,'Fuzzy Topsis'!C$6,'Fuzzy Topsis'!C$7))))</f>
        <v>0</v>
      </c>
      <c r="F78">
        <f>IF($D78&lt;=60,'Fuzzy Topsis'!D$3,IF($D78&lt;=79,'Fuzzy Topsis'!D$4,IF($D78&lt;=84,'Fuzzy Topsis'!D$5,IF($D78&lt;=95,'Fuzzy Topsis'!D$6,'Fuzzy Topsis'!D$7))))</f>
        <v>0.25</v>
      </c>
      <c r="G78">
        <f>IF($D78&lt;=60,'Fuzzy Topsis'!E$3,IF($D78&lt;=79,'Fuzzy Topsis'!E$4,IF($D78&lt;=84,'Fuzzy Topsis'!E$5,IF($D78&lt;=95,'Fuzzy Topsis'!E$6,'Fuzzy Topsis'!E$7))))</f>
        <v>0.5</v>
      </c>
      <c r="H78" s="20">
        <f>Data!F80</f>
        <v>38.5</v>
      </c>
      <c r="I78">
        <f>IF($H78&lt;=50,'Fuzzy Topsis'!C$10,IF($H78&lt;=70,'Fuzzy Topsis'!C$11,'Fuzzy Topsis'!C$12))</f>
        <v>0</v>
      </c>
      <c r="J78">
        <f>IF($H78&lt;=50,'Fuzzy Topsis'!D$10,IF($H78&lt;=70,'Fuzzy Topsis'!D$11,'Fuzzy Topsis'!D$12))</f>
        <v>0.25</v>
      </c>
      <c r="K78">
        <f>IF($H78&lt;=50,'Fuzzy Topsis'!E$10,IF($H78&lt;=70,'Fuzzy Topsis'!E$11,'Fuzzy Topsis'!E$12))</f>
        <v>0.5</v>
      </c>
      <c r="L78" s="20">
        <f>Data!G80</f>
        <v>87.2</v>
      </c>
      <c r="M78">
        <f>IF($L78&lt;=54,'Fuzzy Topsis'!C$15,IF($L78&lt;=60,'Fuzzy Topsis'!C$16,IF($L78&lt;=70,'Fuzzy Topsis'!C$17,IF($L78&lt;=85,'Fuzzy Topsis'!C$18,'Fuzzy Topsis'!C$19))))</f>
        <v>0.75</v>
      </c>
      <c r="N78">
        <f>IF($L78&lt;=54,'Fuzzy Topsis'!D$15,IF($L78&lt;=60,'Fuzzy Topsis'!D$16,IF($L78&lt;=70,'Fuzzy Topsis'!D$17,IF($L78&lt;=85,'Fuzzy Topsis'!D$18,'Fuzzy Topsis'!D$19))))</f>
        <v>1</v>
      </c>
      <c r="O78">
        <f>IF($L78&lt;=54,'Fuzzy Topsis'!E$15,IF($L78&lt;=60,'Fuzzy Topsis'!E$16,IF($L78&lt;=70,'Fuzzy Topsis'!E$17,IF($L78&lt;=85,'Fuzzy Topsis'!E$18,'Fuzzy Topsis'!E$19))))</f>
        <v>1</v>
      </c>
      <c r="P78" s="20" t="str">
        <f>Data!H80</f>
        <v>IPS</v>
      </c>
      <c r="Q78">
        <f>IF($P78="IPA",'Fuzzy Topsis'!C$22,'Fuzzy Topsis'!C$23)</f>
        <v>0.5</v>
      </c>
      <c r="R78">
        <f>IF($P78="IPA",'Fuzzy Topsis'!D$22,'Fuzzy Topsis'!D$23)</f>
        <v>0.5</v>
      </c>
      <c r="S78">
        <f>IF($P78="IPA",'Fuzzy Topsis'!E$22,'Fuzzy Topsis'!E$23)</f>
        <v>0.5</v>
      </c>
      <c r="T78" s="20">
        <f>Data!L80</f>
        <v>52.5</v>
      </c>
      <c r="U78">
        <f>IF($T78&lt;=54,'Fuzzy Topsis'!C$26,IF($T78&lt;=60,'Fuzzy Topsis'!C$27,IF($T78&lt;=70,'Fuzzy Topsis'!C$28,IF($T78&lt;=85,'Fuzzy Topsis'!C$29,'Fuzzy Topsis'!C$30))))</f>
        <v>0</v>
      </c>
      <c r="V78">
        <f>IF($T78&lt;=54,'Fuzzy Topsis'!D$26,IF($T78&lt;=60,'Fuzzy Topsis'!D$27,IF($T78&lt;=70,'Fuzzy Topsis'!D$28,IF($T78&lt;=85,'Fuzzy Topsis'!D$29,'Fuzzy Topsis'!D$30))))</f>
        <v>0</v>
      </c>
      <c r="W78">
        <f>IF($T78&lt;=54,'Fuzzy Topsis'!E$26,IF($T78&lt;=60,'Fuzzy Topsis'!E$27,IF($T78&lt;=70,'Fuzzy Topsis'!E$28,IF($T78&lt;=85,'Fuzzy Topsis'!E$29,'Fuzzy Topsis'!E$30))))</f>
        <v>0.25</v>
      </c>
    </row>
    <row r="79" spans="1:23" ht="15.75">
      <c r="A79" s="2">
        <v>77</v>
      </c>
      <c r="B79" s="2">
        <v>260</v>
      </c>
      <c r="C79" s="2" t="s">
        <v>138</v>
      </c>
      <c r="D79" s="21">
        <f>Data!E81</f>
        <v>64.048888888888882</v>
      </c>
      <c r="E79">
        <f>IF($D79&lt;=60,'Fuzzy Topsis'!C$3,IF($D79&lt;=79,'Fuzzy Topsis'!C$4,IF($D79&lt;=84,'Fuzzy Topsis'!C$5,IF($D79&lt;=95,'Fuzzy Topsis'!C$6,'Fuzzy Topsis'!C$7))))</f>
        <v>0</v>
      </c>
      <c r="F79">
        <f>IF($D79&lt;=60,'Fuzzy Topsis'!D$3,IF($D79&lt;=79,'Fuzzy Topsis'!D$4,IF($D79&lt;=84,'Fuzzy Topsis'!D$5,IF($D79&lt;=95,'Fuzzy Topsis'!D$6,'Fuzzy Topsis'!D$7))))</f>
        <v>0.25</v>
      </c>
      <c r="G79">
        <f>IF($D79&lt;=60,'Fuzzy Topsis'!E$3,IF($D79&lt;=79,'Fuzzy Topsis'!E$4,IF($D79&lt;=84,'Fuzzy Topsis'!E$5,IF($D79&lt;=95,'Fuzzy Topsis'!E$6,'Fuzzy Topsis'!E$7))))</f>
        <v>0.5</v>
      </c>
      <c r="H79" s="20">
        <f>Data!F81</f>
        <v>53</v>
      </c>
      <c r="I79">
        <f>IF($H79&lt;=50,'Fuzzy Topsis'!C$10,IF($H79&lt;=70,'Fuzzy Topsis'!C$11,'Fuzzy Topsis'!C$12))</f>
        <v>0.25</v>
      </c>
      <c r="J79">
        <f>IF($H79&lt;=50,'Fuzzy Topsis'!D$10,IF($H79&lt;=70,'Fuzzy Topsis'!D$11,'Fuzzy Topsis'!D$12))</f>
        <v>0.5</v>
      </c>
      <c r="K79">
        <f>IF($H79&lt;=50,'Fuzzy Topsis'!E$10,IF($H79&lt;=70,'Fuzzy Topsis'!E$11,'Fuzzy Topsis'!E$12))</f>
        <v>0.75</v>
      </c>
      <c r="L79" s="20">
        <f>Data!G81</f>
        <v>83.1</v>
      </c>
      <c r="M79">
        <f>IF($L79&lt;=54,'Fuzzy Topsis'!C$15,IF($L79&lt;=60,'Fuzzy Topsis'!C$16,IF($L79&lt;=70,'Fuzzy Topsis'!C$17,IF($L79&lt;=85,'Fuzzy Topsis'!C$18,'Fuzzy Topsis'!C$19))))</f>
        <v>0.5</v>
      </c>
      <c r="N79">
        <f>IF($L79&lt;=54,'Fuzzy Topsis'!D$15,IF($L79&lt;=60,'Fuzzy Topsis'!D$16,IF($L79&lt;=70,'Fuzzy Topsis'!D$17,IF($L79&lt;=85,'Fuzzy Topsis'!D$18,'Fuzzy Topsis'!D$19))))</f>
        <v>0.75</v>
      </c>
      <c r="O79">
        <f>IF($L79&lt;=54,'Fuzzy Topsis'!E$15,IF($L79&lt;=60,'Fuzzy Topsis'!E$16,IF($L79&lt;=70,'Fuzzy Topsis'!E$17,IF($L79&lt;=85,'Fuzzy Topsis'!E$18,'Fuzzy Topsis'!E$19))))</f>
        <v>1</v>
      </c>
      <c r="P79" s="20" t="str">
        <f>Data!H81</f>
        <v>IPS</v>
      </c>
      <c r="Q79">
        <f>IF($P79="IPA",'Fuzzy Topsis'!C$22,'Fuzzy Topsis'!C$23)</f>
        <v>0.5</v>
      </c>
      <c r="R79">
        <f>IF($P79="IPA",'Fuzzy Topsis'!D$22,'Fuzzy Topsis'!D$23)</f>
        <v>0.5</v>
      </c>
      <c r="S79">
        <f>IF($P79="IPA",'Fuzzy Topsis'!E$22,'Fuzzy Topsis'!E$23)</f>
        <v>0.5</v>
      </c>
      <c r="T79" s="20">
        <f>Data!L81</f>
        <v>56.25</v>
      </c>
      <c r="U79">
        <f>IF($T79&lt;=54,'Fuzzy Topsis'!C$26,IF($T79&lt;=60,'Fuzzy Topsis'!C$27,IF($T79&lt;=70,'Fuzzy Topsis'!C$28,IF($T79&lt;=85,'Fuzzy Topsis'!C$29,'Fuzzy Topsis'!C$30))))</f>
        <v>0</v>
      </c>
      <c r="V79">
        <f>IF($T79&lt;=54,'Fuzzy Topsis'!D$26,IF($T79&lt;=60,'Fuzzy Topsis'!D$27,IF($T79&lt;=70,'Fuzzy Topsis'!D$28,IF($T79&lt;=85,'Fuzzy Topsis'!D$29,'Fuzzy Topsis'!D$30))))</f>
        <v>0.25</v>
      </c>
      <c r="W79">
        <f>IF($T79&lt;=54,'Fuzzy Topsis'!E$26,IF($T79&lt;=60,'Fuzzy Topsis'!E$27,IF($T79&lt;=70,'Fuzzy Topsis'!E$28,IF($T79&lt;=85,'Fuzzy Topsis'!E$29,'Fuzzy Topsis'!E$30))))</f>
        <v>0.5</v>
      </c>
    </row>
    <row r="80" spans="1:23" ht="15.75">
      <c r="A80" s="2">
        <v>78</v>
      </c>
      <c r="B80" s="2">
        <v>265</v>
      </c>
      <c r="C80" s="2" t="s">
        <v>139</v>
      </c>
      <c r="D80" s="21">
        <f>Data!E82</f>
        <v>74.022222222222226</v>
      </c>
      <c r="E80">
        <f>IF($D80&lt;=60,'Fuzzy Topsis'!C$3,IF($D80&lt;=79,'Fuzzy Topsis'!C$4,IF($D80&lt;=84,'Fuzzy Topsis'!C$5,IF($D80&lt;=95,'Fuzzy Topsis'!C$6,'Fuzzy Topsis'!C$7))))</f>
        <v>0</v>
      </c>
      <c r="F80">
        <f>IF($D80&lt;=60,'Fuzzy Topsis'!D$3,IF($D80&lt;=79,'Fuzzy Topsis'!D$4,IF($D80&lt;=84,'Fuzzy Topsis'!D$5,IF($D80&lt;=95,'Fuzzy Topsis'!D$6,'Fuzzy Topsis'!D$7))))</f>
        <v>0.25</v>
      </c>
      <c r="G80">
        <f>IF($D80&lt;=60,'Fuzzy Topsis'!E$3,IF($D80&lt;=79,'Fuzzy Topsis'!E$4,IF($D80&lt;=84,'Fuzzy Topsis'!E$5,IF($D80&lt;=95,'Fuzzy Topsis'!E$6,'Fuzzy Topsis'!E$7))))</f>
        <v>0.5</v>
      </c>
      <c r="H80" s="20">
        <f>Data!F82</f>
        <v>50</v>
      </c>
      <c r="I80">
        <f>IF($H80&lt;=50,'Fuzzy Topsis'!C$10,IF($H80&lt;=70,'Fuzzy Topsis'!C$11,'Fuzzy Topsis'!C$12))</f>
        <v>0</v>
      </c>
      <c r="J80">
        <f>IF($H80&lt;=50,'Fuzzy Topsis'!D$10,IF($H80&lt;=70,'Fuzzy Topsis'!D$11,'Fuzzy Topsis'!D$12))</f>
        <v>0.25</v>
      </c>
      <c r="K80">
        <f>IF($H80&lt;=50,'Fuzzy Topsis'!E$10,IF($H80&lt;=70,'Fuzzy Topsis'!E$11,'Fuzzy Topsis'!E$12))</f>
        <v>0.5</v>
      </c>
      <c r="L80" s="20">
        <f>Data!G82</f>
        <v>80.8</v>
      </c>
      <c r="M80">
        <f>IF($L80&lt;=54,'Fuzzy Topsis'!C$15,IF($L80&lt;=60,'Fuzzy Topsis'!C$16,IF($L80&lt;=70,'Fuzzy Topsis'!C$17,IF($L80&lt;=85,'Fuzzy Topsis'!C$18,'Fuzzy Topsis'!C$19))))</f>
        <v>0.5</v>
      </c>
      <c r="N80">
        <f>IF($L80&lt;=54,'Fuzzy Topsis'!D$15,IF($L80&lt;=60,'Fuzzy Topsis'!D$16,IF($L80&lt;=70,'Fuzzy Topsis'!D$17,IF($L80&lt;=85,'Fuzzy Topsis'!D$18,'Fuzzy Topsis'!D$19))))</f>
        <v>0.75</v>
      </c>
      <c r="O80">
        <f>IF($L80&lt;=54,'Fuzzy Topsis'!E$15,IF($L80&lt;=60,'Fuzzy Topsis'!E$16,IF($L80&lt;=70,'Fuzzy Topsis'!E$17,IF($L80&lt;=85,'Fuzzy Topsis'!E$18,'Fuzzy Topsis'!E$19))))</f>
        <v>1</v>
      </c>
      <c r="P80" s="20" t="str">
        <f>Data!H82</f>
        <v>IPA</v>
      </c>
      <c r="Q80">
        <f>IF($P80="IPA",'Fuzzy Topsis'!C$22,'Fuzzy Topsis'!C$23)</f>
        <v>0.5</v>
      </c>
      <c r="R80">
        <f>IF($P80="IPA",'Fuzzy Topsis'!D$22,'Fuzzy Topsis'!D$23)</f>
        <v>0.5</v>
      </c>
      <c r="S80">
        <f>IF($P80="IPA",'Fuzzy Topsis'!E$22,'Fuzzy Topsis'!E$23)</f>
        <v>0.5</v>
      </c>
      <c r="T80" s="20">
        <f>Data!L82</f>
        <v>70</v>
      </c>
      <c r="U80">
        <f>IF($T80&lt;=54,'Fuzzy Topsis'!C$26,IF($T80&lt;=60,'Fuzzy Topsis'!C$27,IF($T80&lt;=70,'Fuzzy Topsis'!C$28,IF($T80&lt;=85,'Fuzzy Topsis'!C$29,'Fuzzy Topsis'!C$30))))</f>
        <v>0.25</v>
      </c>
      <c r="V80">
        <f>IF($T80&lt;=54,'Fuzzy Topsis'!D$26,IF($T80&lt;=60,'Fuzzy Topsis'!D$27,IF($T80&lt;=70,'Fuzzy Topsis'!D$28,IF($T80&lt;=85,'Fuzzy Topsis'!D$29,'Fuzzy Topsis'!D$30))))</f>
        <v>0.5</v>
      </c>
      <c r="W80">
        <f>IF($T80&lt;=54,'Fuzzy Topsis'!E$26,IF($T80&lt;=60,'Fuzzy Topsis'!E$27,IF($T80&lt;=70,'Fuzzy Topsis'!E$28,IF($T80&lt;=85,'Fuzzy Topsis'!E$29,'Fuzzy Topsis'!E$30))))</f>
        <v>0.75</v>
      </c>
    </row>
    <row r="81" spans="1:23" ht="15.75">
      <c r="A81" s="2">
        <v>79</v>
      </c>
      <c r="B81" s="2">
        <v>268</v>
      </c>
      <c r="C81" s="2" t="s">
        <v>140</v>
      </c>
      <c r="D81" s="21">
        <f>Data!E83</f>
        <v>82.177777777777763</v>
      </c>
      <c r="E81">
        <f>IF($D81&lt;=60,'Fuzzy Topsis'!C$3,IF($D81&lt;=79,'Fuzzy Topsis'!C$4,IF($D81&lt;=84,'Fuzzy Topsis'!C$5,IF($D81&lt;=95,'Fuzzy Topsis'!C$6,'Fuzzy Topsis'!C$7))))</f>
        <v>0.25</v>
      </c>
      <c r="F81">
        <f>IF($D81&lt;=60,'Fuzzy Topsis'!D$3,IF($D81&lt;=79,'Fuzzy Topsis'!D$4,IF($D81&lt;=84,'Fuzzy Topsis'!D$5,IF($D81&lt;=95,'Fuzzy Topsis'!D$6,'Fuzzy Topsis'!D$7))))</f>
        <v>0.5</v>
      </c>
      <c r="G81">
        <f>IF($D81&lt;=60,'Fuzzy Topsis'!E$3,IF($D81&lt;=79,'Fuzzy Topsis'!E$4,IF($D81&lt;=84,'Fuzzy Topsis'!E$5,IF($D81&lt;=95,'Fuzzy Topsis'!E$6,'Fuzzy Topsis'!E$7))))</f>
        <v>0.75</v>
      </c>
      <c r="H81" s="20">
        <f>Data!F83</f>
        <v>27</v>
      </c>
      <c r="I81">
        <f>IF($H81&lt;=50,'Fuzzy Topsis'!C$10,IF($H81&lt;=70,'Fuzzy Topsis'!C$11,'Fuzzy Topsis'!C$12))</f>
        <v>0</v>
      </c>
      <c r="J81">
        <f>IF($H81&lt;=50,'Fuzzy Topsis'!D$10,IF($H81&lt;=70,'Fuzzy Topsis'!D$11,'Fuzzy Topsis'!D$12))</f>
        <v>0.25</v>
      </c>
      <c r="K81">
        <f>IF($H81&lt;=50,'Fuzzy Topsis'!E$10,IF($H81&lt;=70,'Fuzzy Topsis'!E$11,'Fuzzy Topsis'!E$12))</f>
        <v>0.5</v>
      </c>
      <c r="L81" s="20">
        <f>Data!G83</f>
        <v>90</v>
      </c>
      <c r="M81">
        <f>IF($L81&lt;=54,'Fuzzy Topsis'!C$15,IF($L81&lt;=60,'Fuzzy Topsis'!C$16,IF($L81&lt;=70,'Fuzzy Topsis'!C$17,IF($L81&lt;=85,'Fuzzy Topsis'!C$18,'Fuzzy Topsis'!C$19))))</f>
        <v>0.75</v>
      </c>
      <c r="N81">
        <f>IF($L81&lt;=54,'Fuzzy Topsis'!D$15,IF($L81&lt;=60,'Fuzzy Topsis'!D$16,IF($L81&lt;=70,'Fuzzy Topsis'!D$17,IF($L81&lt;=85,'Fuzzy Topsis'!D$18,'Fuzzy Topsis'!D$19))))</f>
        <v>1</v>
      </c>
      <c r="O81">
        <f>IF($L81&lt;=54,'Fuzzy Topsis'!E$15,IF($L81&lt;=60,'Fuzzy Topsis'!E$16,IF($L81&lt;=70,'Fuzzy Topsis'!E$17,IF($L81&lt;=85,'Fuzzy Topsis'!E$18,'Fuzzy Topsis'!E$19))))</f>
        <v>1</v>
      </c>
      <c r="P81" s="20" t="str">
        <f>Data!H83</f>
        <v>IPS</v>
      </c>
      <c r="Q81">
        <f>IF($P81="IPA",'Fuzzy Topsis'!C$22,'Fuzzy Topsis'!C$23)</f>
        <v>0.5</v>
      </c>
      <c r="R81">
        <f>IF($P81="IPA",'Fuzzy Topsis'!D$22,'Fuzzy Topsis'!D$23)</f>
        <v>0.5</v>
      </c>
      <c r="S81">
        <f>IF($P81="IPA",'Fuzzy Topsis'!E$22,'Fuzzy Topsis'!E$23)</f>
        <v>0.5</v>
      </c>
      <c r="T81" s="20">
        <f>Data!L83</f>
        <v>48.75</v>
      </c>
      <c r="U81">
        <f>IF($T81&lt;=54,'Fuzzy Topsis'!C$26,IF($T81&lt;=60,'Fuzzy Topsis'!C$27,IF($T81&lt;=70,'Fuzzy Topsis'!C$28,IF($T81&lt;=85,'Fuzzy Topsis'!C$29,'Fuzzy Topsis'!C$30))))</f>
        <v>0</v>
      </c>
      <c r="V81">
        <f>IF($T81&lt;=54,'Fuzzy Topsis'!D$26,IF($T81&lt;=60,'Fuzzy Topsis'!D$27,IF($T81&lt;=70,'Fuzzy Topsis'!D$28,IF($T81&lt;=85,'Fuzzy Topsis'!D$29,'Fuzzy Topsis'!D$30))))</f>
        <v>0</v>
      </c>
      <c r="W81">
        <f>IF($T81&lt;=54,'Fuzzy Topsis'!E$26,IF($T81&lt;=60,'Fuzzy Topsis'!E$27,IF($T81&lt;=70,'Fuzzy Topsis'!E$28,IF($T81&lt;=85,'Fuzzy Topsis'!E$29,'Fuzzy Topsis'!E$30))))</f>
        <v>0.25</v>
      </c>
    </row>
    <row r="82" spans="1:23" ht="15.75">
      <c r="A82" s="2">
        <v>80</v>
      </c>
      <c r="B82" s="2">
        <v>269</v>
      </c>
      <c r="C82" s="2" t="s">
        <v>141</v>
      </c>
      <c r="D82" s="21">
        <f>Data!E84</f>
        <v>79.022222222222226</v>
      </c>
      <c r="E82">
        <f>IF($D82&lt;=60,'Fuzzy Topsis'!C$3,IF($D82&lt;=79,'Fuzzy Topsis'!C$4,IF($D82&lt;=84,'Fuzzy Topsis'!C$5,IF($D82&lt;=95,'Fuzzy Topsis'!C$6,'Fuzzy Topsis'!C$7))))</f>
        <v>0.25</v>
      </c>
      <c r="F82">
        <f>IF($D82&lt;=60,'Fuzzy Topsis'!D$3,IF($D82&lt;=79,'Fuzzy Topsis'!D$4,IF($D82&lt;=84,'Fuzzy Topsis'!D$5,IF($D82&lt;=95,'Fuzzy Topsis'!D$6,'Fuzzy Topsis'!D$7))))</f>
        <v>0.5</v>
      </c>
      <c r="G82">
        <f>IF($D82&lt;=60,'Fuzzy Topsis'!E$3,IF($D82&lt;=79,'Fuzzy Topsis'!E$4,IF($D82&lt;=84,'Fuzzy Topsis'!E$5,IF($D82&lt;=95,'Fuzzy Topsis'!E$6,'Fuzzy Topsis'!E$7))))</f>
        <v>0.75</v>
      </c>
      <c r="H82" s="20">
        <f>Data!F84</f>
        <v>41.5</v>
      </c>
      <c r="I82">
        <f>IF($H82&lt;=50,'Fuzzy Topsis'!C$10,IF($H82&lt;=70,'Fuzzy Topsis'!C$11,'Fuzzy Topsis'!C$12))</f>
        <v>0</v>
      </c>
      <c r="J82">
        <f>IF($H82&lt;=50,'Fuzzy Topsis'!D$10,IF($H82&lt;=70,'Fuzzy Topsis'!D$11,'Fuzzy Topsis'!D$12))</f>
        <v>0.25</v>
      </c>
      <c r="K82">
        <f>IF($H82&lt;=50,'Fuzzy Topsis'!E$10,IF($H82&lt;=70,'Fuzzy Topsis'!E$11,'Fuzzy Topsis'!E$12))</f>
        <v>0.5</v>
      </c>
      <c r="L82" s="20">
        <f>Data!G84</f>
        <v>90</v>
      </c>
      <c r="M82">
        <f>IF($L82&lt;=54,'Fuzzy Topsis'!C$15,IF($L82&lt;=60,'Fuzzy Topsis'!C$16,IF($L82&lt;=70,'Fuzzy Topsis'!C$17,IF($L82&lt;=85,'Fuzzy Topsis'!C$18,'Fuzzy Topsis'!C$19))))</f>
        <v>0.75</v>
      </c>
      <c r="N82">
        <f>IF($L82&lt;=54,'Fuzzy Topsis'!D$15,IF($L82&lt;=60,'Fuzzy Topsis'!D$16,IF($L82&lt;=70,'Fuzzy Topsis'!D$17,IF($L82&lt;=85,'Fuzzy Topsis'!D$18,'Fuzzy Topsis'!D$19))))</f>
        <v>1</v>
      </c>
      <c r="O82">
        <f>IF($L82&lt;=54,'Fuzzy Topsis'!E$15,IF($L82&lt;=60,'Fuzzy Topsis'!E$16,IF($L82&lt;=70,'Fuzzy Topsis'!E$17,IF($L82&lt;=85,'Fuzzy Topsis'!E$18,'Fuzzy Topsis'!E$19))))</f>
        <v>1</v>
      </c>
      <c r="P82" s="20" t="str">
        <f>Data!H84</f>
        <v>IPS</v>
      </c>
      <c r="Q82">
        <f>IF($P82="IPA",'Fuzzy Topsis'!C$22,'Fuzzy Topsis'!C$23)</f>
        <v>0.5</v>
      </c>
      <c r="R82">
        <f>IF($P82="IPA",'Fuzzy Topsis'!D$22,'Fuzzy Topsis'!D$23)</f>
        <v>0.5</v>
      </c>
      <c r="S82">
        <f>IF($P82="IPA",'Fuzzy Topsis'!E$22,'Fuzzy Topsis'!E$23)</f>
        <v>0.5</v>
      </c>
      <c r="T82" s="20">
        <f>Data!L84</f>
        <v>80</v>
      </c>
      <c r="U82">
        <f>IF($T82&lt;=54,'Fuzzy Topsis'!C$26,IF($T82&lt;=60,'Fuzzy Topsis'!C$27,IF($T82&lt;=70,'Fuzzy Topsis'!C$28,IF($T82&lt;=85,'Fuzzy Topsis'!C$29,'Fuzzy Topsis'!C$30))))</f>
        <v>0.5</v>
      </c>
      <c r="V82">
        <f>IF($T82&lt;=54,'Fuzzy Topsis'!D$26,IF($T82&lt;=60,'Fuzzy Topsis'!D$27,IF($T82&lt;=70,'Fuzzy Topsis'!D$28,IF($T82&lt;=85,'Fuzzy Topsis'!D$29,'Fuzzy Topsis'!D$30))))</f>
        <v>0.75</v>
      </c>
      <c r="W82">
        <f>IF($T82&lt;=54,'Fuzzy Topsis'!E$26,IF($T82&lt;=60,'Fuzzy Topsis'!E$27,IF($T82&lt;=70,'Fuzzy Topsis'!E$28,IF($T82&lt;=85,'Fuzzy Topsis'!E$29,'Fuzzy Topsis'!E$30))))</f>
        <v>1</v>
      </c>
    </row>
    <row r="83" spans="1:23" ht="15.75">
      <c r="A83" s="2">
        <v>81</v>
      </c>
      <c r="B83" s="2">
        <v>271</v>
      </c>
      <c r="C83" s="2" t="s">
        <v>142</v>
      </c>
      <c r="D83" s="21">
        <f>Data!E85</f>
        <v>74.733333333333334</v>
      </c>
      <c r="E83">
        <f>IF($D83&lt;=60,'Fuzzy Topsis'!C$3,IF($D83&lt;=79,'Fuzzy Topsis'!C$4,IF($D83&lt;=84,'Fuzzy Topsis'!C$5,IF($D83&lt;=95,'Fuzzy Topsis'!C$6,'Fuzzy Topsis'!C$7))))</f>
        <v>0</v>
      </c>
      <c r="F83">
        <f>IF($D83&lt;=60,'Fuzzy Topsis'!D$3,IF($D83&lt;=79,'Fuzzy Topsis'!D$4,IF($D83&lt;=84,'Fuzzy Topsis'!D$5,IF($D83&lt;=95,'Fuzzy Topsis'!D$6,'Fuzzy Topsis'!D$7))))</f>
        <v>0.25</v>
      </c>
      <c r="G83">
        <f>IF($D83&lt;=60,'Fuzzy Topsis'!E$3,IF($D83&lt;=79,'Fuzzy Topsis'!E$4,IF($D83&lt;=84,'Fuzzy Topsis'!E$5,IF($D83&lt;=95,'Fuzzy Topsis'!E$6,'Fuzzy Topsis'!E$7))))</f>
        <v>0.5</v>
      </c>
      <c r="H83" s="20">
        <f>Data!F85</f>
        <v>36.5</v>
      </c>
      <c r="I83">
        <f>IF($H83&lt;=50,'Fuzzy Topsis'!C$10,IF($H83&lt;=70,'Fuzzy Topsis'!C$11,'Fuzzy Topsis'!C$12))</f>
        <v>0</v>
      </c>
      <c r="J83">
        <f>IF($H83&lt;=50,'Fuzzy Topsis'!D$10,IF($H83&lt;=70,'Fuzzy Topsis'!D$11,'Fuzzy Topsis'!D$12))</f>
        <v>0.25</v>
      </c>
      <c r="K83">
        <f>IF($H83&lt;=50,'Fuzzy Topsis'!E$10,IF($H83&lt;=70,'Fuzzy Topsis'!E$11,'Fuzzy Topsis'!E$12))</f>
        <v>0.5</v>
      </c>
      <c r="L83" s="20">
        <f>Data!G85</f>
        <v>88.4</v>
      </c>
      <c r="M83">
        <f>IF($L83&lt;=54,'Fuzzy Topsis'!C$15,IF($L83&lt;=60,'Fuzzy Topsis'!C$16,IF($L83&lt;=70,'Fuzzy Topsis'!C$17,IF($L83&lt;=85,'Fuzzy Topsis'!C$18,'Fuzzy Topsis'!C$19))))</f>
        <v>0.75</v>
      </c>
      <c r="N83">
        <f>IF($L83&lt;=54,'Fuzzy Topsis'!D$15,IF($L83&lt;=60,'Fuzzy Topsis'!D$16,IF($L83&lt;=70,'Fuzzy Topsis'!D$17,IF($L83&lt;=85,'Fuzzy Topsis'!D$18,'Fuzzy Topsis'!D$19))))</f>
        <v>1</v>
      </c>
      <c r="O83">
        <f>IF($L83&lt;=54,'Fuzzy Topsis'!E$15,IF($L83&lt;=60,'Fuzzy Topsis'!E$16,IF($L83&lt;=70,'Fuzzy Topsis'!E$17,IF($L83&lt;=85,'Fuzzy Topsis'!E$18,'Fuzzy Topsis'!E$19))))</f>
        <v>1</v>
      </c>
      <c r="P83" s="20" t="str">
        <f>Data!H85</f>
        <v>IPA</v>
      </c>
      <c r="Q83">
        <f>IF($P83="IPA",'Fuzzy Topsis'!C$22,'Fuzzy Topsis'!C$23)</f>
        <v>0.5</v>
      </c>
      <c r="R83">
        <f>IF($P83="IPA",'Fuzzy Topsis'!D$22,'Fuzzy Topsis'!D$23)</f>
        <v>0.5</v>
      </c>
      <c r="S83">
        <f>IF($P83="IPA",'Fuzzy Topsis'!E$22,'Fuzzy Topsis'!E$23)</f>
        <v>0.5</v>
      </c>
      <c r="T83" s="20">
        <f>Data!L85</f>
        <v>36.25</v>
      </c>
      <c r="U83">
        <f>IF($T83&lt;=54,'Fuzzy Topsis'!C$26,IF($T83&lt;=60,'Fuzzy Topsis'!C$27,IF($T83&lt;=70,'Fuzzy Topsis'!C$28,IF($T83&lt;=85,'Fuzzy Topsis'!C$29,'Fuzzy Topsis'!C$30))))</f>
        <v>0</v>
      </c>
      <c r="V83">
        <f>IF($T83&lt;=54,'Fuzzy Topsis'!D$26,IF($T83&lt;=60,'Fuzzy Topsis'!D$27,IF($T83&lt;=70,'Fuzzy Topsis'!D$28,IF($T83&lt;=85,'Fuzzy Topsis'!D$29,'Fuzzy Topsis'!D$30))))</f>
        <v>0</v>
      </c>
      <c r="W83">
        <f>IF($T83&lt;=54,'Fuzzy Topsis'!E$26,IF($T83&lt;=60,'Fuzzy Topsis'!E$27,IF($T83&lt;=70,'Fuzzy Topsis'!E$28,IF($T83&lt;=85,'Fuzzy Topsis'!E$29,'Fuzzy Topsis'!E$30))))</f>
        <v>0.25</v>
      </c>
    </row>
    <row r="84" spans="1:23" ht="15.75">
      <c r="A84" s="2">
        <v>82</v>
      </c>
      <c r="B84" s="2">
        <v>280</v>
      </c>
      <c r="C84" s="2" t="s">
        <v>143</v>
      </c>
      <c r="D84" s="21">
        <f>Data!E86</f>
        <v>77.222222222222229</v>
      </c>
      <c r="E84">
        <f>IF($D84&lt;=60,'Fuzzy Topsis'!C$3,IF($D84&lt;=79,'Fuzzy Topsis'!C$4,IF($D84&lt;=84,'Fuzzy Topsis'!C$5,IF($D84&lt;=95,'Fuzzy Topsis'!C$6,'Fuzzy Topsis'!C$7))))</f>
        <v>0</v>
      </c>
      <c r="F84">
        <f>IF($D84&lt;=60,'Fuzzy Topsis'!D$3,IF($D84&lt;=79,'Fuzzy Topsis'!D$4,IF($D84&lt;=84,'Fuzzy Topsis'!D$5,IF($D84&lt;=95,'Fuzzy Topsis'!D$6,'Fuzzy Topsis'!D$7))))</f>
        <v>0.25</v>
      </c>
      <c r="G84">
        <f>IF($D84&lt;=60,'Fuzzy Topsis'!E$3,IF($D84&lt;=79,'Fuzzy Topsis'!E$4,IF($D84&lt;=84,'Fuzzy Topsis'!E$5,IF($D84&lt;=95,'Fuzzy Topsis'!E$6,'Fuzzy Topsis'!E$7))))</f>
        <v>0.5</v>
      </c>
      <c r="H84" s="20">
        <f>Data!F86</f>
        <v>68</v>
      </c>
      <c r="I84">
        <f>IF($H84&lt;=50,'Fuzzy Topsis'!C$10,IF($H84&lt;=70,'Fuzzy Topsis'!C$11,'Fuzzy Topsis'!C$12))</f>
        <v>0.25</v>
      </c>
      <c r="J84">
        <f>IF($H84&lt;=50,'Fuzzy Topsis'!D$10,IF($H84&lt;=70,'Fuzzy Topsis'!D$11,'Fuzzy Topsis'!D$12))</f>
        <v>0.5</v>
      </c>
      <c r="K84">
        <f>IF($H84&lt;=50,'Fuzzy Topsis'!E$10,IF($H84&lt;=70,'Fuzzy Topsis'!E$11,'Fuzzy Topsis'!E$12))</f>
        <v>0.75</v>
      </c>
      <c r="L84" s="20">
        <f>Data!G86</f>
        <v>81.900000000000006</v>
      </c>
      <c r="M84">
        <f>IF($L84&lt;=54,'Fuzzy Topsis'!C$15,IF($L84&lt;=60,'Fuzzy Topsis'!C$16,IF($L84&lt;=70,'Fuzzy Topsis'!C$17,IF($L84&lt;=85,'Fuzzy Topsis'!C$18,'Fuzzy Topsis'!C$19))))</f>
        <v>0.5</v>
      </c>
      <c r="N84">
        <f>IF($L84&lt;=54,'Fuzzy Topsis'!D$15,IF($L84&lt;=60,'Fuzzy Topsis'!D$16,IF($L84&lt;=70,'Fuzzy Topsis'!D$17,IF($L84&lt;=85,'Fuzzy Topsis'!D$18,'Fuzzy Topsis'!D$19))))</f>
        <v>0.75</v>
      </c>
      <c r="O84">
        <f>IF($L84&lt;=54,'Fuzzy Topsis'!E$15,IF($L84&lt;=60,'Fuzzy Topsis'!E$16,IF($L84&lt;=70,'Fuzzy Topsis'!E$17,IF($L84&lt;=85,'Fuzzy Topsis'!E$18,'Fuzzy Topsis'!E$19))))</f>
        <v>1</v>
      </c>
      <c r="P84" s="20" t="str">
        <f>Data!H86</f>
        <v>IPS</v>
      </c>
      <c r="Q84">
        <f>IF($P84="IPA",'Fuzzy Topsis'!C$22,'Fuzzy Topsis'!C$23)</f>
        <v>0.5</v>
      </c>
      <c r="R84">
        <f>IF($P84="IPA",'Fuzzy Topsis'!D$22,'Fuzzy Topsis'!D$23)</f>
        <v>0.5</v>
      </c>
      <c r="S84">
        <f>IF($P84="IPA",'Fuzzy Topsis'!E$22,'Fuzzy Topsis'!E$23)</f>
        <v>0.5</v>
      </c>
      <c r="T84" s="20">
        <f>Data!L86</f>
        <v>65</v>
      </c>
      <c r="U84">
        <f>IF($T84&lt;=54,'Fuzzy Topsis'!C$26,IF($T84&lt;=60,'Fuzzy Topsis'!C$27,IF($T84&lt;=70,'Fuzzy Topsis'!C$28,IF($T84&lt;=85,'Fuzzy Topsis'!C$29,'Fuzzy Topsis'!C$30))))</f>
        <v>0.25</v>
      </c>
      <c r="V84">
        <f>IF($T84&lt;=54,'Fuzzy Topsis'!D$26,IF($T84&lt;=60,'Fuzzy Topsis'!D$27,IF($T84&lt;=70,'Fuzzy Topsis'!D$28,IF($T84&lt;=85,'Fuzzy Topsis'!D$29,'Fuzzy Topsis'!D$30))))</f>
        <v>0.5</v>
      </c>
      <c r="W84">
        <f>IF($T84&lt;=54,'Fuzzy Topsis'!E$26,IF($T84&lt;=60,'Fuzzy Topsis'!E$27,IF($T84&lt;=70,'Fuzzy Topsis'!E$28,IF($T84&lt;=85,'Fuzzy Topsis'!E$29,'Fuzzy Topsis'!E$30))))</f>
        <v>0.75</v>
      </c>
    </row>
    <row r="85" spans="1:23" ht="15.75">
      <c r="A85" s="2">
        <v>83</v>
      </c>
      <c r="B85" s="2">
        <v>283</v>
      </c>
      <c r="C85" s="2" t="s">
        <v>144</v>
      </c>
      <c r="D85" s="21">
        <f>Data!E87</f>
        <v>78.111111111111114</v>
      </c>
      <c r="E85">
        <f>IF($D85&lt;=60,'Fuzzy Topsis'!C$3,IF($D85&lt;=79,'Fuzzy Topsis'!C$4,IF($D85&lt;=84,'Fuzzy Topsis'!C$5,IF($D85&lt;=95,'Fuzzy Topsis'!C$6,'Fuzzy Topsis'!C$7))))</f>
        <v>0</v>
      </c>
      <c r="F85">
        <f>IF($D85&lt;=60,'Fuzzy Topsis'!D$3,IF($D85&lt;=79,'Fuzzy Topsis'!D$4,IF($D85&lt;=84,'Fuzzy Topsis'!D$5,IF($D85&lt;=95,'Fuzzy Topsis'!D$6,'Fuzzy Topsis'!D$7))))</f>
        <v>0.25</v>
      </c>
      <c r="G85">
        <f>IF($D85&lt;=60,'Fuzzy Topsis'!E$3,IF($D85&lt;=79,'Fuzzy Topsis'!E$4,IF($D85&lt;=84,'Fuzzy Topsis'!E$5,IF($D85&lt;=95,'Fuzzy Topsis'!E$6,'Fuzzy Topsis'!E$7))))</f>
        <v>0.5</v>
      </c>
      <c r="H85" s="20">
        <f>Data!F87</f>
        <v>53</v>
      </c>
      <c r="I85">
        <f>IF($H85&lt;=50,'Fuzzy Topsis'!C$10,IF($H85&lt;=70,'Fuzzy Topsis'!C$11,'Fuzzy Topsis'!C$12))</f>
        <v>0.25</v>
      </c>
      <c r="J85">
        <f>IF($H85&lt;=50,'Fuzzy Topsis'!D$10,IF($H85&lt;=70,'Fuzzy Topsis'!D$11,'Fuzzy Topsis'!D$12))</f>
        <v>0.5</v>
      </c>
      <c r="K85">
        <f>IF($H85&lt;=50,'Fuzzy Topsis'!E$10,IF($H85&lt;=70,'Fuzzy Topsis'!E$11,'Fuzzy Topsis'!E$12))</f>
        <v>0.75</v>
      </c>
      <c r="L85" s="20">
        <f>Data!G87</f>
        <v>81.8</v>
      </c>
      <c r="M85">
        <f>IF($L85&lt;=54,'Fuzzy Topsis'!C$15,IF($L85&lt;=60,'Fuzzy Topsis'!C$16,IF($L85&lt;=70,'Fuzzy Topsis'!C$17,IF($L85&lt;=85,'Fuzzy Topsis'!C$18,'Fuzzy Topsis'!C$19))))</f>
        <v>0.5</v>
      </c>
      <c r="N85">
        <f>IF($L85&lt;=54,'Fuzzy Topsis'!D$15,IF($L85&lt;=60,'Fuzzy Topsis'!D$16,IF($L85&lt;=70,'Fuzzy Topsis'!D$17,IF($L85&lt;=85,'Fuzzy Topsis'!D$18,'Fuzzy Topsis'!D$19))))</f>
        <v>0.75</v>
      </c>
      <c r="O85">
        <f>IF($L85&lt;=54,'Fuzzy Topsis'!E$15,IF($L85&lt;=60,'Fuzzy Topsis'!E$16,IF($L85&lt;=70,'Fuzzy Topsis'!E$17,IF($L85&lt;=85,'Fuzzy Topsis'!E$18,'Fuzzy Topsis'!E$19))))</f>
        <v>1</v>
      </c>
      <c r="P85" s="20" t="str">
        <f>Data!H87</f>
        <v>IPA</v>
      </c>
      <c r="Q85">
        <f>IF($P85="IPA",'Fuzzy Topsis'!C$22,'Fuzzy Topsis'!C$23)</f>
        <v>0.5</v>
      </c>
      <c r="R85">
        <f>IF($P85="IPA",'Fuzzy Topsis'!D$22,'Fuzzy Topsis'!D$23)</f>
        <v>0.5</v>
      </c>
      <c r="S85">
        <f>IF($P85="IPA",'Fuzzy Topsis'!E$22,'Fuzzy Topsis'!E$23)</f>
        <v>0.5</v>
      </c>
      <c r="T85" s="20">
        <f>Data!L87</f>
        <v>68.75</v>
      </c>
      <c r="U85">
        <f>IF($T85&lt;=54,'Fuzzy Topsis'!C$26,IF($T85&lt;=60,'Fuzzy Topsis'!C$27,IF($T85&lt;=70,'Fuzzy Topsis'!C$28,IF($T85&lt;=85,'Fuzzy Topsis'!C$29,'Fuzzy Topsis'!C$30))))</f>
        <v>0.25</v>
      </c>
      <c r="V85">
        <f>IF($T85&lt;=54,'Fuzzy Topsis'!D$26,IF($T85&lt;=60,'Fuzzy Topsis'!D$27,IF($T85&lt;=70,'Fuzzy Topsis'!D$28,IF($T85&lt;=85,'Fuzzy Topsis'!D$29,'Fuzzy Topsis'!D$30))))</f>
        <v>0.5</v>
      </c>
      <c r="W85">
        <f>IF($T85&lt;=54,'Fuzzy Topsis'!E$26,IF($T85&lt;=60,'Fuzzy Topsis'!E$27,IF($T85&lt;=70,'Fuzzy Topsis'!E$28,IF($T85&lt;=85,'Fuzzy Topsis'!E$29,'Fuzzy Topsis'!E$30))))</f>
        <v>0.75</v>
      </c>
    </row>
    <row r="86" spans="1:23" ht="15.75">
      <c r="A86" s="2">
        <v>84</v>
      </c>
      <c r="B86" s="2">
        <v>284</v>
      </c>
      <c r="C86" s="2" t="s">
        <v>145</v>
      </c>
      <c r="D86" s="21">
        <f>Data!E88</f>
        <v>87.666666666666671</v>
      </c>
      <c r="E86">
        <f>IF($D86&lt;=60,'Fuzzy Topsis'!C$3,IF($D86&lt;=79,'Fuzzy Topsis'!C$4,IF($D86&lt;=84,'Fuzzy Topsis'!C$5,IF($D86&lt;=95,'Fuzzy Topsis'!C$6,'Fuzzy Topsis'!C$7))))</f>
        <v>0.5</v>
      </c>
      <c r="F86">
        <f>IF($D86&lt;=60,'Fuzzy Topsis'!D$3,IF($D86&lt;=79,'Fuzzy Topsis'!D$4,IF($D86&lt;=84,'Fuzzy Topsis'!D$5,IF($D86&lt;=95,'Fuzzy Topsis'!D$6,'Fuzzy Topsis'!D$7))))</f>
        <v>0.75</v>
      </c>
      <c r="G86">
        <f>IF($D86&lt;=60,'Fuzzy Topsis'!E$3,IF($D86&lt;=79,'Fuzzy Topsis'!E$4,IF($D86&lt;=84,'Fuzzy Topsis'!E$5,IF($D86&lt;=95,'Fuzzy Topsis'!E$6,'Fuzzy Topsis'!E$7))))</f>
        <v>1</v>
      </c>
      <c r="H86" s="20">
        <f>Data!F88</f>
        <v>47</v>
      </c>
      <c r="I86">
        <f>IF($H86&lt;=50,'Fuzzy Topsis'!C$10,IF($H86&lt;=70,'Fuzzy Topsis'!C$11,'Fuzzy Topsis'!C$12))</f>
        <v>0</v>
      </c>
      <c r="J86">
        <f>IF($H86&lt;=50,'Fuzzy Topsis'!D$10,IF($H86&lt;=70,'Fuzzy Topsis'!D$11,'Fuzzy Topsis'!D$12))</f>
        <v>0.25</v>
      </c>
      <c r="K86">
        <f>IF($H86&lt;=50,'Fuzzy Topsis'!E$10,IF($H86&lt;=70,'Fuzzy Topsis'!E$11,'Fuzzy Topsis'!E$12))</f>
        <v>0.5</v>
      </c>
      <c r="L86" s="20">
        <f>Data!G88</f>
        <v>93.3</v>
      </c>
      <c r="M86">
        <f>IF($L86&lt;=54,'Fuzzy Topsis'!C$15,IF($L86&lt;=60,'Fuzzy Topsis'!C$16,IF($L86&lt;=70,'Fuzzy Topsis'!C$17,IF($L86&lt;=85,'Fuzzy Topsis'!C$18,'Fuzzy Topsis'!C$19))))</f>
        <v>0.75</v>
      </c>
      <c r="N86">
        <f>IF($L86&lt;=54,'Fuzzy Topsis'!D$15,IF($L86&lt;=60,'Fuzzy Topsis'!D$16,IF($L86&lt;=70,'Fuzzy Topsis'!D$17,IF($L86&lt;=85,'Fuzzy Topsis'!D$18,'Fuzzy Topsis'!D$19))))</f>
        <v>1</v>
      </c>
      <c r="O86">
        <f>IF($L86&lt;=54,'Fuzzy Topsis'!E$15,IF($L86&lt;=60,'Fuzzy Topsis'!E$16,IF($L86&lt;=70,'Fuzzy Topsis'!E$17,IF($L86&lt;=85,'Fuzzy Topsis'!E$18,'Fuzzy Topsis'!E$19))))</f>
        <v>1</v>
      </c>
      <c r="P86" s="20" t="str">
        <f>Data!H88</f>
        <v>IPA</v>
      </c>
      <c r="Q86">
        <f>IF($P86="IPA",'Fuzzy Topsis'!C$22,'Fuzzy Topsis'!C$23)</f>
        <v>0.5</v>
      </c>
      <c r="R86">
        <f>IF($P86="IPA",'Fuzzy Topsis'!D$22,'Fuzzy Topsis'!D$23)</f>
        <v>0.5</v>
      </c>
      <c r="S86">
        <f>IF($P86="IPA",'Fuzzy Topsis'!E$22,'Fuzzy Topsis'!E$23)</f>
        <v>0.5</v>
      </c>
      <c r="T86" s="20">
        <f>Data!L88</f>
        <v>83.75</v>
      </c>
      <c r="U86">
        <f>IF($T86&lt;=54,'Fuzzy Topsis'!C$26,IF($T86&lt;=60,'Fuzzy Topsis'!C$27,IF($T86&lt;=70,'Fuzzy Topsis'!C$28,IF($T86&lt;=85,'Fuzzy Topsis'!C$29,'Fuzzy Topsis'!C$30))))</f>
        <v>0.5</v>
      </c>
      <c r="V86">
        <f>IF($T86&lt;=54,'Fuzzy Topsis'!D$26,IF($T86&lt;=60,'Fuzzy Topsis'!D$27,IF($T86&lt;=70,'Fuzzy Topsis'!D$28,IF($T86&lt;=85,'Fuzzy Topsis'!D$29,'Fuzzy Topsis'!D$30))))</f>
        <v>0.75</v>
      </c>
      <c r="W86">
        <f>IF($T86&lt;=54,'Fuzzy Topsis'!E$26,IF($T86&lt;=60,'Fuzzy Topsis'!E$27,IF($T86&lt;=70,'Fuzzy Topsis'!E$28,IF($T86&lt;=85,'Fuzzy Topsis'!E$29,'Fuzzy Topsis'!E$30))))</f>
        <v>1</v>
      </c>
    </row>
    <row r="87" spans="1:23" ht="15.75">
      <c r="A87" s="2">
        <v>85</v>
      </c>
      <c r="B87" s="2">
        <v>285</v>
      </c>
      <c r="C87" s="2" t="s">
        <v>146</v>
      </c>
      <c r="D87" s="21">
        <f>Data!E89</f>
        <v>73.288888888888891</v>
      </c>
      <c r="E87">
        <f>IF($D87&lt;=60,'Fuzzy Topsis'!C$3,IF($D87&lt;=79,'Fuzzy Topsis'!C$4,IF($D87&lt;=84,'Fuzzy Topsis'!C$5,IF($D87&lt;=95,'Fuzzy Topsis'!C$6,'Fuzzy Topsis'!C$7))))</f>
        <v>0</v>
      </c>
      <c r="F87">
        <f>IF($D87&lt;=60,'Fuzzy Topsis'!D$3,IF($D87&lt;=79,'Fuzzy Topsis'!D$4,IF($D87&lt;=84,'Fuzzy Topsis'!D$5,IF($D87&lt;=95,'Fuzzy Topsis'!D$6,'Fuzzy Topsis'!D$7))))</f>
        <v>0.25</v>
      </c>
      <c r="G87">
        <f>IF($D87&lt;=60,'Fuzzy Topsis'!E$3,IF($D87&lt;=79,'Fuzzy Topsis'!E$4,IF($D87&lt;=84,'Fuzzy Topsis'!E$5,IF($D87&lt;=95,'Fuzzy Topsis'!E$6,'Fuzzy Topsis'!E$7))))</f>
        <v>0.5</v>
      </c>
      <c r="H87" s="20">
        <f>Data!F89</f>
        <v>45.5</v>
      </c>
      <c r="I87">
        <f>IF($H87&lt;=50,'Fuzzy Topsis'!C$10,IF($H87&lt;=70,'Fuzzy Topsis'!C$11,'Fuzzy Topsis'!C$12))</f>
        <v>0</v>
      </c>
      <c r="J87">
        <f>IF($H87&lt;=50,'Fuzzy Topsis'!D$10,IF($H87&lt;=70,'Fuzzy Topsis'!D$11,'Fuzzy Topsis'!D$12))</f>
        <v>0.25</v>
      </c>
      <c r="K87">
        <f>IF($H87&lt;=50,'Fuzzy Topsis'!E$10,IF($H87&lt;=70,'Fuzzy Topsis'!E$11,'Fuzzy Topsis'!E$12))</f>
        <v>0.5</v>
      </c>
      <c r="L87" s="20">
        <f>Data!G89</f>
        <v>81.7</v>
      </c>
      <c r="M87">
        <f>IF($L87&lt;=54,'Fuzzy Topsis'!C$15,IF($L87&lt;=60,'Fuzzy Topsis'!C$16,IF($L87&lt;=70,'Fuzzy Topsis'!C$17,IF($L87&lt;=85,'Fuzzy Topsis'!C$18,'Fuzzy Topsis'!C$19))))</f>
        <v>0.5</v>
      </c>
      <c r="N87">
        <f>IF($L87&lt;=54,'Fuzzy Topsis'!D$15,IF($L87&lt;=60,'Fuzzy Topsis'!D$16,IF($L87&lt;=70,'Fuzzy Topsis'!D$17,IF($L87&lt;=85,'Fuzzy Topsis'!D$18,'Fuzzy Topsis'!D$19))))</f>
        <v>0.75</v>
      </c>
      <c r="O87">
        <f>IF($L87&lt;=54,'Fuzzy Topsis'!E$15,IF($L87&lt;=60,'Fuzzy Topsis'!E$16,IF($L87&lt;=70,'Fuzzy Topsis'!E$17,IF($L87&lt;=85,'Fuzzy Topsis'!E$18,'Fuzzy Topsis'!E$19))))</f>
        <v>1</v>
      </c>
      <c r="P87" s="20" t="str">
        <f>Data!H89</f>
        <v>IPA</v>
      </c>
      <c r="Q87">
        <f>IF($P87="IPA",'Fuzzy Topsis'!C$22,'Fuzzy Topsis'!C$23)</f>
        <v>0.5</v>
      </c>
      <c r="R87">
        <f>IF($P87="IPA",'Fuzzy Topsis'!D$22,'Fuzzy Topsis'!D$23)</f>
        <v>0.5</v>
      </c>
      <c r="S87">
        <f>IF($P87="IPA",'Fuzzy Topsis'!E$22,'Fuzzy Topsis'!E$23)</f>
        <v>0.5</v>
      </c>
      <c r="T87" s="20">
        <f>Data!L89</f>
        <v>53.75</v>
      </c>
      <c r="U87">
        <f>IF($T87&lt;=54,'Fuzzy Topsis'!C$26,IF($T87&lt;=60,'Fuzzy Topsis'!C$27,IF($T87&lt;=70,'Fuzzy Topsis'!C$28,IF($T87&lt;=85,'Fuzzy Topsis'!C$29,'Fuzzy Topsis'!C$30))))</f>
        <v>0</v>
      </c>
      <c r="V87">
        <f>IF($T87&lt;=54,'Fuzzy Topsis'!D$26,IF($T87&lt;=60,'Fuzzy Topsis'!D$27,IF($T87&lt;=70,'Fuzzy Topsis'!D$28,IF($T87&lt;=85,'Fuzzy Topsis'!D$29,'Fuzzy Topsis'!D$30))))</f>
        <v>0</v>
      </c>
      <c r="W87">
        <f>IF($T87&lt;=54,'Fuzzy Topsis'!E$26,IF($T87&lt;=60,'Fuzzy Topsis'!E$27,IF($T87&lt;=70,'Fuzzy Topsis'!E$28,IF($T87&lt;=85,'Fuzzy Topsis'!E$29,'Fuzzy Topsis'!E$30))))</f>
        <v>0.25</v>
      </c>
    </row>
    <row r="88" spans="1:23" ht="15.75">
      <c r="A88" s="2">
        <v>86</v>
      </c>
      <c r="B88" s="2">
        <v>295</v>
      </c>
      <c r="C88" s="2" t="s">
        <v>147</v>
      </c>
      <c r="D88" s="21">
        <f>Data!E90</f>
        <v>74.288888888888891</v>
      </c>
      <c r="E88">
        <f>IF($D88&lt;=60,'Fuzzy Topsis'!C$3,IF($D88&lt;=79,'Fuzzy Topsis'!C$4,IF($D88&lt;=84,'Fuzzy Topsis'!C$5,IF($D88&lt;=95,'Fuzzy Topsis'!C$6,'Fuzzy Topsis'!C$7))))</f>
        <v>0</v>
      </c>
      <c r="F88">
        <f>IF($D88&lt;=60,'Fuzzy Topsis'!D$3,IF($D88&lt;=79,'Fuzzy Topsis'!D$4,IF($D88&lt;=84,'Fuzzy Topsis'!D$5,IF($D88&lt;=95,'Fuzzy Topsis'!D$6,'Fuzzy Topsis'!D$7))))</f>
        <v>0.25</v>
      </c>
      <c r="G88">
        <f>IF($D88&lt;=60,'Fuzzy Topsis'!E$3,IF($D88&lt;=79,'Fuzzy Topsis'!E$4,IF($D88&lt;=84,'Fuzzy Topsis'!E$5,IF($D88&lt;=95,'Fuzzy Topsis'!E$6,'Fuzzy Topsis'!E$7))))</f>
        <v>0.5</v>
      </c>
      <c r="H88" s="20">
        <f>Data!F90</f>
        <v>47</v>
      </c>
      <c r="I88">
        <f>IF($H88&lt;=50,'Fuzzy Topsis'!C$10,IF($H88&lt;=70,'Fuzzy Topsis'!C$11,'Fuzzy Topsis'!C$12))</f>
        <v>0</v>
      </c>
      <c r="J88">
        <f>IF($H88&lt;=50,'Fuzzy Topsis'!D$10,IF($H88&lt;=70,'Fuzzy Topsis'!D$11,'Fuzzy Topsis'!D$12))</f>
        <v>0.25</v>
      </c>
      <c r="K88">
        <f>IF($H88&lt;=50,'Fuzzy Topsis'!E$10,IF($H88&lt;=70,'Fuzzy Topsis'!E$11,'Fuzzy Topsis'!E$12))</f>
        <v>0.5</v>
      </c>
      <c r="L88" s="20">
        <f>Data!G90</f>
        <v>90.2</v>
      </c>
      <c r="M88">
        <f>IF($L88&lt;=54,'Fuzzy Topsis'!C$15,IF($L88&lt;=60,'Fuzzy Topsis'!C$16,IF($L88&lt;=70,'Fuzzy Topsis'!C$17,IF($L88&lt;=85,'Fuzzy Topsis'!C$18,'Fuzzy Topsis'!C$19))))</f>
        <v>0.75</v>
      </c>
      <c r="N88">
        <f>IF($L88&lt;=54,'Fuzzy Topsis'!D$15,IF($L88&lt;=60,'Fuzzy Topsis'!D$16,IF($L88&lt;=70,'Fuzzy Topsis'!D$17,IF($L88&lt;=85,'Fuzzy Topsis'!D$18,'Fuzzy Topsis'!D$19))))</f>
        <v>1</v>
      </c>
      <c r="O88">
        <f>IF($L88&lt;=54,'Fuzzy Topsis'!E$15,IF($L88&lt;=60,'Fuzzy Topsis'!E$16,IF($L88&lt;=70,'Fuzzy Topsis'!E$17,IF($L88&lt;=85,'Fuzzy Topsis'!E$18,'Fuzzy Topsis'!E$19))))</f>
        <v>1</v>
      </c>
      <c r="P88" s="20" t="str">
        <f>Data!H90</f>
        <v>IPA</v>
      </c>
      <c r="Q88">
        <f>IF($P88="IPA",'Fuzzy Topsis'!C$22,'Fuzzy Topsis'!C$23)</f>
        <v>0.5</v>
      </c>
      <c r="R88">
        <f>IF($P88="IPA",'Fuzzy Topsis'!D$22,'Fuzzy Topsis'!D$23)</f>
        <v>0.5</v>
      </c>
      <c r="S88">
        <f>IF($P88="IPA",'Fuzzy Topsis'!E$22,'Fuzzy Topsis'!E$23)</f>
        <v>0.5</v>
      </c>
      <c r="T88" s="20">
        <f>Data!L90</f>
        <v>60</v>
      </c>
      <c r="U88">
        <f>IF($T88&lt;=54,'Fuzzy Topsis'!C$26,IF($T88&lt;=60,'Fuzzy Topsis'!C$27,IF($T88&lt;=70,'Fuzzy Topsis'!C$28,IF($T88&lt;=85,'Fuzzy Topsis'!C$29,'Fuzzy Topsis'!C$30))))</f>
        <v>0</v>
      </c>
      <c r="V88">
        <f>IF($T88&lt;=54,'Fuzzy Topsis'!D$26,IF($T88&lt;=60,'Fuzzy Topsis'!D$27,IF($T88&lt;=70,'Fuzzy Topsis'!D$28,IF($T88&lt;=85,'Fuzzy Topsis'!D$29,'Fuzzy Topsis'!D$30))))</f>
        <v>0.25</v>
      </c>
      <c r="W88">
        <f>IF($T88&lt;=54,'Fuzzy Topsis'!E$26,IF($T88&lt;=60,'Fuzzy Topsis'!E$27,IF($T88&lt;=70,'Fuzzy Topsis'!E$28,IF($T88&lt;=85,'Fuzzy Topsis'!E$29,'Fuzzy Topsis'!E$30))))</f>
        <v>0.5</v>
      </c>
    </row>
    <row r="89" spans="1:23" ht="15.75">
      <c r="A89" s="2">
        <v>87</v>
      </c>
      <c r="B89" s="2">
        <v>313</v>
      </c>
      <c r="C89" s="2" t="s">
        <v>148</v>
      </c>
      <c r="D89" s="21">
        <f>Data!E91</f>
        <v>84.62222222222222</v>
      </c>
      <c r="E89">
        <f>IF($D89&lt;=60,'Fuzzy Topsis'!C$3,IF($D89&lt;=79,'Fuzzy Topsis'!C$4,IF($D89&lt;=84,'Fuzzy Topsis'!C$5,IF($D89&lt;=95,'Fuzzy Topsis'!C$6,'Fuzzy Topsis'!C$7))))</f>
        <v>0.5</v>
      </c>
      <c r="F89">
        <f>IF($D89&lt;=60,'Fuzzy Topsis'!D$3,IF($D89&lt;=79,'Fuzzy Topsis'!D$4,IF($D89&lt;=84,'Fuzzy Topsis'!D$5,IF($D89&lt;=95,'Fuzzy Topsis'!D$6,'Fuzzy Topsis'!D$7))))</f>
        <v>0.75</v>
      </c>
      <c r="G89">
        <f>IF($D89&lt;=60,'Fuzzy Topsis'!E$3,IF($D89&lt;=79,'Fuzzy Topsis'!E$4,IF($D89&lt;=84,'Fuzzy Topsis'!E$5,IF($D89&lt;=95,'Fuzzy Topsis'!E$6,'Fuzzy Topsis'!E$7))))</f>
        <v>1</v>
      </c>
      <c r="H89" s="20">
        <f>Data!F91</f>
        <v>31</v>
      </c>
      <c r="I89">
        <f>IF($H89&lt;=50,'Fuzzy Topsis'!C$10,IF($H89&lt;=70,'Fuzzy Topsis'!C$11,'Fuzzy Topsis'!C$12))</f>
        <v>0</v>
      </c>
      <c r="J89">
        <f>IF($H89&lt;=50,'Fuzzy Topsis'!D$10,IF($H89&lt;=70,'Fuzzy Topsis'!D$11,'Fuzzy Topsis'!D$12))</f>
        <v>0.25</v>
      </c>
      <c r="K89">
        <f>IF($H89&lt;=50,'Fuzzy Topsis'!E$10,IF($H89&lt;=70,'Fuzzy Topsis'!E$11,'Fuzzy Topsis'!E$12))</f>
        <v>0.5</v>
      </c>
      <c r="L89" s="20">
        <f>Data!G91</f>
        <v>86</v>
      </c>
      <c r="M89">
        <f>IF($L89&lt;=54,'Fuzzy Topsis'!C$15,IF($L89&lt;=60,'Fuzzy Topsis'!C$16,IF($L89&lt;=70,'Fuzzy Topsis'!C$17,IF($L89&lt;=85,'Fuzzy Topsis'!C$18,'Fuzzy Topsis'!C$19))))</f>
        <v>0.75</v>
      </c>
      <c r="N89">
        <f>IF($L89&lt;=54,'Fuzzy Topsis'!D$15,IF($L89&lt;=60,'Fuzzy Topsis'!D$16,IF($L89&lt;=70,'Fuzzy Topsis'!D$17,IF($L89&lt;=85,'Fuzzy Topsis'!D$18,'Fuzzy Topsis'!D$19))))</f>
        <v>1</v>
      </c>
      <c r="O89">
        <f>IF($L89&lt;=54,'Fuzzy Topsis'!E$15,IF($L89&lt;=60,'Fuzzy Topsis'!E$16,IF($L89&lt;=70,'Fuzzy Topsis'!E$17,IF($L89&lt;=85,'Fuzzy Topsis'!E$18,'Fuzzy Topsis'!E$19))))</f>
        <v>1</v>
      </c>
      <c r="P89" s="20" t="str">
        <f>Data!H91</f>
        <v>IPA</v>
      </c>
      <c r="Q89">
        <f>IF($P89="IPA",'Fuzzy Topsis'!C$22,'Fuzzy Topsis'!C$23)</f>
        <v>0.5</v>
      </c>
      <c r="R89">
        <f>IF($P89="IPA",'Fuzzy Topsis'!D$22,'Fuzzy Topsis'!D$23)</f>
        <v>0.5</v>
      </c>
      <c r="S89">
        <f>IF($P89="IPA",'Fuzzy Topsis'!E$22,'Fuzzy Topsis'!E$23)</f>
        <v>0.5</v>
      </c>
      <c r="T89" s="20">
        <f>Data!L91</f>
        <v>81.25</v>
      </c>
      <c r="U89">
        <f>IF($T89&lt;=54,'Fuzzy Topsis'!C$26,IF($T89&lt;=60,'Fuzzy Topsis'!C$27,IF($T89&lt;=70,'Fuzzy Topsis'!C$28,IF($T89&lt;=85,'Fuzzy Topsis'!C$29,'Fuzzy Topsis'!C$30))))</f>
        <v>0.5</v>
      </c>
      <c r="V89">
        <f>IF($T89&lt;=54,'Fuzzy Topsis'!D$26,IF($T89&lt;=60,'Fuzzy Topsis'!D$27,IF($T89&lt;=70,'Fuzzy Topsis'!D$28,IF($T89&lt;=85,'Fuzzy Topsis'!D$29,'Fuzzy Topsis'!D$30))))</f>
        <v>0.75</v>
      </c>
      <c r="W89">
        <f>IF($T89&lt;=54,'Fuzzy Topsis'!E$26,IF($T89&lt;=60,'Fuzzy Topsis'!E$27,IF($T89&lt;=70,'Fuzzy Topsis'!E$28,IF($T89&lt;=85,'Fuzzy Topsis'!E$29,'Fuzzy Topsis'!E$30))))</f>
        <v>1</v>
      </c>
    </row>
    <row r="90" spans="1:23" ht="15.75">
      <c r="A90" s="2">
        <v>88</v>
      </c>
      <c r="B90" s="2">
        <v>348</v>
      </c>
      <c r="C90" s="2" t="s">
        <v>149</v>
      </c>
      <c r="D90" s="21">
        <f>Data!E92</f>
        <v>75.466666666666669</v>
      </c>
      <c r="E90">
        <f>IF($D90&lt;=60,'Fuzzy Topsis'!C$3,IF($D90&lt;=79,'Fuzzy Topsis'!C$4,IF($D90&lt;=84,'Fuzzy Topsis'!C$5,IF($D90&lt;=95,'Fuzzy Topsis'!C$6,'Fuzzy Topsis'!C$7))))</f>
        <v>0</v>
      </c>
      <c r="F90">
        <f>IF($D90&lt;=60,'Fuzzy Topsis'!D$3,IF($D90&lt;=79,'Fuzzy Topsis'!D$4,IF($D90&lt;=84,'Fuzzy Topsis'!D$5,IF($D90&lt;=95,'Fuzzy Topsis'!D$6,'Fuzzy Topsis'!D$7))))</f>
        <v>0.25</v>
      </c>
      <c r="G90">
        <f>IF($D90&lt;=60,'Fuzzy Topsis'!E$3,IF($D90&lt;=79,'Fuzzy Topsis'!E$4,IF($D90&lt;=84,'Fuzzy Topsis'!E$5,IF($D90&lt;=95,'Fuzzy Topsis'!E$6,'Fuzzy Topsis'!E$7))))</f>
        <v>0.5</v>
      </c>
      <c r="H90" s="20">
        <f>Data!F92</f>
        <v>44</v>
      </c>
      <c r="I90">
        <f>IF($H90&lt;=50,'Fuzzy Topsis'!C$10,IF($H90&lt;=70,'Fuzzy Topsis'!C$11,'Fuzzy Topsis'!C$12))</f>
        <v>0</v>
      </c>
      <c r="J90">
        <f>IF($H90&lt;=50,'Fuzzy Topsis'!D$10,IF($H90&lt;=70,'Fuzzy Topsis'!D$11,'Fuzzy Topsis'!D$12))</f>
        <v>0.25</v>
      </c>
      <c r="K90">
        <f>IF($H90&lt;=50,'Fuzzy Topsis'!E$10,IF($H90&lt;=70,'Fuzzy Topsis'!E$11,'Fuzzy Topsis'!E$12))</f>
        <v>0.5</v>
      </c>
      <c r="L90" s="20">
        <f>Data!G92</f>
        <v>83.5</v>
      </c>
      <c r="M90">
        <f>IF($L90&lt;=54,'Fuzzy Topsis'!C$15,IF($L90&lt;=60,'Fuzzy Topsis'!C$16,IF($L90&lt;=70,'Fuzzy Topsis'!C$17,IF($L90&lt;=85,'Fuzzy Topsis'!C$18,'Fuzzy Topsis'!C$19))))</f>
        <v>0.5</v>
      </c>
      <c r="N90">
        <f>IF($L90&lt;=54,'Fuzzy Topsis'!D$15,IF($L90&lt;=60,'Fuzzy Topsis'!D$16,IF($L90&lt;=70,'Fuzzy Topsis'!D$17,IF($L90&lt;=85,'Fuzzy Topsis'!D$18,'Fuzzy Topsis'!D$19))))</f>
        <v>0.75</v>
      </c>
      <c r="O90">
        <f>IF($L90&lt;=54,'Fuzzy Topsis'!E$15,IF($L90&lt;=60,'Fuzzy Topsis'!E$16,IF($L90&lt;=70,'Fuzzy Topsis'!E$17,IF($L90&lt;=85,'Fuzzy Topsis'!E$18,'Fuzzy Topsis'!E$19))))</f>
        <v>1</v>
      </c>
      <c r="P90" s="20" t="str">
        <f>Data!H92</f>
        <v>IPA</v>
      </c>
      <c r="Q90">
        <f>IF($P90="IPA",'Fuzzy Topsis'!C$22,'Fuzzy Topsis'!C$23)</f>
        <v>0.5</v>
      </c>
      <c r="R90">
        <f>IF($P90="IPA",'Fuzzy Topsis'!D$22,'Fuzzy Topsis'!D$23)</f>
        <v>0.5</v>
      </c>
      <c r="S90">
        <f>IF($P90="IPA",'Fuzzy Topsis'!E$22,'Fuzzy Topsis'!E$23)</f>
        <v>0.5</v>
      </c>
      <c r="T90" s="20">
        <f>Data!L92</f>
        <v>48.75</v>
      </c>
      <c r="U90">
        <f>IF($T90&lt;=54,'Fuzzy Topsis'!C$26,IF($T90&lt;=60,'Fuzzy Topsis'!C$27,IF($T90&lt;=70,'Fuzzy Topsis'!C$28,IF($T90&lt;=85,'Fuzzy Topsis'!C$29,'Fuzzy Topsis'!C$30))))</f>
        <v>0</v>
      </c>
      <c r="V90">
        <f>IF($T90&lt;=54,'Fuzzy Topsis'!D$26,IF($T90&lt;=60,'Fuzzy Topsis'!D$27,IF($T90&lt;=70,'Fuzzy Topsis'!D$28,IF($T90&lt;=85,'Fuzzy Topsis'!D$29,'Fuzzy Topsis'!D$30))))</f>
        <v>0</v>
      </c>
      <c r="W90">
        <f>IF($T90&lt;=54,'Fuzzy Topsis'!E$26,IF($T90&lt;=60,'Fuzzy Topsis'!E$27,IF($T90&lt;=70,'Fuzzy Topsis'!E$28,IF($T90&lt;=85,'Fuzzy Topsis'!E$29,'Fuzzy Topsis'!E$30))))</f>
        <v>0.25</v>
      </c>
    </row>
    <row r="91" spans="1:23" ht="15.75">
      <c r="A91" s="2">
        <v>89</v>
      </c>
      <c r="B91" s="2">
        <v>390</v>
      </c>
      <c r="C91" s="2" t="s">
        <v>150</v>
      </c>
      <c r="D91" s="21">
        <f>Data!E93</f>
        <v>74.37777777777778</v>
      </c>
      <c r="E91">
        <f>IF($D91&lt;=60,'Fuzzy Topsis'!C$3,IF($D91&lt;=79,'Fuzzy Topsis'!C$4,IF($D91&lt;=84,'Fuzzy Topsis'!C$5,IF($D91&lt;=95,'Fuzzy Topsis'!C$6,'Fuzzy Topsis'!C$7))))</f>
        <v>0</v>
      </c>
      <c r="F91">
        <f>IF($D91&lt;=60,'Fuzzy Topsis'!D$3,IF($D91&lt;=79,'Fuzzy Topsis'!D$4,IF($D91&lt;=84,'Fuzzy Topsis'!D$5,IF($D91&lt;=95,'Fuzzy Topsis'!D$6,'Fuzzy Topsis'!D$7))))</f>
        <v>0.25</v>
      </c>
      <c r="G91">
        <f>IF($D91&lt;=60,'Fuzzy Topsis'!E$3,IF($D91&lt;=79,'Fuzzy Topsis'!E$4,IF($D91&lt;=84,'Fuzzy Topsis'!E$5,IF($D91&lt;=95,'Fuzzy Topsis'!E$6,'Fuzzy Topsis'!E$7))))</f>
        <v>0.5</v>
      </c>
      <c r="H91" s="20">
        <f>Data!F93</f>
        <v>54.5</v>
      </c>
      <c r="I91">
        <f>IF($H91&lt;=50,'Fuzzy Topsis'!C$10,IF($H91&lt;=70,'Fuzzy Topsis'!C$11,'Fuzzy Topsis'!C$12))</f>
        <v>0.25</v>
      </c>
      <c r="J91">
        <f>IF($H91&lt;=50,'Fuzzy Topsis'!D$10,IF($H91&lt;=70,'Fuzzy Topsis'!D$11,'Fuzzy Topsis'!D$12))</f>
        <v>0.5</v>
      </c>
      <c r="K91">
        <f>IF($H91&lt;=50,'Fuzzy Topsis'!E$10,IF($H91&lt;=70,'Fuzzy Topsis'!E$11,'Fuzzy Topsis'!E$12))</f>
        <v>0.75</v>
      </c>
      <c r="L91" s="20">
        <f>Data!G93</f>
        <v>80.099999999999994</v>
      </c>
      <c r="M91">
        <f>IF($L91&lt;=54,'Fuzzy Topsis'!C$15,IF($L91&lt;=60,'Fuzzy Topsis'!C$16,IF($L91&lt;=70,'Fuzzy Topsis'!C$17,IF($L91&lt;=85,'Fuzzy Topsis'!C$18,'Fuzzy Topsis'!C$19))))</f>
        <v>0.5</v>
      </c>
      <c r="N91">
        <f>IF($L91&lt;=54,'Fuzzy Topsis'!D$15,IF($L91&lt;=60,'Fuzzy Topsis'!D$16,IF($L91&lt;=70,'Fuzzy Topsis'!D$17,IF($L91&lt;=85,'Fuzzy Topsis'!D$18,'Fuzzy Topsis'!D$19))))</f>
        <v>0.75</v>
      </c>
      <c r="O91">
        <f>IF($L91&lt;=54,'Fuzzy Topsis'!E$15,IF($L91&lt;=60,'Fuzzy Topsis'!E$16,IF($L91&lt;=70,'Fuzzy Topsis'!E$17,IF($L91&lt;=85,'Fuzzy Topsis'!E$18,'Fuzzy Topsis'!E$19))))</f>
        <v>1</v>
      </c>
      <c r="P91" s="20" t="str">
        <f>Data!H93</f>
        <v>IPA</v>
      </c>
      <c r="Q91">
        <f>IF($P91="IPA",'Fuzzy Topsis'!C$22,'Fuzzy Topsis'!C$23)</f>
        <v>0.5</v>
      </c>
      <c r="R91">
        <f>IF($P91="IPA",'Fuzzy Topsis'!D$22,'Fuzzy Topsis'!D$23)</f>
        <v>0.5</v>
      </c>
      <c r="S91">
        <f>IF($P91="IPA",'Fuzzy Topsis'!E$22,'Fuzzy Topsis'!E$23)</f>
        <v>0.5</v>
      </c>
      <c r="T91" s="20">
        <f>Data!L93</f>
        <v>60</v>
      </c>
      <c r="U91">
        <f>IF($T91&lt;=54,'Fuzzy Topsis'!C$26,IF($T91&lt;=60,'Fuzzy Topsis'!C$27,IF($T91&lt;=70,'Fuzzy Topsis'!C$28,IF($T91&lt;=85,'Fuzzy Topsis'!C$29,'Fuzzy Topsis'!C$30))))</f>
        <v>0</v>
      </c>
      <c r="V91">
        <f>IF($T91&lt;=54,'Fuzzy Topsis'!D$26,IF($T91&lt;=60,'Fuzzy Topsis'!D$27,IF($T91&lt;=70,'Fuzzy Topsis'!D$28,IF($T91&lt;=85,'Fuzzy Topsis'!D$29,'Fuzzy Topsis'!D$30))))</f>
        <v>0.25</v>
      </c>
      <c r="W91">
        <f>IF($T91&lt;=54,'Fuzzy Topsis'!E$26,IF($T91&lt;=60,'Fuzzy Topsis'!E$27,IF($T91&lt;=70,'Fuzzy Topsis'!E$28,IF($T91&lt;=85,'Fuzzy Topsis'!E$29,'Fuzzy Topsis'!E$30))))</f>
        <v>0.5</v>
      </c>
    </row>
    <row r="92" spans="1:23" ht="15.75">
      <c r="A92" s="2">
        <v>90</v>
      </c>
      <c r="B92" s="2">
        <v>392</v>
      </c>
      <c r="C92" s="2" t="s">
        <v>151</v>
      </c>
      <c r="D92" s="21">
        <f>Data!E94</f>
        <v>78.888888888888886</v>
      </c>
      <c r="E92">
        <f>IF($D92&lt;=60,'Fuzzy Topsis'!C$3,IF($D92&lt;=79,'Fuzzy Topsis'!C$4,IF($D92&lt;=84,'Fuzzy Topsis'!C$5,IF($D92&lt;=95,'Fuzzy Topsis'!C$6,'Fuzzy Topsis'!C$7))))</f>
        <v>0</v>
      </c>
      <c r="F92">
        <f>IF($D92&lt;=60,'Fuzzy Topsis'!D$3,IF($D92&lt;=79,'Fuzzy Topsis'!D$4,IF($D92&lt;=84,'Fuzzy Topsis'!D$5,IF($D92&lt;=95,'Fuzzy Topsis'!D$6,'Fuzzy Topsis'!D$7))))</f>
        <v>0.25</v>
      </c>
      <c r="G92">
        <f>IF($D92&lt;=60,'Fuzzy Topsis'!E$3,IF($D92&lt;=79,'Fuzzy Topsis'!E$4,IF($D92&lt;=84,'Fuzzy Topsis'!E$5,IF($D92&lt;=95,'Fuzzy Topsis'!E$6,'Fuzzy Topsis'!E$7))))</f>
        <v>0.5</v>
      </c>
      <c r="H92" s="20">
        <f>Data!F94</f>
        <v>64.5</v>
      </c>
      <c r="I92">
        <f>IF($H92&lt;=50,'Fuzzy Topsis'!C$10,IF($H92&lt;=70,'Fuzzy Topsis'!C$11,'Fuzzy Topsis'!C$12))</f>
        <v>0.25</v>
      </c>
      <c r="J92">
        <f>IF($H92&lt;=50,'Fuzzy Topsis'!D$10,IF($H92&lt;=70,'Fuzzy Topsis'!D$11,'Fuzzy Topsis'!D$12))</f>
        <v>0.5</v>
      </c>
      <c r="K92">
        <f>IF($H92&lt;=50,'Fuzzy Topsis'!E$10,IF($H92&lt;=70,'Fuzzy Topsis'!E$11,'Fuzzy Topsis'!E$12))</f>
        <v>0.75</v>
      </c>
      <c r="L92" s="20">
        <f>Data!G94</f>
        <v>94.5</v>
      </c>
      <c r="M92">
        <f>IF($L92&lt;=54,'Fuzzy Topsis'!C$15,IF($L92&lt;=60,'Fuzzy Topsis'!C$16,IF($L92&lt;=70,'Fuzzy Topsis'!C$17,IF($L92&lt;=85,'Fuzzy Topsis'!C$18,'Fuzzy Topsis'!C$19))))</f>
        <v>0.75</v>
      </c>
      <c r="N92">
        <f>IF($L92&lt;=54,'Fuzzy Topsis'!D$15,IF($L92&lt;=60,'Fuzzy Topsis'!D$16,IF($L92&lt;=70,'Fuzzy Topsis'!D$17,IF($L92&lt;=85,'Fuzzy Topsis'!D$18,'Fuzzy Topsis'!D$19))))</f>
        <v>1</v>
      </c>
      <c r="O92">
        <f>IF($L92&lt;=54,'Fuzzy Topsis'!E$15,IF($L92&lt;=60,'Fuzzy Topsis'!E$16,IF($L92&lt;=70,'Fuzzy Topsis'!E$17,IF($L92&lt;=85,'Fuzzy Topsis'!E$18,'Fuzzy Topsis'!E$19))))</f>
        <v>1</v>
      </c>
      <c r="P92" s="20" t="str">
        <f>Data!H94</f>
        <v>IPA</v>
      </c>
      <c r="Q92">
        <f>IF($P92="IPA",'Fuzzy Topsis'!C$22,'Fuzzy Topsis'!C$23)</f>
        <v>0.5</v>
      </c>
      <c r="R92">
        <f>IF($P92="IPA",'Fuzzy Topsis'!D$22,'Fuzzy Topsis'!D$23)</f>
        <v>0.5</v>
      </c>
      <c r="S92">
        <f>IF($P92="IPA",'Fuzzy Topsis'!E$22,'Fuzzy Topsis'!E$23)</f>
        <v>0.5</v>
      </c>
      <c r="T92" s="20">
        <f>Data!L94</f>
        <v>68.525000000000006</v>
      </c>
      <c r="U92">
        <f>IF($T92&lt;=54,'Fuzzy Topsis'!C$26,IF($T92&lt;=60,'Fuzzy Topsis'!C$27,IF($T92&lt;=70,'Fuzzy Topsis'!C$28,IF($T92&lt;=85,'Fuzzy Topsis'!C$29,'Fuzzy Topsis'!C$30))))</f>
        <v>0.25</v>
      </c>
      <c r="V92">
        <f>IF($T92&lt;=54,'Fuzzy Topsis'!D$26,IF($T92&lt;=60,'Fuzzy Topsis'!D$27,IF($T92&lt;=70,'Fuzzy Topsis'!D$28,IF($T92&lt;=85,'Fuzzy Topsis'!D$29,'Fuzzy Topsis'!D$30))))</f>
        <v>0.5</v>
      </c>
      <c r="W92">
        <f>IF($T92&lt;=54,'Fuzzy Topsis'!E$26,IF($T92&lt;=60,'Fuzzy Topsis'!E$27,IF($T92&lt;=70,'Fuzzy Topsis'!E$28,IF($T92&lt;=85,'Fuzzy Topsis'!E$29,'Fuzzy Topsis'!E$30))))</f>
        <v>0.75</v>
      </c>
    </row>
    <row r="93" spans="1:23" ht="15.75">
      <c r="A93" s="2">
        <v>91</v>
      </c>
      <c r="B93" s="2">
        <v>396</v>
      </c>
      <c r="C93" s="2" t="s">
        <v>152</v>
      </c>
      <c r="D93" s="21">
        <f>Data!E95</f>
        <v>74</v>
      </c>
      <c r="E93">
        <f>IF($D93&lt;=60,'Fuzzy Topsis'!C$3,IF($D93&lt;=79,'Fuzzy Topsis'!C$4,IF($D93&lt;=84,'Fuzzy Topsis'!C$5,IF($D93&lt;=95,'Fuzzy Topsis'!C$6,'Fuzzy Topsis'!C$7))))</f>
        <v>0</v>
      </c>
      <c r="F93">
        <f>IF($D93&lt;=60,'Fuzzy Topsis'!D$3,IF($D93&lt;=79,'Fuzzy Topsis'!D$4,IF($D93&lt;=84,'Fuzzy Topsis'!D$5,IF($D93&lt;=95,'Fuzzy Topsis'!D$6,'Fuzzy Topsis'!D$7))))</f>
        <v>0.25</v>
      </c>
      <c r="G93">
        <f>IF($D93&lt;=60,'Fuzzy Topsis'!E$3,IF($D93&lt;=79,'Fuzzy Topsis'!E$4,IF($D93&lt;=84,'Fuzzy Topsis'!E$5,IF($D93&lt;=95,'Fuzzy Topsis'!E$6,'Fuzzy Topsis'!E$7))))</f>
        <v>0.5</v>
      </c>
      <c r="H93" s="20">
        <f>Data!F95</f>
        <v>38.5</v>
      </c>
      <c r="I93">
        <f>IF($H93&lt;=50,'Fuzzy Topsis'!C$10,IF($H93&lt;=70,'Fuzzy Topsis'!C$11,'Fuzzy Topsis'!C$12))</f>
        <v>0</v>
      </c>
      <c r="J93">
        <f>IF($H93&lt;=50,'Fuzzy Topsis'!D$10,IF($H93&lt;=70,'Fuzzy Topsis'!D$11,'Fuzzy Topsis'!D$12))</f>
        <v>0.25</v>
      </c>
      <c r="K93">
        <f>IF($H93&lt;=50,'Fuzzy Topsis'!E$10,IF($H93&lt;=70,'Fuzzy Topsis'!E$11,'Fuzzy Topsis'!E$12))</f>
        <v>0.5</v>
      </c>
      <c r="L93" s="20">
        <f>Data!G95</f>
        <v>79.400000000000006</v>
      </c>
      <c r="M93">
        <f>IF($L93&lt;=54,'Fuzzy Topsis'!C$15,IF($L93&lt;=60,'Fuzzy Topsis'!C$16,IF($L93&lt;=70,'Fuzzy Topsis'!C$17,IF($L93&lt;=85,'Fuzzy Topsis'!C$18,'Fuzzy Topsis'!C$19))))</f>
        <v>0.5</v>
      </c>
      <c r="N93">
        <f>IF($L93&lt;=54,'Fuzzy Topsis'!D$15,IF($L93&lt;=60,'Fuzzy Topsis'!D$16,IF($L93&lt;=70,'Fuzzy Topsis'!D$17,IF($L93&lt;=85,'Fuzzy Topsis'!D$18,'Fuzzy Topsis'!D$19))))</f>
        <v>0.75</v>
      </c>
      <c r="O93">
        <f>IF($L93&lt;=54,'Fuzzy Topsis'!E$15,IF($L93&lt;=60,'Fuzzy Topsis'!E$16,IF($L93&lt;=70,'Fuzzy Topsis'!E$17,IF($L93&lt;=85,'Fuzzy Topsis'!E$18,'Fuzzy Topsis'!E$19))))</f>
        <v>1</v>
      </c>
      <c r="P93" s="20" t="str">
        <f>Data!H95</f>
        <v>IPS</v>
      </c>
      <c r="Q93">
        <f>IF($P93="IPA",'Fuzzy Topsis'!C$22,'Fuzzy Topsis'!C$23)</f>
        <v>0.5</v>
      </c>
      <c r="R93">
        <f>IF($P93="IPA",'Fuzzy Topsis'!D$22,'Fuzzy Topsis'!D$23)</f>
        <v>0.5</v>
      </c>
      <c r="S93">
        <f>IF($P93="IPA",'Fuzzy Topsis'!E$22,'Fuzzy Topsis'!E$23)</f>
        <v>0.5</v>
      </c>
      <c r="T93" s="20">
        <f>Data!L95</f>
        <v>42.5</v>
      </c>
      <c r="U93">
        <f>IF($T93&lt;=54,'Fuzzy Topsis'!C$26,IF($T93&lt;=60,'Fuzzy Topsis'!C$27,IF($T93&lt;=70,'Fuzzy Topsis'!C$28,IF($T93&lt;=85,'Fuzzy Topsis'!C$29,'Fuzzy Topsis'!C$30))))</f>
        <v>0</v>
      </c>
      <c r="V93">
        <f>IF($T93&lt;=54,'Fuzzy Topsis'!D$26,IF($T93&lt;=60,'Fuzzy Topsis'!D$27,IF($T93&lt;=70,'Fuzzy Topsis'!D$28,IF($T93&lt;=85,'Fuzzy Topsis'!D$29,'Fuzzy Topsis'!D$30))))</f>
        <v>0</v>
      </c>
      <c r="W93">
        <f>IF($T93&lt;=54,'Fuzzy Topsis'!E$26,IF($T93&lt;=60,'Fuzzy Topsis'!E$27,IF($T93&lt;=70,'Fuzzy Topsis'!E$28,IF($T93&lt;=85,'Fuzzy Topsis'!E$29,'Fuzzy Topsis'!E$30))))</f>
        <v>0.25</v>
      </c>
    </row>
    <row r="94" spans="1:23" ht="15.75">
      <c r="A94" s="2">
        <v>92</v>
      </c>
      <c r="B94" s="2">
        <v>417</v>
      </c>
      <c r="C94" s="2" t="s">
        <v>153</v>
      </c>
      <c r="D94" s="21">
        <f>Data!E96</f>
        <v>80.8</v>
      </c>
      <c r="E94">
        <f>IF($D94&lt;=60,'Fuzzy Topsis'!C$3,IF($D94&lt;=79,'Fuzzy Topsis'!C$4,IF($D94&lt;=84,'Fuzzy Topsis'!C$5,IF($D94&lt;=95,'Fuzzy Topsis'!C$6,'Fuzzy Topsis'!C$7))))</f>
        <v>0.25</v>
      </c>
      <c r="F94">
        <f>IF($D94&lt;=60,'Fuzzy Topsis'!D$3,IF($D94&lt;=79,'Fuzzy Topsis'!D$4,IF($D94&lt;=84,'Fuzzy Topsis'!D$5,IF($D94&lt;=95,'Fuzzy Topsis'!D$6,'Fuzzy Topsis'!D$7))))</f>
        <v>0.5</v>
      </c>
      <c r="G94">
        <f>IF($D94&lt;=60,'Fuzzy Topsis'!E$3,IF($D94&lt;=79,'Fuzzy Topsis'!E$4,IF($D94&lt;=84,'Fuzzy Topsis'!E$5,IF($D94&lt;=95,'Fuzzy Topsis'!E$6,'Fuzzy Topsis'!E$7))))</f>
        <v>0.75</v>
      </c>
      <c r="H94" s="20">
        <f>Data!F96</f>
        <v>70.5</v>
      </c>
      <c r="I94">
        <f>IF($H94&lt;=50,'Fuzzy Topsis'!C$10,IF($H94&lt;=70,'Fuzzy Topsis'!C$11,'Fuzzy Topsis'!C$12))</f>
        <v>0.5</v>
      </c>
      <c r="J94">
        <f>IF($H94&lt;=50,'Fuzzy Topsis'!D$10,IF($H94&lt;=70,'Fuzzy Topsis'!D$11,'Fuzzy Topsis'!D$12))</f>
        <v>0.75</v>
      </c>
      <c r="K94">
        <f>IF($H94&lt;=50,'Fuzzy Topsis'!E$10,IF($H94&lt;=70,'Fuzzy Topsis'!E$11,'Fuzzy Topsis'!E$12))</f>
        <v>1</v>
      </c>
      <c r="L94" s="20">
        <f>Data!G96</f>
        <v>84.9</v>
      </c>
      <c r="M94">
        <f>IF($L94&lt;=54,'Fuzzy Topsis'!C$15,IF($L94&lt;=60,'Fuzzy Topsis'!C$16,IF($L94&lt;=70,'Fuzzy Topsis'!C$17,IF($L94&lt;=85,'Fuzzy Topsis'!C$18,'Fuzzy Topsis'!C$19))))</f>
        <v>0.5</v>
      </c>
      <c r="N94">
        <f>IF($L94&lt;=54,'Fuzzy Topsis'!D$15,IF($L94&lt;=60,'Fuzzy Topsis'!D$16,IF($L94&lt;=70,'Fuzzy Topsis'!D$17,IF($L94&lt;=85,'Fuzzy Topsis'!D$18,'Fuzzy Topsis'!D$19))))</f>
        <v>0.75</v>
      </c>
      <c r="O94">
        <f>IF($L94&lt;=54,'Fuzzy Topsis'!E$15,IF($L94&lt;=60,'Fuzzy Topsis'!E$16,IF($L94&lt;=70,'Fuzzy Topsis'!E$17,IF($L94&lt;=85,'Fuzzy Topsis'!E$18,'Fuzzy Topsis'!E$19))))</f>
        <v>1</v>
      </c>
      <c r="P94" s="20" t="str">
        <f>Data!H96</f>
        <v>IPA</v>
      </c>
      <c r="Q94">
        <f>IF($P94="IPA",'Fuzzy Topsis'!C$22,'Fuzzy Topsis'!C$23)</f>
        <v>0.5</v>
      </c>
      <c r="R94">
        <f>IF($P94="IPA",'Fuzzy Topsis'!D$22,'Fuzzy Topsis'!D$23)</f>
        <v>0.5</v>
      </c>
      <c r="S94">
        <f>IF($P94="IPA",'Fuzzy Topsis'!E$22,'Fuzzy Topsis'!E$23)</f>
        <v>0.5</v>
      </c>
      <c r="T94" s="20">
        <f>Data!L96</f>
        <v>75</v>
      </c>
      <c r="U94">
        <f>IF($T94&lt;=54,'Fuzzy Topsis'!C$26,IF($T94&lt;=60,'Fuzzy Topsis'!C$27,IF($T94&lt;=70,'Fuzzy Topsis'!C$28,IF($T94&lt;=85,'Fuzzy Topsis'!C$29,'Fuzzy Topsis'!C$30))))</f>
        <v>0.5</v>
      </c>
      <c r="V94">
        <f>IF($T94&lt;=54,'Fuzzy Topsis'!D$26,IF($T94&lt;=60,'Fuzzy Topsis'!D$27,IF($T94&lt;=70,'Fuzzy Topsis'!D$28,IF($T94&lt;=85,'Fuzzy Topsis'!D$29,'Fuzzy Topsis'!D$30))))</f>
        <v>0.75</v>
      </c>
      <c r="W94">
        <f>IF($T94&lt;=54,'Fuzzy Topsis'!E$26,IF($T94&lt;=60,'Fuzzy Topsis'!E$27,IF($T94&lt;=70,'Fuzzy Topsis'!E$28,IF($T94&lt;=85,'Fuzzy Topsis'!E$29,'Fuzzy Topsis'!E$30))))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H95"/>
  <sheetViews>
    <sheetView workbookViewId="0">
      <selection activeCell="D4" sqref="D4"/>
    </sheetView>
  </sheetViews>
  <sheetFormatPr defaultRowHeight="15"/>
  <cols>
    <col min="2" max="2" width="9.85546875" bestFit="1" customWidth="1"/>
    <col min="3" max="3" width="45.42578125" bestFit="1" customWidth="1"/>
  </cols>
  <sheetData>
    <row r="3" spans="1:8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ht="15.75">
      <c r="A4" s="2">
        <v>1</v>
      </c>
      <c r="B4" s="2">
        <v>1</v>
      </c>
      <c r="C4" s="2" t="s">
        <v>60</v>
      </c>
      <c r="D4">
        <f>AVERAGE('Konversi Fuzzy'!E3:G3)</f>
        <v>0.5</v>
      </c>
      <c r="E4">
        <f>AVERAGE('Konversi Fuzzy'!I3:K3)</f>
        <v>0.5</v>
      </c>
      <c r="F4">
        <f>AVERAGE('Konversi Fuzzy'!M3:O3)</f>
        <v>0.91666666666666663</v>
      </c>
      <c r="G4">
        <f>AVERAGE('Konversi Fuzzy'!Q3:S3)</f>
        <v>0.5</v>
      </c>
      <c r="H4">
        <f>AVERAGE('Konversi Fuzzy'!U3:W3)</f>
        <v>0.91666666666666663</v>
      </c>
    </row>
    <row r="5" spans="1:8" ht="15.75">
      <c r="A5" s="2">
        <v>2</v>
      </c>
      <c r="B5" s="2">
        <v>7</v>
      </c>
      <c r="C5" s="2" t="s">
        <v>62</v>
      </c>
      <c r="D5">
        <f>AVERAGE('Konversi Fuzzy'!E4:G4)</f>
        <v>0.25</v>
      </c>
      <c r="E5">
        <f>AVERAGE('Konversi Fuzzy'!I4:K4)</f>
        <v>0.25</v>
      </c>
      <c r="F5">
        <f>AVERAGE('Konversi Fuzzy'!M4:O4)</f>
        <v>0.75</v>
      </c>
      <c r="G5">
        <f>AVERAGE('Konversi Fuzzy'!Q4:S4)</f>
        <v>0.5</v>
      </c>
      <c r="H5">
        <f>AVERAGE('Konversi Fuzzy'!U4:W4)</f>
        <v>0.25</v>
      </c>
    </row>
    <row r="6" spans="1:8" ht="15.75">
      <c r="A6" s="2">
        <v>3</v>
      </c>
      <c r="B6" s="2">
        <v>15</v>
      </c>
      <c r="C6" s="2" t="s">
        <v>64</v>
      </c>
      <c r="D6">
        <f>AVERAGE('Konversi Fuzzy'!E5:G5)</f>
        <v>0.5</v>
      </c>
      <c r="E6">
        <f>AVERAGE('Konversi Fuzzy'!I5:K5)</f>
        <v>0.25</v>
      </c>
      <c r="F6">
        <f>AVERAGE('Konversi Fuzzy'!M5:O5)</f>
        <v>0.75</v>
      </c>
      <c r="G6">
        <f>AVERAGE('Konversi Fuzzy'!Q5:S5)</f>
        <v>0.5</v>
      </c>
      <c r="H6">
        <f>AVERAGE('Konversi Fuzzy'!U5:W5)</f>
        <v>0.5</v>
      </c>
    </row>
    <row r="7" spans="1:8" ht="15.75">
      <c r="A7" s="2">
        <v>4</v>
      </c>
      <c r="B7" s="2">
        <v>21</v>
      </c>
      <c r="C7" s="2" t="s">
        <v>65</v>
      </c>
      <c r="D7">
        <f>AVERAGE('Konversi Fuzzy'!E6:G6)</f>
        <v>0.5</v>
      </c>
      <c r="E7">
        <f>AVERAGE('Konversi Fuzzy'!I6:K6)</f>
        <v>0.5</v>
      </c>
      <c r="F7">
        <f>AVERAGE('Konversi Fuzzy'!M6:O6)</f>
        <v>0.91666666666666663</v>
      </c>
      <c r="G7">
        <f>AVERAGE('Konversi Fuzzy'!Q6:S6)</f>
        <v>0.5</v>
      </c>
      <c r="H7">
        <f>AVERAGE('Konversi Fuzzy'!U6:W6)</f>
        <v>0.75</v>
      </c>
    </row>
    <row r="8" spans="1:8" ht="15.75">
      <c r="A8" s="2">
        <v>5</v>
      </c>
      <c r="B8" s="2">
        <v>22</v>
      </c>
      <c r="C8" s="2" t="s">
        <v>66</v>
      </c>
      <c r="D8">
        <f>AVERAGE('Konversi Fuzzy'!E7:G7)</f>
        <v>0.25</v>
      </c>
      <c r="E8">
        <f>AVERAGE('Konversi Fuzzy'!I7:K7)</f>
        <v>0.25</v>
      </c>
      <c r="F8">
        <f>AVERAGE('Konversi Fuzzy'!M7:O7)</f>
        <v>0.75</v>
      </c>
      <c r="G8">
        <f>AVERAGE('Konversi Fuzzy'!Q7:S7)</f>
        <v>0.5</v>
      </c>
      <c r="H8">
        <f>AVERAGE('Konversi Fuzzy'!U7:W7)</f>
        <v>8.3333333333333329E-2</v>
      </c>
    </row>
    <row r="9" spans="1:8" ht="15.75">
      <c r="A9" s="2">
        <v>6</v>
      </c>
      <c r="B9" s="2">
        <v>23</v>
      </c>
      <c r="C9" s="2" t="s">
        <v>67</v>
      </c>
      <c r="D9">
        <f>AVERAGE('Konversi Fuzzy'!E8:G8)</f>
        <v>0.25</v>
      </c>
      <c r="E9">
        <f>AVERAGE('Konversi Fuzzy'!I8:K8)</f>
        <v>0.5</v>
      </c>
      <c r="F9">
        <f>AVERAGE('Konversi Fuzzy'!M8:O8)</f>
        <v>0.75</v>
      </c>
      <c r="G9">
        <f>AVERAGE('Konversi Fuzzy'!Q8:S8)</f>
        <v>0.5</v>
      </c>
      <c r="H9">
        <f>AVERAGE('Konversi Fuzzy'!U8:W8)</f>
        <v>0.25</v>
      </c>
    </row>
    <row r="10" spans="1:8" ht="15.75">
      <c r="A10" s="2">
        <v>7</v>
      </c>
      <c r="B10" s="2">
        <v>31</v>
      </c>
      <c r="C10" s="2" t="s">
        <v>68</v>
      </c>
      <c r="D10">
        <f>AVERAGE('Konversi Fuzzy'!E9:G9)</f>
        <v>0.5</v>
      </c>
      <c r="E10">
        <f>AVERAGE('Konversi Fuzzy'!I9:K9)</f>
        <v>0.5</v>
      </c>
      <c r="F10">
        <f>AVERAGE('Konversi Fuzzy'!M9:O9)</f>
        <v>0.91666666666666663</v>
      </c>
      <c r="G10">
        <f>AVERAGE('Konversi Fuzzy'!Q9:S9)</f>
        <v>0.5</v>
      </c>
      <c r="H10">
        <f>AVERAGE('Konversi Fuzzy'!U9:W9)</f>
        <v>0.5</v>
      </c>
    </row>
    <row r="11" spans="1:8" ht="15.75">
      <c r="A11" s="2">
        <v>8</v>
      </c>
      <c r="B11" s="2">
        <v>33</v>
      </c>
      <c r="C11" s="2" t="s">
        <v>69</v>
      </c>
      <c r="D11">
        <f>AVERAGE('Konversi Fuzzy'!E10:G10)</f>
        <v>0.25</v>
      </c>
      <c r="E11">
        <f>AVERAGE('Konversi Fuzzy'!I10:K10)</f>
        <v>0.25</v>
      </c>
      <c r="F11">
        <f>AVERAGE('Konversi Fuzzy'!M10:O10)</f>
        <v>0.91666666666666663</v>
      </c>
      <c r="G11">
        <f>AVERAGE('Konversi Fuzzy'!Q10:S10)</f>
        <v>0.5</v>
      </c>
      <c r="H11">
        <f>AVERAGE('Konversi Fuzzy'!U10:W10)</f>
        <v>0.25</v>
      </c>
    </row>
    <row r="12" spans="1:8" ht="15.75">
      <c r="A12" s="2">
        <v>9</v>
      </c>
      <c r="B12" s="2">
        <v>40</v>
      </c>
      <c r="C12" s="2" t="s">
        <v>70</v>
      </c>
      <c r="D12">
        <f>AVERAGE('Konversi Fuzzy'!E11:G11)</f>
        <v>0.5</v>
      </c>
      <c r="E12">
        <f>AVERAGE('Konversi Fuzzy'!I11:K11)</f>
        <v>0.5</v>
      </c>
      <c r="F12">
        <f>AVERAGE('Konversi Fuzzy'!M11:O11)</f>
        <v>0.91666666666666663</v>
      </c>
      <c r="G12">
        <f>AVERAGE('Konversi Fuzzy'!Q11:S11)</f>
        <v>0.5</v>
      </c>
      <c r="H12">
        <f>AVERAGE('Konversi Fuzzy'!U11:W11)</f>
        <v>0.5</v>
      </c>
    </row>
    <row r="13" spans="1:8" ht="15.75">
      <c r="A13" s="2">
        <v>10</v>
      </c>
      <c r="B13" s="2">
        <v>41</v>
      </c>
      <c r="C13" s="2" t="s">
        <v>71</v>
      </c>
      <c r="D13">
        <f>AVERAGE('Konversi Fuzzy'!E12:G12)</f>
        <v>0.25</v>
      </c>
      <c r="E13">
        <f>AVERAGE('Konversi Fuzzy'!I12:K12)</f>
        <v>0.5</v>
      </c>
      <c r="F13">
        <f>AVERAGE('Konversi Fuzzy'!M12:O12)</f>
        <v>0.75</v>
      </c>
      <c r="G13">
        <f>AVERAGE('Konversi Fuzzy'!Q12:S12)</f>
        <v>0.5</v>
      </c>
      <c r="H13">
        <f>AVERAGE('Konversi Fuzzy'!U12:W12)</f>
        <v>0.5</v>
      </c>
    </row>
    <row r="14" spans="1:8" ht="15.75">
      <c r="A14" s="2">
        <v>11</v>
      </c>
      <c r="B14" s="2">
        <v>42</v>
      </c>
      <c r="C14" s="2" t="s">
        <v>72</v>
      </c>
      <c r="D14">
        <f>AVERAGE('Konversi Fuzzy'!E13:G13)</f>
        <v>0.25</v>
      </c>
      <c r="E14">
        <f>AVERAGE('Konversi Fuzzy'!I13:K13)</f>
        <v>0.5</v>
      </c>
      <c r="F14">
        <f>AVERAGE('Konversi Fuzzy'!M13:O13)</f>
        <v>0.75</v>
      </c>
      <c r="G14">
        <f>AVERAGE('Konversi Fuzzy'!Q13:S13)</f>
        <v>0.5</v>
      </c>
      <c r="H14">
        <f>AVERAGE('Konversi Fuzzy'!U13:W13)</f>
        <v>0.25</v>
      </c>
    </row>
    <row r="15" spans="1:8" ht="15.75">
      <c r="A15" s="2">
        <v>12</v>
      </c>
      <c r="B15" s="2">
        <v>45</v>
      </c>
      <c r="C15" s="2" t="s">
        <v>73</v>
      </c>
      <c r="D15">
        <f>AVERAGE('Konversi Fuzzy'!E14:G14)</f>
        <v>0.25</v>
      </c>
      <c r="E15">
        <f>AVERAGE('Konversi Fuzzy'!I14:K14)</f>
        <v>0.25</v>
      </c>
      <c r="F15">
        <f>AVERAGE('Konversi Fuzzy'!M14:O14)</f>
        <v>0.91666666666666663</v>
      </c>
      <c r="G15">
        <f>AVERAGE('Konversi Fuzzy'!Q14:S14)</f>
        <v>0.5</v>
      </c>
      <c r="H15">
        <f>AVERAGE('Konversi Fuzzy'!U14:W14)</f>
        <v>0.25</v>
      </c>
    </row>
    <row r="16" spans="1:8" ht="15.75">
      <c r="A16" s="2">
        <v>13</v>
      </c>
      <c r="B16" s="2">
        <v>53</v>
      </c>
      <c r="C16" s="2" t="s">
        <v>74</v>
      </c>
      <c r="D16">
        <f>AVERAGE('Konversi Fuzzy'!E15:G15)</f>
        <v>0.25</v>
      </c>
      <c r="E16">
        <f>AVERAGE('Konversi Fuzzy'!I15:K15)</f>
        <v>0.5</v>
      </c>
      <c r="F16">
        <f>AVERAGE('Konversi Fuzzy'!M15:O15)</f>
        <v>0.91666666666666663</v>
      </c>
      <c r="G16">
        <f>AVERAGE('Konversi Fuzzy'!Q15:S15)</f>
        <v>0.5</v>
      </c>
      <c r="H16">
        <f>AVERAGE('Konversi Fuzzy'!U15:W15)</f>
        <v>0.5</v>
      </c>
    </row>
    <row r="17" spans="1:8" ht="15.75">
      <c r="A17" s="2">
        <v>14</v>
      </c>
      <c r="B17" s="2">
        <v>54</v>
      </c>
      <c r="C17" s="2" t="s">
        <v>75</v>
      </c>
      <c r="D17">
        <f>AVERAGE('Konversi Fuzzy'!E16:G16)</f>
        <v>0.25</v>
      </c>
      <c r="E17">
        <f>AVERAGE('Konversi Fuzzy'!I16:K16)</f>
        <v>0.25</v>
      </c>
      <c r="F17">
        <f>AVERAGE('Konversi Fuzzy'!M16:O16)</f>
        <v>0.75</v>
      </c>
      <c r="G17">
        <f>AVERAGE('Konversi Fuzzy'!Q16:S16)</f>
        <v>0.5</v>
      </c>
      <c r="H17">
        <f>AVERAGE('Konversi Fuzzy'!U16:W16)</f>
        <v>0.5</v>
      </c>
    </row>
    <row r="18" spans="1:8" ht="15.75">
      <c r="A18" s="2">
        <v>15</v>
      </c>
      <c r="B18" s="2">
        <v>58</v>
      </c>
      <c r="C18" s="2" t="s">
        <v>76</v>
      </c>
      <c r="D18">
        <f>AVERAGE('Konversi Fuzzy'!E17:G17)</f>
        <v>0.25</v>
      </c>
      <c r="E18">
        <f>AVERAGE('Konversi Fuzzy'!I17:K17)</f>
        <v>0.5</v>
      </c>
      <c r="F18">
        <f>AVERAGE('Konversi Fuzzy'!M17:O17)</f>
        <v>0.75</v>
      </c>
      <c r="G18">
        <f>AVERAGE('Konversi Fuzzy'!Q17:S17)</f>
        <v>0.5</v>
      </c>
      <c r="H18">
        <f>AVERAGE('Konversi Fuzzy'!U17:W17)</f>
        <v>0.75</v>
      </c>
    </row>
    <row r="19" spans="1:8" ht="15.75">
      <c r="A19" s="2">
        <v>16</v>
      </c>
      <c r="B19" s="2">
        <v>59</v>
      </c>
      <c r="C19" s="2" t="s">
        <v>77</v>
      </c>
      <c r="D19">
        <f>AVERAGE('Konversi Fuzzy'!E18:G18)</f>
        <v>0.25</v>
      </c>
      <c r="E19">
        <f>AVERAGE('Konversi Fuzzy'!I18:K18)</f>
        <v>0.25</v>
      </c>
      <c r="F19">
        <f>AVERAGE('Konversi Fuzzy'!M18:O18)</f>
        <v>0.75</v>
      </c>
      <c r="G19">
        <f>AVERAGE('Konversi Fuzzy'!Q18:S18)</f>
        <v>0.5</v>
      </c>
      <c r="H19">
        <f>AVERAGE('Konversi Fuzzy'!U18:W18)</f>
        <v>8.3333333333333329E-2</v>
      </c>
    </row>
    <row r="20" spans="1:8" ht="15.75">
      <c r="A20" s="2">
        <v>17</v>
      </c>
      <c r="B20" s="2">
        <v>60</v>
      </c>
      <c r="C20" s="2" t="s">
        <v>78</v>
      </c>
      <c r="D20">
        <f>AVERAGE('Konversi Fuzzy'!E19:G19)</f>
        <v>0.25</v>
      </c>
      <c r="E20">
        <f>AVERAGE('Konversi Fuzzy'!I19:K19)</f>
        <v>0.5</v>
      </c>
      <c r="F20">
        <f>AVERAGE('Konversi Fuzzy'!M19:O19)</f>
        <v>0.91666666666666663</v>
      </c>
      <c r="G20">
        <f>AVERAGE('Konversi Fuzzy'!Q19:S19)</f>
        <v>0.5</v>
      </c>
      <c r="H20">
        <f>AVERAGE('Konversi Fuzzy'!U19:W19)</f>
        <v>0.5</v>
      </c>
    </row>
    <row r="21" spans="1:8" ht="15.75">
      <c r="A21" s="2">
        <v>18</v>
      </c>
      <c r="B21" s="2">
        <v>64</v>
      </c>
      <c r="C21" s="2" t="s">
        <v>79</v>
      </c>
      <c r="D21">
        <f>AVERAGE('Konversi Fuzzy'!E20:G20)</f>
        <v>0.5</v>
      </c>
      <c r="E21">
        <f>AVERAGE('Konversi Fuzzy'!I20:K20)</f>
        <v>0.75</v>
      </c>
      <c r="F21">
        <f>AVERAGE('Konversi Fuzzy'!M20:O20)</f>
        <v>0.91666666666666663</v>
      </c>
      <c r="G21">
        <f>AVERAGE('Konversi Fuzzy'!Q20:S20)</f>
        <v>0.5</v>
      </c>
      <c r="H21">
        <f>AVERAGE('Konversi Fuzzy'!U20:W20)</f>
        <v>0.75</v>
      </c>
    </row>
    <row r="22" spans="1:8" ht="15.75">
      <c r="A22" s="2">
        <v>19</v>
      </c>
      <c r="B22" s="2">
        <v>65</v>
      </c>
      <c r="C22" s="2" t="s">
        <v>80</v>
      </c>
      <c r="D22">
        <f>AVERAGE('Konversi Fuzzy'!E21:G21)</f>
        <v>0.25</v>
      </c>
      <c r="E22">
        <f>AVERAGE('Konversi Fuzzy'!I21:K21)</f>
        <v>0.25</v>
      </c>
      <c r="F22">
        <f>AVERAGE('Konversi Fuzzy'!M21:O21)</f>
        <v>0.91666666666666663</v>
      </c>
      <c r="G22">
        <f>AVERAGE('Konversi Fuzzy'!Q21:S21)</f>
        <v>0.5</v>
      </c>
      <c r="H22">
        <f>AVERAGE('Konversi Fuzzy'!U21:W21)</f>
        <v>0.25</v>
      </c>
    </row>
    <row r="23" spans="1:8" ht="15.75">
      <c r="A23" s="2">
        <v>20</v>
      </c>
      <c r="B23" s="2">
        <v>68</v>
      </c>
      <c r="C23" s="2" t="s">
        <v>81</v>
      </c>
      <c r="D23">
        <f>AVERAGE('Konversi Fuzzy'!E22:G22)</f>
        <v>0.25</v>
      </c>
      <c r="E23">
        <f>AVERAGE('Konversi Fuzzy'!I22:K22)</f>
        <v>0.5</v>
      </c>
      <c r="F23">
        <f>AVERAGE('Konversi Fuzzy'!M22:O22)</f>
        <v>0.75</v>
      </c>
      <c r="G23">
        <f>AVERAGE('Konversi Fuzzy'!Q22:S22)</f>
        <v>0.5</v>
      </c>
      <c r="H23">
        <f>AVERAGE('Konversi Fuzzy'!U22:W22)</f>
        <v>0.25</v>
      </c>
    </row>
    <row r="24" spans="1:8" ht="15.75">
      <c r="A24" s="2">
        <v>21</v>
      </c>
      <c r="B24" s="2">
        <v>70</v>
      </c>
      <c r="C24" s="2" t="s">
        <v>82</v>
      </c>
      <c r="D24">
        <f>AVERAGE('Konversi Fuzzy'!E23:G23)</f>
        <v>0.25</v>
      </c>
      <c r="E24">
        <f>AVERAGE('Konversi Fuzzy'!I23:K23)</f>
        <v>0.25</v>
      </c>
      <c r="F24">
        <f>AVERAGE('Konversi Fuzzy'!M23:O23)</f>
        <v>0.75</v>
      </c>
      <c r="G24">
        <f>AVERAGE('Konversi Fuzzy'!Q23:S23)</f>
        <v>0.5</v>
      </c>
      <c r="H24">
        <f>AVERAGE('Konversi Fuzzy'!U23:W23)</f>
        <v>8.3333333333333329E-2</v>
      </c>
    </row>
    <row r="25" spans="1:8" ht="15.75">
      <c r="A25" s="2">
        <v>22</v>
      </c>
      <c r="B25" s="2">
        <v>71</v>
      </c>
      <c r="C25" s="2" t="s">
        <v>83</v>
      </c>
      <c r="D25">
        <f>AVERAGE('Konversi Fuzzy'!E24:G24)</f>
        <v>0.25</v>
      </c>
      <c r="E25">
        <f>AVERAGE('Konversi Fuzzy'!I24:K24)</f>
        <v>0.5</v>
      </c>
      <c r="F25">
        <f>AVERAGE('Konversi Fuzzy'!M24:O24)</f>
        <v>0.91666666666666663</v>
      </c>
      <c r="G25">
        <f>AVERAGE('Konversi Fuzzy'!Q24:S24)</f>
        <v>0.5</v>
      </c>
      <c r="H25">
        <f>AVERAGE('Konversi Fuzzy'!U24:W24)</f>
        <v>0.75</v>
      </c>
    </row>
    <row r="26" spans="1:8" ht="15.75">
      <c r="A26" s="2">
        <v>23</v>
      </c>
      <c r="B26" s="2">
        <v>75</v>
      </c>
      <c r="C26" s="2" t="s">
        <v>84</v>
      </c>
      <c r="D26">
        <f>AVERAGE('Konversi Fuzzy'!E25:G25)</f>
        <v>0.75</v>
      </c>
      <c r="E26">
        <f>AVERAGE('Konversi Fuzzy'!I25:K25)</f>
        <v>0.75</v>
      </c>
      <c r="F26">
        <f>AVERAGE('Konversi Fuzzy'!M25:O25)</f>
        <v>0.91666666666666663</v>
      </c>
      <c r="G26">
        <f>AVERAGE('Konversi Fuzzy'!Q25:S25)</f>
        <v>0.5</v>
      </c>
      <c r="H26">
        <f>AVERAGE('Konversi Fuzzy'!U25:W25)</f>
        <v>0.91666666666666663</v>
      </c>
    </row>
    <row r="27" spans="1:8" ht="15.75">
      <c r="A27" s="2">
        <v>24</v>
      </c>
      <c r="B27" s="2">
        <v>79</v>
      </c>
      <c r="C27" s="2" t="s">
        <v>85</v>
      </c>
      <c r="D27">
        <f>AVERAGE('Konversi Fuzzy'!E26:G26)</f>
        <v>0.25</v>
      </c>
      <c r="E27">
        <f>AVERAGE('Konversi Fuzzy'!I26:K26)</f>
        <v>0.75</v>
      </c>
      <c r="F27">
        <f>AVERAGE('Konversi Fuzzy'!M26:O26)</f>
        <v>0.91666666666666663</v>
      </c>
      <c r="G27">
        <f>AVERAGE('Konversi Fuzzy'!Q26:S26)</f>
        <v>0.5</v>
      </c>
      <c r="H27">
        <f>AVERAGE('Konversi Fuzzy'!U26:W26)</f>
        <v>0.75</v>
      </c>
    </row>
    <row r="28" spans="1:8" ht="15.75">
      <c r="A28" s="2">
        <v>25</v>
      </c>
      <c r="B28" s="2">
        <v>83</v>
      </c>
      <c r="C28" s="2" t="s">
        <v>86</v>
      </c>
      <c r="D28">
        <f>AVERAGE('Konversi Fuzzy'!E27:G27)</f>
        <v>0.75</v>
      </c>
      <c r="E28">
        <f>AVERAGE('Konversi Fuzzy'!I27:K27)</f>
        <v>0.75</v>
      </c>
      <c r="F28">
        <f>AVERAGE('Konversi Fuzzy'!M27:O27)</f>
        <v>0.91666666666666663</v>
      </c>
      <c r="G28">
        <f>AVERAGE('Konversi Fuzzy'!Q27:S27)</f>
        <v>0.5</v>
      </c>
      <c r="H28">
        <f>AVERAGE('Konversi Fuzzy'!U27:W27)</f>
        <v>0.91666666666666663</v>
      </c>
    </row>
    <row r="29" spans="1:8" ht="15.75">
      <c r="A29" s="2">
        <v>26</v>
      </c>
      <c r="B29" s="2">
        <v>87</v>
      </c>
      <c r="C29" s="2" t="s">
        <v>87</v>
      </c>
      <c r="D29">
        <f>AVERAGE('Konversi Fuzzy'!E28:G28)</f>
        <v>0.25</v>
      </c>
      <c r="E29">
        <f>AVERAGE('Konversi Fuzzy'!I28:K28)</f>
        <v>0.25</v>
      </c>
      <c r="F29">
        <f>AVERAGE('Konversi Fuzzy'!M28:O28)</f>
        <v>0.75</v>
      </c>
      <c r="G29">
        <f>AVERAGE('Konversi Fuzzy'!Q28:S28)</f>
        <v>0.5</v>
      </c>
      <c r="H29">
        <f>AVERAGE('Konversi Fuzzy'!U28:W28)</f>
        <v>0.25</v>
      </c>
    </row>
    <row r="30" spans="1:8" ht="15.75">
      <c r="A30" s="2">
        <v>27</v>
      </c>
      <c r="B30" s="2">
        <v>90</v>
      </c>
      <c r="C30" s="2" t="s">
        <v>88</v>
      </c>
      <c r="D30">
        <f>AVERAGE('Konversi Fuzzy'!E29:G29)</f>
        <v>0.25</v>
      </c>
      <c r="E30">
        <f>AVERAGE('Konversi Fuzzy'!I29:K29)</f>
        <v>0.25</v>
      </c>
      <c r="F30">
        <f>AVERAGE('Konversi Fuzzy'!M29:O29)</f>
        <v>0.91666666666666663</v>
      </c>
      <c r="G30">
        <f>AVERAGE('Konversi Fuzzy'!Q29:S29)</f>
        <v>0.5</v>
      </c>
      <c r="H30">
        <f>AVERAGE('Konversi Fuzzy'!U29:W29)</f>
        <v>0.5</v>
      </c>
    </row>
    <row r="31" spans="1:8" ht="15.75">
      <c r="A31" s="2">
        <v>28</v>
      </c>
      <c r="B31" s="2">
        <v>92</v>
      </c>
      <c r="C31" s="2" t="s">
        <v>89</v>
      </c>
      <c r="D31">
        <f>AVERAGE('Konversi Fuzzy'!E30:G30)</f>
        <v>0.25</v>
      </c>
      <c r="E31">
        <f>AVERAGE('Konversi Fuzzy'!I30:K30)</f>
        <v>0.25</v>
      </c>
      <c r="F31">
        <f>AVERAGE('Konversi Fuzzy'!M30:O30)</f>
        <v>0.91666666666666663</v>
      </c>
      <c r="G31">
        <f>AVERAGE('Konversi Fuzzy'!Q30:S30)</f>
        <v>0.5</v>
      </c>
      <c r="H31">
        <f>AVERAGE('Konversi Fuzzy'!U30:W30)</f>
        <v>8.3333333333333329E-2</v>
      </c>
    </row>
    <row r="32" spans="1:8" ht="15.75">
      <c r="A32" s="2">
        <v>29</v>
      </c>
      <c r="B32" s="2">
        <v>97</v>
      </c>
      <c r="C32" s="2" t="s">
        <v>90</v>
      </c>
      <c r="D32">
        <f>AVERAGE('Konversi Fuzzy'!E31:G31)</f>
        <v>0.75</v>
      </c>
      <c r="E32">
        <f>AVERAGE('Konversi Fuzzy'!I31:K31)</f>
        <v>0.75</v>
      </c>
      <c r="F32">
        <f>AVERAGE('Konversi Fuzzy'!M31:O31)</f>
        <v>0.91666666666666663</v>
      </c>
      <c r="G32">
        <f>AVERAGE('Konversi Fuzzy'!Q31:S31)</f>
        <v>0.5</v>
      </c>
      <c r="H32">
        <f>AVERAGE('Konversi Fuzzy'!U31:W31)</f>
        <v>0.91666666666666663</v>
      </c>
    </row>
    <row r="33" spans="1:8" ht="15.75">
      <c r="A33" s="2">
        <v>30</v>
      </c>
      <c r="B33" s="2">
        <v>98</v>
      </c>
      <c r="C33" s="2" t="s">
        <v>91</v>
      </c>
      <c r="D33">
        <f>AVERAGE('Konversi Fuzzy'!E32:G32)</f>
        <v>0.25</v>
      </c>
      <c r="E33">
        <f>AVERAGE('Konversi Fuzzy'!I32:K32)</f>
        <v>0.25</v>
      </c>
      <c r="F33">
        <f>AVERAGE('Konversi Fuzzy'!M32:O32)</f>
        <v>0.91666666666666663</v>
      </c>
      <c r="G33">
        <f>AVERAGE('Konversi Fuzzy'!Q32:S32)</f>
        <v>0.5</v>
      </c>
      <c r="H33">
        <f>AVERAGE('Konversi Fuzzy'!U32:W32)</f>
        <v>8.3333333333333329E-2</v>
      </c>
    </row>
    <row r="34" spans="1:8" ht="15.75">
      <c r="A34" s="2">
        <v>31</v>
      </c>
      <c r="B34" s="2">
        <v>99</v>
      </c>
      <c r="C34" s="2" t="s">
        <v>92</v>
      </c>
      <c r="D34">
        <f>AVERAGE('Konversi Fuzzy'!E33:G33)</f>
        <v>0.5</v>
      </c>
      <c r="E34">
        <f>AVERAGE('Konversi Fuzzy'!I33:K33)</f>
        <v>0.5</v>
      </c>
      <c r="F34">
        <f>AVERAGE('Konversi Fuzzy'!M33:O33)</f>
        <v>0.75</v>
      </c>
      <c r="G34">
        <f>AVERAGE('Konversi Fuzzy'!Q33:S33)</f>
        <v>0.5</v>
      </c>
      <c r="H34">
        <f>AVERAGE('Konversi Fuzzy'!U33:W33)</f>
        <v>0.5</v>
      </c>
    </row>
    <row r="35" spans="1:8" ht="15.75">
      <c r="A35" s="2">
        <v>32</v>
      </c>
      <c r="B35" s="2">
        <v>101</v>
      </c>
      <c r="C35" s="2" t="s">
        <v>93</v>
      </c>
      <c r="D35">
        <f>AVERAGE('Konversi Fuzzy'!E34:G34)</f>
        <v>0.5</v>
      </c>
      <c r="E35">
        <f>AVERAGE('Konversi Fuzzy'!I34:K34)</f>
        <v>0.25</v>
      </c>
      <c r="F35">
        <f>AVERAGE('Konversi Fuzzy'!M34:O34)</f>
        <v>0.91666666666666663</v>
      </c>
      <c r="G35">
        <f>AVERAGE('Konversi Fuzzy'!Q34:S34)</f>
        <v>0.5</v>
      </c>
      <c r="H35">
        <f>AVERAGE('Konversi Fuzzy'!U34:W34)</f>
        <v>0.5</v>
      </c>
    </row>
    <row r="36" spans="1:8" ht="15.75">
      <c r="A36" s="2">
        <v>33</v>
      </c>
      <c r="B36" s="2">
        <v>104</v>
      </c>
      <c r="C36" s="2" t="s">
        <v>94</v>
      </c>
      <c r="D36">
        <f>AVERAGE('Konversi Fuzzy'!E35:G35)</f>
        <v>0.25</v>
      </c>
      <c r="E36">
        <f>AVERAGE('Konversi Fuzzy'!I35:K35)</f>
        <v>0.5</v>
      </c>
      <c r="F36">
        <f>AVERAGE('Konversi Fuzzy'!M35:O35)</f>
        <v>0.75</v>
      </c>
      <c r="G36">
        <f>AVERAGE('Konversi Fuzzy'!Q35:S35)</f>
        <v>0.5</v>
      </c>
      <c r="H36">
        <f>AVERAGE('Konversi Fuzzy'!U35:W35)</f>
        <v>0.25</v>
      </c>
    </row>
    <row r="37" spans="1:8" ht="15.75">
      <c r="A37" s="2">
        <v>34</v>
      </c>
      <c r="B37" s="2">
        <v>105</v>
      </c>
      <c r="C37" s="2" t="s">
        <v>95</v>
      </c>
      <c r="D37">
        <f>AVERAGE('Konversi Fuzzy'!E36:G36)</f>
        <v>0.25</v>
      </c>
      <c r="E37">
        <f>AVERAGE('Konversi Fuzzy'!I36:K36)</f>
        <v>0.5</v>
      </c>
      <c r="F37">
        <f>AVERAGE('Konversi Fuzzy'!M36:O36)</f>
        <v>0.75</v>
      </c>
      <c r="G37">
        <f>AVERAGE('Konversi Fuzzy'!Q36:S36)</f>
        <v>0.5</v>
      </c>
      <c r="H37">
        <f>AVERAGE('Konversi Fuzzy'!U36:W36)</f>
        <v>0.75</v>
      </c>
    </row>
    <row r="38" spans="1:8" ht="15.75">
      <c r="A38" s="2">
        <v>35</v>
      </c>
      <c r="B38" s="2">
        <v>107</v>
      </c>
      <c r="C38" s="2" t="s">
        <v>96</v>
      </c>
      <c r="D38">
        <f>AVERAGE('Konversi Fuzzy'!E37:G37)</f>
        <v>0.5</v>
      </c>
      <c r="E38">
        <f>AVERAGE('Konversi Fuzzy'!I37:K37)</f>
        <v>0.5</v>
      </c>
      <c r="F38">
        <f>AVERAGE('Konversi Fuzzy'!M37:O37)</f>
        <v>0.75</v>
      </c>
      <c r="G38">
        <f>AVERAGE('Konversi Fuzzy'!Q37:S37)</f>
        <v>0.5</v>
      </c>
      <c r="H38">
        <f>AVERAGE('Konversi Fuzzy'!U37:W37)</f>
        <v>0.75</v>
      </c>
    </row>
    <row r="39" spans="1:8" ht="15.75">
      <c r="A39" s="2">
        <v>36</v>
      </c>
      <c r="B39" s="2">
        <v>109</v>
      </c>
      <c r="C39" s="2" t="s">
        <v>97</v>
      </c>
      <c r="D39">
        <f>AVERAGE('Konversi Fuzzy'!E38:G38)</f>
        <v>0.25</v>
      </c>
      <c r="E39">
        <f>AVERAGE('Konversi Fuzzy'!I38:K38)</f>
        <v>0.5</v>
      </c>
      <c r="F39">
        <f>AVERAGE('Konversi Fuzzy'!M38:O38)</f>
        <v>0.75</v>
      </c>
      <c r="G39">
        <f>AVERAGE('Konversi Fuzzy'!Q38:S38)</f>
        <v>0.5</v>
      </c>
      <c r="H39">
        <f>AVERAGE('Konversi Fuzzy'!U38:W38)</f>
        <v>0.5</v>
      </c>
    </row>
    <row r="40" spans="1:8" ht="15.75">
      <c r="A40" s="2">
        <v>37</v>
      </c>
      <c r="B40" s="2">
        <v>114</v>
      </c>
      <c r="C40" s="2" t="s">
        <v>98</v>
      </c>
      <c r="D40">
        <f>AVERAGE('Konversi Fuzzy'!E39:G39)</f>
        <v>0.5</v>
      </c>
      <c r="E40">
        <f>AVERAGE('Konversi Fuzzy'!I39:K39)</f>
        <v>0.75</v>
      </c>
      <c r="F40">
        <f>AVERAGE('Konversi Fuzzy'!M39:O39)</f>
        <v>0.91666666666666663</v>
      </c>
      <c r="G40">
        <f>AVERAGE('Konversi Fuzzy'!Q39:S39)</f>
        <v>0.5</v>
      </c>
      <c r="H40">
        <f>AVERAGE('Konversi Fuzzy'!U39:W39)</f>
        <v>0.75</v>
      </c>
    </row>
    <row r="41" spans="1:8" ht="15.75">
      <c r="A41" s="2">
        <v>38</v>
      </c>
      <c r="B41" s="2">
        <v>117</v>
      </c>
      <c r="C41" s="2" t="s">
        <v>99</v>
      </c>
      <c r="D41">
        <f>AVERAGE('Konversi Fuzzy'!E40:G40)</f>
        <v>0.5</v>
      </c>
      <c r="E41">
        <f>AVERAGE('Konversi Fuzzy'!I40:K40)</f>
        <v>0.25</v>
      </c>
      <c r="F41">
        <f>AVERAGE('Konversi Fuzzy'!M40:O40)</f>
        <v>8.3333333333333329E-2</v>
      </c>
      <c r="G41">
        <f>AVERAGE('Konversi Fuzzy'!Q40:S40)</f>
        <v>0.5</v>
      </c>
      <c r="H41">
        <f>AVERAGE('Konversi Fuzzy'!U40:W40)</f>
        <v>0.25</v>
      </c>
    </row>
    <row r="42" spans="1:8" ht="15.75">
      <c r="A42" s="2">
        <v>39</v>
      </c>
      <c r="B42" s="2">
        <v>124</v>
      </c>
      <c r="C42" s="2" t="s">
        <v>100</v>
      </c>
      <c r="D42">
        <f>AVERAGE('Konversi Fuzzy'!E41:G41)</f>
        <v>0.5</v>
      </c>
      <c r="E42">
        <f>AVERAGE('Konversi Fuzzy'!I41:K41)</f>
        <v>0.75</v>
      </c>
      <c r="F42">
        <f>AVERAGE('Konversi Fuzzy'!M41:O41)</f>
        <v>0.91666666666666663</v>
      </c>
      <c r="G42">
        <f>AVERAGE('Konversi Fuzzy'!Q41:S41)</f>
        <v>0.5</v>
      </c>
      <c r="H42">
        <f>AVERAGE('Konversi Fuzzy'!U41:W41)</f>
        <v>0.75</v>
      </c>
    </row>
    <row r="43" spans="1:8" ht="15.75">
      <c r="A43" s="2">
        <v>40</v>
      </c>
      <c r="B43" s="2">
        <v>128</v>
      </c>
      <c r="C43" s="2" t="s">
        <v>101</v>
      </c>
      <c r="D43">
        <f>AVERAGE('Konversi Fuzzy'!E42:G42)</f>
        <v>0.25</v>
      </c>
      <c r="E43">
        <f>AVERAGE('Konversi Fuzzy'!I42:K42)</f>
        <v>0.25</v>
      </c>
      <c r="F43">
        <f>AVERAGE('Konversi Fuzzy'!M42:O42)</f>
        <v>0.75</v>
      </c>
      <c r="G43">
        <f>AVERAGE('Konversi Fuzzy'!Q42:S42)</f>
        <v>0.5</v>
      </c>
      <c r="H43">
        <f>AVERAGE('Konversi Fuzzy'!U42:W42)</f>
        <v>8.3333333333333329E-2</v>
      </c>
    </row>
    <row r="44" spans="1:8" ht="15.75">
      <c r="A44" s="2">
        <v>41</v>
      </c>
      <c r="B44" s="2">
        <v>141</v>
      </c>
      <c r="C44" s="2" t="s">
        <v>102</v>
      </c>
      <c r="D44">
        <f>AVERAGE('Konversi Fuzzy'!E43:G43)</f>
        <v>0.5</v>
      </c>
      <c r="E44">
        <f>AVERAGE('Konversi Fuzzy'!I43:K43)</f>
        <v>0.75</v>
      </c>
      <c r="F44">
        <f>AVERAGE('Konversi Fuzzy'!M43:O43)</f>
        <v>0.91666666666666663</v>
      </c>
      <c r="G44">
        <f>AVERAGE('Konversi Fuzzy'!Q43:S43)</f>
        <v>0.5</v>
      </c>
      <c r="H44">
        <f>AVERAGE('Konversi Fuzzy'!U43:W43)</f>
        <v>0.75</v>
      </c>
    </row>
    <row r="45" spans="1:8" ht="15.75">
      <c r="A45" s="2">
        <v>42</v>
      </c>
      <c r="B45" s="2">
        <v>142</v>
      </c>
      <c r="C45" s="2" t="s">
        <v>103</v>
      </c>
      <c r="D45">
        <f>AVERAGE('Konversi Fuzzy'!E44:G44)</f>
        <v>0.5</v>
      </c>
      <c r="E45">
        <f>AVERAGE('Konversi Fuzzy'!I44:K44)</f>
        <v>0.5</v>
      </c>
      <c r="F45">
        <f>AVERAGE('Konversi Fuzzy'!M44:O44)</f>
        <v>0.75</v>
      </c>
      <c r="G45">
        <f>AVERAGE('Konversi Fuzzy'!Q44:S44)</f>
        <v>0.5</v>
      </c>
      <c r="H45">
        <f>AVERAGE('Konversi Fuzzy'!U44:W44)</f>
        <v>0.25</v>
      </c>
    </row>
    <row r="46" spans="1:8" ht="15.75">
      <c r="A46" s="2">
        <v>43</v>
      </c>
      <c r="B46" s="2">
        <v>143</v>
      </c>
      <c r="C46" s="2" t="s">
        <v>104</v>
      </c>
      <c r="D46">
        <f>AVERAGE('Konversi Fuzzy'!E45:G45)</f>
        <v>0.25</v>
      </c>
      <c r="E46">
        <f>AVERAGE('Konversi Fuzzy'!I45:K45)</f>
        <v>0.5</v>
      </c>
      <c r="F46">
        <f>AVERAGE('Konversi Fuzzy'!M45:O45)</f>
        <v>0.75</v>
      </c>
      <c r="G46">
        <f>AVERAGE('Konversi Fuzzy'!Q45:S45)</f>
        <v>0.5</v>
      </c>
      <c r="H46">
        <f>AVERAGE('Konversi Fuzzy'!U45:W45)</f>
        <v>0.5</v>
      </c>
    </row>
    <row r="47" spans="1:8" ht="15.75">
      <c r="A47" s="2">
        <v>44</v>
      </c>
      <c r="B47" s="2">
        <v>144</v>
      </c>
      <c r="C47" s="2" t="s">
        <v>105</v>
      </c>
      <c r="D47">
        <f>AVERAGE('Konversi Fuzzy'!E46:G46)</f>
        <v>0.5</v>
      </c>
      <c r="E47">
        <f>AVERAGE('Konversi Fuzzy'!I46:K46)</f>
        <v>0.75</v>
      </c>
      <c r="F47">
        <f>AVERAGE('Konversi Fuzzy'!M46:O46)</f>
        <v>0.91666666666666663</v>
      </c>
      <c r="G47">
        <f>AVERAGE('Konversi Fuzzy'!Q46:S46)</f>
        <v>0.5</v>
      </c>
      <c r="H47">
        <f>AVERAGE('Konversi Fuzzy'!U46:W46)</f>
        <v>0.75</v>
      </c>
    </row>
    <row r="48" spans="1:8" ht="15.75">
      <c r="A48" s="2">
        <v>45</v>
      </c>
      <c r="B48" s="2">
        <v>152</v>
      </c>
      <c r="C48" s="2" t="s">
        <v>106</v>
      </c>
      <c r="D48">
        <f>AVERAGE('Konversi Fuzzy'!E47:G47)</f>
        <v>0.25</v>
      </c>
      <c r="E48">
        <f>AVERAGE('Konversi Fuzzy'!I47:K47)</f>
        <v>0.25</v>
      </c>
      <c r="F48">
        <f>AVERAGE('Konversi Fuzzy'!M47:O47)</f>
        <v>0.75</v>
      </c>
      <c r="G48">
        <f>AVERAGE('Konversi Fuzzy'!Q47:S47)</f>
        <v>0.5</v>
      </c>
      <c r="H48">
        <f>AVERAGE('Konversi Fuzzy'!U47:W47)</f>
        <v>8.3333333333333329E-2</v>
      </c>
    </row>
    <row r="49" spans="1:8" ht="15.75">
      <c r="A49" s="2">
        <v>46</v>
      </c>
      <c r="B49" s="2">
        <v>154</v>
      </c>
      <c r="C49" s="2" t="s">
        <v>107</v>
      </c>
      <c r="D49">
        <f>AVERAGE('Konversi Fuzzy'!E48:G48)</f>
        <v>0.75</v>
      </c>
      <c r="E49">
        <f>AVERAGE('Konversi Fuzzy'!I48:K48)</f>
        <v>0.75</v>
      </c>
      <c r="F49">
        <f>AVERAGE('Konversi Fuzzy'!M48:O48)</f>
        <v>0.91666666666666663</v>
      </c>
      <c r="G49">
        <f>AVERAGE('Konversi Fuzzy'!Q48:S48)</f>
        <v>0.5</v>
      </c>
      <c r="H49">
        <f>AVERAGE('Konversi Fuzzy'!U48:W48)</f>
        <v>0.91666666666666663</v>
      </c>
    </row>
    <row r="50" spans="1:8" ht="15.75">
      <c r="A50" s="2">
        <v>47</v>
      </c>
      <c r="B50" s="2">
        <v>158</v>
      </c>
      <c r="C50" s="2" t="s">
        <v>108</v>
      </c>
      <c r="D50">
        <f>AVERAGE('Konversi Fuzzy'!E49:G49)</f>
        <v>0.25</v>
      </c>
      <c r="E50">
        <f>AVERAGE('Konversi Fuzzy'!I49:K49)</f>
        <v>0.5</v>
      </c>
      <c r="F50">
        <f>AVERAGE('Konversi Fuzzy'!M49:O49)</f>
        <v>0.75</v>
      </c>
      <c r="G50">
        <f>AVERAGE('Konversi Fuzzy'!Q49:S49)</f>
        <v>0.5</v>
      </c>
      <c r="H50">
        <f>AVERAGE('Konversi Fuzzy'!U49:W49)</f>
        <v>0.5</v>
      </c>
    </row>
    <row r="51" spans="1:8" ht="15.75">
      <c r="A51" s="2">
        <v>48</v>
      </c>
      <c r="B51" s="2">
        <v>159</v>
      </c>
      <c r="C51" s="2" t="s">
        <v>109</v>
      </c>
      <c r="D51">
        <f>AVERAGE('Konversi Fuzzy'!E50:G50)</f>
        <v>0.25</v>
      </c>
      <c r="E51">
        <f>AVERAGE('Konversi Fuzzy'!I50:K50)</f>
        <v>0.5</v>
      </c>
      <c r="F51">
        <f>AVERAGE('Konversi Fuzzy'!M50:O50)</f>
        <v>0.91666666666666663</v>
      </c>
      <c r="G51">
        <f>AVERAGE('Konversi Fuzzy'!Q50:S50)</f>
        <v>0.5</v>
      </c>
      <c r="H51">
        <f>AVERAGE('Konversi Fuzzy'!U50:W50)</f>
        <v>0.25</v>
      </c>
    </row>
    <row r="52" spans="1:8" ht="15.75">
      <c r="A52" s="2">
        <v>49</v>
      </c>
      <c r="B52" s="2">
        <v>160</v>
      </c>
      <c r="C52" s="2" t="s">
        <v>110</v>
      </c>
      <c r="D52">
        <f>AVERAGE('Konversi Fuzzy'!E51:G51)</f>
        <v>0.25</v>
      </c>
      <c r="E52">
        <f>AVERAGE('Konversi Fuzzy'!I51:K51)</f>
        <v>0.25</v>
      </c>
      <c r="F52">
        <f>AVERAGE('Konversi Fuzzy'!M51:O51)</f>
        <v>0.75</v>
      </c>
      <c r="G52">
        <f>AVERAGE('Konversi Fuzzy'!Q51:S51)</f>
        <v>0.5</v>
      </c>
      <c r="H52">
        <f>AVERAGE('Konversi Fuzzy'!U51:W51)</f>
        <v>8.3333333333333329E-2</v>
      </c>
    </row>
    <row r="53" spans="1:8" ht="15.75">
      <c r="A53" s="2">
        <v>50</v>
      </c>
      <c r="B53" s="2">
        <v>166</v>
      </c>
      <c r="C53" s="2" t="s">
        <v>111</v>
      </c>
      <c r="D53">
        <f>AVERAGE('Konversi Fuzzy'!E52:G52)</f>
        <v>0.5</v>
      </c>
      <c r="E53">
        <f>AVERAGE('Konversi Fuzzy'!I52:K52)</f>
        <v>0.5</v>
      </c>
      <c r="F53">
        <f>AVERAGE('Konversi Fuzzy'!M52:O52)</f>
        <v>0.91666666666666663</v>
      </c>
      <c r="G53">
        <f>AVERAGE('Konversi Fuzzy'!Q52:S52)</f>
        <v>0.5</v>
      </c>
      <c r="H53">
        <f>AVERAGE('Konversi Fuzzy'!U52:W52)</f>
        <v>0.75</v>
      </c>
    </row>
    <row r="54" spans="1:8" ht="15.75">
      <c r="A54" s="2">
        <v>51</v>
      </c>
      <c r="B54" s="2">
        <v>168</v>
      </c>
      <c r="C54" s="2" t="s">
        <v>112</v>
      </c>
      <c r="D54">
        <f>AVERAGE('Konversi Fuzzy'!E53:G53)</f>
        <v>0.25</v>
      </c>
      <c r="E54">
        <f>AVERAGE('Konversi Fuzzy'!I53:K53)</f>
        <v>0.25</v>
      </c>
      <c r="F54">
        <f>AVERAGE('Konversi Fuzzy'!M53:O53)</f>
        <v>0.91666666666666663</v>
      </c>
      <c r="G54">
        <f>AVERAGE('Konversi Fuzzy'!Q53:S53)</f>
        <v>0.5</v>
      </c>
      <c r="H54">
        <f>AVERAGE('Konversi Fuzzy'!U53:W53)</f>
        <v>8.3333333333333329E-2</v>
      </c>
    </row>
    <row r="55" spans="1:8" ht="15.75">
      <c r="A55" s="2">
        <v>52</v>
      </c>
      <c r="B55" s="2">
        <v>171</v>
      </c>
      <c r="C55" s="2" t="s">
        <v>113</v>
      </c>
      <c r="D55">
        <f>AVERAGE('Konversi Fuzzy'!E54:G54)</f>
        <v>0.25</v>
      </c>
      <c r="E55">
        <f>AVERAGE('Konversi Fuzzy'!I54:K54)</f>
        <v>0.25</v>
      </c>
      <c r="F55">
        <f>AVERAGE('Konversi Fuzzy'!M54:O54)</f>
        <v>0.75</v>
      </c>
      <c r="G55">
        <f>AVERAGE('Konversi Fuzzy'!Q54:S54)</f>
        <v>0.5</v>
      </c>
      <c r="H55">
        <f>AVERAGE('Konversi Fuzzy'!U54:W54)</f>
        <v>0.25</v>
      </c>
    </row>
    <row r="56" spans="1:8" ht="15.75">
      <c r="A56" s="2">
        <v>53</v>
      </c>
      <c r="B56" s="2">
        <v>172</v>
      </c>
      <c r="C56" s="2" t="s">
        <v>114</v>
      </c>
      <c r="D56">
        <f>AVERAGE('Konversi Fuzzy'!E55:G55)</f>
        <v>0.25</v>
      </c>
      <c r="E56">
        <f>AVERAGE('Konversi Fuzzy'!I55:K55)</f>
        <v>0.25</v>
      </c>
      <c r="F56">
        <f>AVERAGE('Konversi Fuzzy'!M55:O55)</f>
        <v>0.75</v>
      </c>
      <c r="G56">
        <f>AVERAGE('Konversi Fuzzy'!Q55:S55)</f>
        <v>0.5</v>
      </c>
      <c r="H56">
        <f>AVERAGE('Konversi Fuzzy'!U55:W55)</f>
        <v>8.3333333333333329E-2</v>
      </c>
    </row>
    <row r="57" spans="1:8" ht="15.75">
      <c r="A57" s="2">
        <v>54</v>
      </c>
      <c r="B57" s="2">
        <v>174</v>
      </c>
      <c r="C57" s="2" t="s">
        <v>115</v>
      </c>
      <c r="D57">
        <f>AVERAGE('Konversi Fuzzy'!E56:G56)</f>
        <v>0.25</v>
      </c>
      <c r="E57">
        <f>AVERAGE('Konversi Fuzzy'!I56:K56)</f>
        <v>0.25</v>
      </c>
      <c r="F57">
        <f>AVERAGE('Konversi Fuzzy'!M56:O56)</f>
        <v>0.75</v>
      </c>
      <c r="G57">
        <f>AVERAGE('Konversi Fuzzy'!Q56:S56)</f>
        <v>0.5</v>
      </c>
      <c r="H57">
        <f>AVERAGE('Konversi Fuzzy'!U56:W56)</f>
        <v>8.3333333333333329E-2</v>
      </c>
    </row>
    <row r="58" spans="1:8" ht="15.75">
      <c r="A58" s="2">
        <v>55</v>
      </c>
      <c r="B58" s="2">
        <v>175</v>
      </c>
      <c r="C58" s="2" t="s">
        <v>116</v>
      </c>
      <c r="D58">
        <f>AVERAGE('Konversi Fuzzy'!E57:G57)</f>
        <v>0.25</v>
      </c>
      <c r="E58">
        <f>AVERAGE('Konversi Fuzzy'!I57:K57)</f>
        <v>0.25</v>
      </c>
      <c r="F58">
        <f>AVERAGE('Konversi Fuzzy'!M57:O57)</f>
        <v>0.75</v>
      </c>
      <c r="G58">
        <f>AVERAGE('Konversi Fuzzy'!Q57:S57)</f>
        <v>0.5</v>
      </c>
      <c r="H58">
        <f>AVERAGE('Konversi Fuzzy'!U57:W57)</f>
        <v>8.3333333333333329E-2</v>
      </c>
    </row>
    <row r="59" spans="1:8" ht="15.75">
      <c r="A59" s="2">
        <v>56</v>
      </c>
      <c r="B59" s="2">
        <v>177</v>
      </c>
      <c r="C59" s="2" t="s">
        <v>117</v>
      </c>
      <c r="D59">
        <f>AVERAGE('Konversi Fuzzy'!E58:G58)</f>
        <v>0.5</v>
      </c>
      <c r="E59">
        <f>AVERAGE('Konversi Fuzzy'!I58:K58)</f>
        <v>0.5</v>
      </c>
      <c r="F59">
        <f>AVERAGE('Konversi Fuzzy'!M58:O58)</f>
        <v>0.75</v>
      </c>
      <c r="G59">
        <f>AVERAGE('Konversi Fuzzy'!Q58:S58)</f>
        <v>0.5</v>
      </c>
      <c r="H59">
        <f>AVERAGE('Konversi Fuzzy'!U58:W58)</f>
        <v>0.25</v>
      </c>
    </row>
    <row r="60" spans="1:8" ht="15.75">
      <c r="A60" s="2">
        <v>57</v>
      </c>
      <c r="B60" s="2">
        <v>181</v>
      </c>
      <c r="C60" s="2" t="s">
        <v>118</v>
      </c>
      <c r="D60">
        <f>AVERAGE('Konversi Fuzzy'!E59:G59)</f>
        <v>0.75</v>
      </c>
      <c r="E60">
        <f>AVERAGE('Konversi Fuzzy'!I59:K59)</f>
        <v>0.25</v>
      </c>
      <c r="F60">
        <f>AVERAGE('Konversi Fuzzy'!M59:O59)</f>
        <v>0.91666666666666663</v>
      </c>
      <c r="G60">
        <f>AVERAGE('Konversi Fuzzy'!Q59:S59)</f>
        <v>0.5</v>
      </c>
      <c r="H60">
        <f>AVERAGE('Konversi Fuzzy'!U59:W59)</f>
        <v>8.3333333333333329E-2</v>
      </c>
    </row>
    <row r="61" spans="1:8" ht="15.75">
      <c r="A61" s="2">
        <v>58</v>
      </c>
      <c r="B61" s="2">
        <v>182</v>
      </c>
      <c r="C61" s="2" t="s">
        <v>119</v>
      </c>
      <c r="D61">
        <f>AVERAGE('Konversi Fuzzy'!E60:G60)</f>
        <v>0.5</v>
      </c>
      <c r="E61">
        <f>AVERAGE('Konversi Fuzzy'!I60:K60)</f>
        <v>0.5</v>
      </c>
      <c r="F61">
        <f>AVERAGE('Konversi Fuzzy'!M60:O60)</f>
        <v>0.91666666666666663</v>
      </c>
      <c r="G61">
        <f>AVERAGE('Konversi Fuzzy'!Q60:S60)</f>
        <v>0.5</v>
      </c>
      <c r="H61">
        <f>AVERAGE('Konversi Fuzzy'!U60:W60)</f>
        <v>0.5</v>
      </c>
    </row>
    <row r="62" spans="1:8" ht="15.75">
      <c r="A62" s="2">
        <v>59</v>
      </c>
      <c r="B62" s="2">
        <v>183</v>
      </c>
      <c r="C62" s="2" t="s">
        <v>120</v>
      </c>
      <c r="D62">
        <f>AVERAGE('Konversi Fuzzy'!E61:G61)</f>
        <v>0.5</v>
      </c>
      <c r="E62">
        <f>AVERAGE('Konversi Fuzzy'!I61:K61)</f>
        <v>0.5</v>
      </c>
      <c r="F62">
        <f>AVERAGE('Konversi Fuzzy'!M61:O61)</f>
        <v>0.91666666666666663</v>
      </c>
      <c r="G62">
        <f>AVERAGE('Konversi Fuzzy'!Q61:S61)</f>
        <v>0.5</v>
      </c>
      <c r="H62">
        <f>AVERAGE('Konversi Fuzzy'!U61:W61)</f>
        <v>0.75</v>
      </c>
    </row>
    <row r="63" spans="1:8" ht="15.75">
      <c r="A63" s="2">
        <v>60</v>
      </c>
      <c r="B63" s="2">
        <v>187</v>
      </c>
      <c r="C63" s="2" t="s">
        <v>121</v>
      </c>
      <c r="D63">
        <f>AVERAGE('Konversi Fuzzy'!E62:G62)</f>
        <v>0.25</v>
      </c>
      <c r="E63">
        <f>AVERAGE('Konversi Fuzzy'!I62:K62)</f>
        <v>0.25</v>
      </c>
      <c r="F63">
        <f>AVERAGE('Konversi Fuzzy'!M62:O62)</f>
        <v>0.75</v>
      </c>
      <c r="G63">
        <f>AVERAGE('Konversi Fuzzy'!Q62:S62)</f>
        <v>0.5</v>
      </c>
      <c r="H63">
        <f>AVERAGE('Konversi Fuzzy'!U62:W62)</f>
        <v>8.3333333333333329E-2</v>
      </c>
    </row>
    <row r="64" spans="1:8" ht="15.75">
      <c r="A64" s="2">
        <v>61</v>
      </c>
      <c r="B64" s="2">
        <v>188</v>
      </c>
      <c r="C64" s="2" t="s">
        <v>122</v>
      </c>
      <c r="D64">
        <f>AVERAGE('Konversi Fuzzy'!E63:G63)</f>
        <v>0.25</v>
      </c>
      <c r="E64">
        <f>AVERAGE('Konversi Fuzzy'!I63:K63)</f>
        <v>0.5</v>
      </c>
      <c r="F64">
        <f>AVERAGE('Konversi Fuzzy'!M63:O63)</f>
        <v>0.91666666666666663</v>
      </c>
      <c r="G64">
        <f>AVERAGE('Konversi Fuzzy'!Q63:S63)</f>
        <v>0.5</v>
      </c>
      <c r="H64">
        <f>AVERAGE('Konversi Fuzzy'!U63:W63)</f>
        <v>0.5</v>
      </c>
    </row>
    <row r="65" spans="1:8" ht="15.75">
      <c r="A65" s="2">
        <v>62</v>
      </c>
      <c r="B65" s="2">
        <v>199</v>
      </c>
      <c r="C65" s="2" t="s">
        <v>123</v>
      </c>
      <c r="D65">
        <f>AVERAGE('Konversi Fuzzy'!E64:G64)</f>
        <v>0.25</v>
      </c>
      <c r="E65">
        <f>AVERAGE('Konversi Fuzzy'!I64:K64)</f>
        <v>0.5</v>
      </c>
      <c r="F65">
        <f>AVERAGE('Konversi Fuzzy'!M64:O64)</f>
        <v>8.3333333333333329E-2</v>
      </c>
      <c r="G65">
        <f>AVERAGE('Konversi Fuzzy'!Q64:S64)</f>
        <v>0.5</v>
      </c>
      <c r="H65">
        <f>AVERAGE('Konversi Fuzzy'!U64:W64)</f>
        <v>8.3333333333333329E-2</v>
      </c>
    </row>
    <row r="66" spans="1:8" ht="15.75">
      <c r="A66" s="2">
        <v>63</v>
      </c>
      <c r="B66" s="2">
        <v>206</v>
      </c>
      <c r="C66" s="2" t="s">
        <v>124</v>
      </c>
      <c r="D66">
        <f>AVERAGE('Konversi Fuzzy'!E65:G65)</f>
        <v>0.5</v>
      </c>
      <c r="E66">
        <f>AVERAGE('Konversi Fuzzy'!I65:K65)</f>
        <v>0.75</v>
      </c>
      <c r="F66">
        <f>AVERAGE('Konversi Fuzzy'!M65:O65)</f>
        <v>0.91666666666666663</v>
      </c>
      <c r="G66">
        <f>AVERAGE('Konversi Fuzzy'!Q65:S65)</f>
        <v>0.5</v>
      </c>
      <c r="H66">
        <f>AVERAGE('Konversi Fuzzy'!U65:W65)</f>
        <v>0.75</v>
      </c>
    </row>
    <row r="67" spans="1:8" ht="15.75">
      <c r="A67" s="2">
        <v>64</v>
      </c>
      <c r="B67" s="2">
        <v>215</v>
      </c>
      <c r="C67" s="2" t="s">
        <v>125</v>
      </c>
      <c r="D67">
        <f>AVERAGE('Konversi Fuzzy'!E66:G66)</f>
        <v>0.25</v>
      </c>
      <c r="E67">
        <f>AVERAGE('Konversi Fuzzy'!I66:K66)</f>
        <v>0.25</v>
      </c>
      <c r="F67">
        <f>AVERAGE('Konversi Fuzzy'!M66:O66)</f>
        <v>0.91666666666666663</v>
      </c>
      <c r="G67">
        <f>AVERAGE('Konversi Fuzzy'!Q66:S66)</f>
        <v>0.5</v>
      </c>
      <c r="H67">
        <f>AVERAGE('Konversi Fuzzy'!U66:W66)</f>
        <v>8.3333333333333329E-2</v>
      </c>
    </row>
    <row r="68" spans="1:8" ht="15.75">
      <c r="A68" s="2">
        <v>65</v>
      </c>
      <c r="B68" s="2">
        <v>216</v>
      </c>
      <c r="C68" s="2" t="s">
        <v>126</v>
      </c>
      <c r="D68">
        <f>AVERAGE('Konversi Fuzzy'!E67:G67)</f>
        <v>0.5</v>
      </c>
      <c r="E68">
        <f>AVERAGE('Konversi Fuzzy'!I67:K67)</f>
        <v>0.25</v>
      </c>
      <c r="F68">
        <f>AVERAGE('Konversi Fuzzy'!M67:O67)</f>
        <v>0.75</v>
      </c>
      <c r="G68">
        <f>AVERAGE('Konversi Fuzzy'!Q67:S67)</f>
        <v>0.5</v>
      </c>
      <c r="H68">
        <f>AVERAGE('Konversi Fuzzy'!U67:W67)</f>
        <v>8.3333333333333329E-2</v>
      </c>
    </row>
    <row r="69" spans="1:8" ht="15.75">
      <c r="A69" s="2">
        <v>66</v>
      </c>
      <c r="B69" s="2">
        <v>218</v>
      </c>
      <c r="C69" s="2" t="s">
        <v>127</v>
      </c>
      <c r="D69">
        <f>AVERAGE('Konversi Fuzzy'!E68:G68)</f>
        <v>0.5</v>
      </c>
      <c r="E69">
        <f>AVERAGE('Konversi Fuzzy'!I68:K68)</f>
        <v>0.5</v>
      </c>
      <c r="F69">
        <f>AVERAGE('Konversi Fuzzy'!M68:O68)</f>
        <v>0.91666666666666663</v>
      </c>
      <c r="G69">
        <f>AVERAGE('Konversi Fuzzy'!Q68:S68)</f>
        <v>0.5</v>
      </c>
      <c r="H69">
        <f>AVERAGE('Konversi Fuzzy'!U68:W68)</f>
        <v>0.5</v>
      </c>
    </row>
    <row r="70" spans="1:8" ht="15.75">
      <c r="A70" s="2">
        <v>67</v>
      </c>
      <c r="B70" s="2">
        <v>222</v>
      </c>
      <c r="C70" s="2" t="s">
        <v>128</v>
      </c>
      <c r="D70">
        <f>AVERAGE('Konversi Fuzzy'!E69:G69)</f>
        <v>0.5</v>
      </c>
      <c r="E70">
        <f>AVERAGE('Konversi Fuzzy'!I69:K69)</f>
        <v>0.5</v>
      </c>
      <c r="F70">
        <f>AVERAGE('Konversi Fuzzy'!M69:O69)</f>
        <v>0.75</v>
      </c>
      <c r="G70">
        <f>AVERAGE('Konversi Fuzzy'!Q69:S69)</f>
        <v>0.5</v>
      </c>
      <c r="H70">
        <f>AVERAGE('Konversi Fuzzy'!U69:W69)</f>
        <v>0.5</v>
      </c>
    </row>
    <row r="71" spans="1:8" ht="15.75">
      <c r="A71" s="2">
        <v>68</v>
      </c>
      <c r="B71" s="2">
        <v>224</v>
      </c>
      <c r="C71" s="2" t="s">
        <v>129</v>
      </c>
      <c r="D71">
        <f>AVERAGE('Konversi Fuzzy'!E70:G70)</f>
        <v>0.25</v>
      </c>
      <c r="E71">
        <f>AVERAGE('Konversi Fuzzy'!I70:K70)</f>
        <v>0.5</v>
      </c>
      <c r="F71">
        <f>AVERAGE('Konversi Fuzzy'!M70:O70)</f>
        <v>0.91666666666666663</v>
      </c>
      <c r="G71">
        <f>AVERAGE('Konversi Fuzzy'!Q70:S70)</f>
        <v>0.5</v>
      </c>
      <c r="H71">
        <f>AVERAGE('Konversi Fuzzy'!U70:W70)</f>
        <v>0.25</v>
      </c>
    </row>
    <row r="72" spans="1:8" ht="15.75">
      <c r="A72" s="2">
        <v>69</v>
      </c>
      <c r="B72" s="2">
        <v>236</v>
      </c>
      <c r="C72" s="2" t="s">
        <v>130</v>
      </c>
      <c r="D72">
        <f>AVERAGE('Konversi Fuzzy'!E71:G71)</f>
        <v>8.3333333333333329E-2</v>
      </c>
      <c r="E72">
        <f>AVERAGE('Konversi Fuzzy'!I71:K71)</f>
        <v>0.25</v>
      </c>
      <c r="F72">
        <f>AVERAGE('Konversi Fuzzy'!M71:O71)</f>
        <v>0.75</v>
      </c>
      <c r="G72">
        <f>AVERAGE('Konversi Fuzzy'!Q71:S71)</f>
        <v>0.5</v>
      </c>
      <c r="H72">
        <f>AVERAGE('Konversi Fuzzy'!U71:W71)</f>
        <v>8.3333333333333329E-2</v>
      </c>
    </row>
    <row r="73" spans="1:8" ht="15.75">
      <c r="A73" s="2">
        <v>70</v>
      </c>
      <c r="B73" s="2">
        <v>237</v>
      </c>
      <c r="C73" s="2" t="s">
        <v>131</v>
      </c>
      <c r="D73">
        <f>AVERAGE('Konversi Fuzzy'!E72:G72)</f>
        <v>0.25</v>
      </c>
      <c r="E73">
        <f>AVERAGE('Konversi Fuzzy'!I72:K72)</f>
        <v>0.5</v>
      </c>
      <c r="F73">
        <f>AVERAGE('Konversi Fuzzy'!M72:O72)</f>
        <v>0.75</v>
      </c>
      <c r="G73">
        <f>AVERAGE('Konversi Fuzzy'!Q72:S72)</f>
        <v>0.5</v>
      </c>
      <c r="H73">
        <f>AVERAGE('Konversi Fuzzy'!U72:W72)</f>
        <v>0.5</v>
      </c>
    </row>
    <row r="74" spans="1:8" ht="15.75">
      <c r="A74" s="2">
        <v>71</v>
      </c>
      <c r="B74" s="2">
        <v>244</v>
      </c>
      <c r="C74" s="2" t="s">
        <v>132</v>
      </c>
      <c r="D74">
        <f>AVERAGE('Konversi Fuzzy'!E73:G73)</f>
        <v>0.25</v>
      </c>
      <c r="E74">
        <f>AVERAGE('Konversi Fuzzy'!I73:K73)</f>
        <v>0.5</v>
      </c>
      <c r="F74">
        <f>AVERAGE('Konversi Fuzzy'!M73:O73)</f>
        <v>0.91666666666666663</v>
      </c>
      <c r="G74">
        <f>AVERAGE('Konversi Fuzzy'!Q73:S73)</f>
        <v>0.5</v>
      </c>
      <c r="H74">
        <f>AVERAGE('Konversi Fuzzy'!U73:W73)</f>
        <v>0.75</v>
      </c>
    </row>
    <row r="75" spans="1:8" ht="15.75">
      <c r="A75" s="2">
        <v>72</v>
      </c>
      <c r="B75" s="2">
        <v>247</v>
      </c>
      <c r="C75" s="2" t="s">
        <v>133</v>
      </c>
      <c r="D75">
        <f>AVERAGE('Konversi Fuzzy'!E74:G74)</f>
        <v>0.25</v>
      </c>
      <c r="E75">
        <f>AVERAGE('Konversi Fuzzy'!I74:K74)</f>
        <v>0.5</v>
      </c>
      <c r="F75">
        <f>AVERAGE('Konversi Fuzzy'!M74:O74)</f>
        <v>0.91666666666666663</v>
      </c>
      <c r="G75">
        <f>AVERAGE('Konversi Fuzzy'!Q74:S74)</f>
        <v>0.5</v>
      </c>
      <c r="H75">
        <f>AVERAGE('Konversi Fuzzy'!U74:W74)</f>
        <v>0.75</v>
      </c>
    </row>
    <row r="76" spans="1:8" ht="15.75">
      <c r="A76" s="2">
        <v>73</v>
      </c>
      <c r="B76" s="2">
        <v>252</v>
      </c>
      <c r="C76" s="2" t="s">
        <v>134</v>
      </c>
      <c r="D76">
        <f>AVERAGE('Konversi Fuzzy'!E75:G75)</f>
        <v>0.75</v>
      </c>
      <c r="E76">
        <f>AVERAGE('Konversi Fuzzy'!I75:K75)</f>
        <v>0.75</v>
      </c>
      <c r="F76">
        <f>AVERAGE('Konversi Fuzzy'!M75:O75)</f>
        <v>0.91666666666666663</v>
      </c>
      <c r="G76">
        <f>AVERAGE('Konversi Fuzzy'!Q75:S75)</f>
        <v>0.5</v>
      </c>
      <c r="H76">
        <f>AVERAGE('Konversi Fuzzy'!U75:W75)</f>
        <v>0.91666666666666663</v>
      </c>
    </row>
    <row r="77" spans="1:8" ht="15.75">
      <c r="A77" s="2">
        <v>74</v>
      </c>
      <c r="B77" s="2">
        <v>253</v>
      </c>
      <c r="C77" s="2" t="s">
        <v>135</v>
      </c>
      <c r="D77">
        <f>AVERAGE('Konversi Fuzzy'!E76:G76)</f>
        <v>0.25</v>
      </c>
      <c r="E77">
        <f>AVERAGE('Konversi Fuzzy'!I76:K76)</f>
        <v>0.25</v>
      </c>
      <c r="F77">
        <f>AVERAGE('Konversi Fuzzy'!M76:O76)</f>
        <v>0.91666666666666663</v>
      </c>
      <c r="G77">
        <f>AVERAGE('Konversi Fuzzy'!Q76:S76)</f>
        <v>0.5</v>
      </c>
      <c r="H77">
        <f>AVERAGE('Konversi Fuzzy'!U76:W76)</f>
        <v>0.5</v>
      </c>
    </row>
    <row r="78" spans="1:8" ht="15.75">
      <c r="A78" s="2">
        <v>75</v>
      </c>
      <c r="B78" s="2">
        <v>254</v>
      </c>
      <c r="C78" s="2" t="s">
        <v>136</v>
      </c>
      <c r="D78">
        <f>AVERAGE('Konversi Fuzzy'!E77:G77)</f>
        <v>0.75</v>
      </c>
      <c r="E78">
        <f>AVERAGE('Konversi Fuzzy'!I77:K77)</f>
        <v>0.5</v>
      </c>
      <c r="F78">
        <f>AVERAGE('Konversi Fuzzy'!M77:O77)</f>
        <v>0.91666666666666663</v>
      </c>
      <c r="G78">
        <f>AVERAGE('Konversi Fuzzy'!Q77:S77)</f>
        <v>0.5</v>
      </c>
      <c r="H78">
        <f>AVERAGE('Konversi Fuzzy'!U77:W77)</f>
        <v>0.91666666666666663</v>
      </c>
    </row>
    <row r="79" spans="1:8" ht="15.75">
      <c r="A79" s="2">
        <v>76</v>
      </c>
      <c r="B79" s="2">
        <v>259</v>
      </c>
      <c r="C79" s="2" t="s">
        <v>137</v>
      </c>
      <c r="D79">
        <f>AVERAGE('Konversi Fuzzy'!E78:G78)</f>
        <v>0.25</v>
      </c>
      <c r="E79">
        <f>AVERAGE('Konversi Fuzzy'!I78:K78)</f>
        <v>0.25</v>
      </c>
      <c r="F79">
        <f>AVERAGE('Konversi Fuzzy'!M78:O78)</f>
        <v>0.91666666666666663</v>
      </c>
      <c r="G79">
        <f>AVERAGE('Konversi Fuzzy'!Q78:S78)</f>
        <v>0.5</v>
      </c>
      <c r="H79">
        <f>AVERAGE('Konversi Fuzzy'!U78:W78)</f>
        <v>8.3333333333333329E-2</v>
      </c>
    </row>
    <row r="80" spans="1:8" ht="15.75">
      <c r="A80" s="2">
        <v>77</v>
      </c>
      <c r="B80" s="2">
        <v>260</v>
      </c>
      <c r="C80" s="2" t="s">
        <v>138</v>
      </c>
      <c r="D80">
        <f>AVERAGE('Konversi Fuzzy'!E79:G79)</f>
        <v>0.25</v>
      </c>
      <c r="E80">
        <f>AVERAGE('Konversi Fuzzy'!I79:K79)</f>
        <v>0.5</v>
      </c>
      <c r="F80">
        <f>AVERAGE('Konversi Fuzzy'!M79:O79)</f>
        <v>0.75</v>
      </c>
      <c r="G80">
        <f>AVERAGE('Konversi Fuzzy'!Q79:S79)</f>
        <v>0.5</v>
      </c>
      <c r="H80">
        <f>AVERAGE('Konversi Fuzzy'!U79:W79)</f>
        <v>0.25</v>
      </c>
    </row>
    <row r="81" spans="1:8" ht="15.75">
      <c r="A81" s="2">
        <v>78</v>
      </c>
      <c r="B81" s="2">
        <v>265</v>
      </c>
      <c r="C81" s="2" t="s">
        <v>139</v>
      </c>
      <c r="D81">
        <f>AVERAGE('Konversi Fuzzy'!E80:G80)</f>
        <v>0.25</v>
      </c>
      <c r="E81">
        <f>AVERAGE('Konversi Fuzzy'!I80:K80)</f>
        <v>0.25</v>
      </c>
      <c r="F81">
        <f>AVERAGE('Konversi Fuzzy'!M80:O80)</f>
        <v>0.75</v>
      </c>
      <c r="G81">
        <f>AVERAGE('Konversi Fuzzy'!Q80:S80)</f>
        <v>0.5</v>
      </c>
      <c r="H81">
        <f>AVERAGE('Konversi Fuzzy'!U80:W80)</f>
        <v>0.5</v>
      </c>
    </row>
    <row r="82" spans="1:8" ht="15.75">
      <c r="A82" s="2">
        <v>79</v>
      </c>
      <c r="B82" s="2">
        <v>268</v>
      </c>
      <c r="C82" s="2" t="s">
        <v>140</v>
      </c>
      <c r="D82">
        <f>AVERAGE('Konversi Fuzzy'!E81:G81)</f>
        <v>0.5</v>
      </c>
      <c r="E82">
        <f>AVERAGE('Konversi Fuzzy'!I81:K81)</f>
        <v>0.25</v>
      </c>
      <c r="F82">
        <f>AVERAGE('Konversi Fuzzy'!M81:O81)</f>
        <v>0.91666666666666663</v>
      </c>
      <c r="G82">
        <f>AVERAGE('Konversi Fuzzy'!Q81:S81)</f>
        <v>0.5</v>
      </c>
      <c r="H82">
        <f>AVERAGE('Konversi Fuzzy'!U81:W81)</f>
        <v>8.3333333333333329E-2</v>
      </c>
    </row>
    <row r="83" spans="1:8" ht="15.75">
      <c r="A83" s="2">
        <v>80</v>
      </c>
      <c r="B83" s="2">
        <v>269</v>
      </c>
      <c r="C83" s="2" t="s">
        <v>141</v>
      </c>
      <c r="D83">
        <f>AVERAGE('Konversi Fuzzy'!E82:G82)</f>
        <v>0.5</v>
      </c>
      <c r="E83">
        <f>AVERAGE('Konversi Fuzzy'!I82:K82)</f>
        <v>0.25</v>
      </c>
      <c r="F83">
        <f>AVERAGE('Konversi Fuzzy'!M82:O82)</f>
        <v>0.91666666666666663</v>
      </c>
      <c r="G83">
        <f>AVERAGE('Konversi Fuzzy'!Q82:S82)</f>
        <v>0.5</v>
      </c>
      <c r="H83">
        <f>AVERAGE('Konversi Fuzzy'!U82:W82)</f>
        <v>0.75</v>
      </c>
    </row>
    <row r="84" spans="1:8" ht="15.75">
      <c r="A84" s="2">
        <v>81</v>
      </c>
      <c r="B84" s="2">
        <v>271</v>
      </c>
      <c r="C84" s="2" t="s">
        <v>142</v>
      </c>
      <c r="D84">
        <f>AVERAGE('Konversi Fuzzy'!E83:G83)</f>
        <v>0.25</v>
      </c>
      <c r="E84">
        <f>AVERAGE('Konversi Fuzzy'!I83:K83)</f>
        <v>0.25</v>
      </c>
      <c r="F84">
        <f>AVERAGE('Konversi Fuzzy'!M83:O83)</f>
        <v>0.91666666666666663</v>
      </c>
      <c r="G84">
        <f>AVERAGE('Konversi Fuzzy'!Q83:S83)</f>
        <v>0.5</v>
      </c>
      <c r="H84">
        <f>AVERAGE('Konversi Fuzzy'!U83:W83)</f>
        <v>8.3333333333333329E-2</v>
      </c>
    </row>
    <row r="85" spans="1:8" ht="15.75">
      <c r="A85" s="2">
        <v>82</v>
      </c>
      <c r="B85" s="2">
        <v>280</v>
      </c>
      <c r="C85" s="2" t="s">
        <v>143</v>
      </c>
      <c r="D85">
        <f>AVERAGE('Konversi Fuzzy'!E84:G84)</f>
        <v>0.25</v>
      </c>
      <c r="E85">
        <f>AVERAGE('Konversi Fuzzy'!I84:K84)</f>
        <v>0.5</v>
      </c>
      <c r="F85">
        <f>AVERAGE('Konversi Fuzzy'!M84:O84)</f>
        <v>0.75</v>
      </c>
      <c r="G85">
        <f>AVERAGE('Konversi Fuzzy'!Q84:S84)</f>
        <v>0.5</v>
      </c>
      <c r="H85">
        <f>AVERAGE('Konversi Fuzzy'!U84:W84)</f>
        <v>0.5</v>
      </c>
    </row>
    <row r="86" spans="1:8" ht="15.75">
      <c r="A86" s="2">
        <v>83</v>
      </c>
      <c r="B86" s="2">
        <v>283</v>
      </c>
      <c r="C86" s="2" t="s">
        <v>144</v>
      </c>
      <c r="D86">
        <f>AVERAGE('Konversi Fuzzy'!E85:G85)</f>
        <v>0.25</v>
      </c>
      <c r="E86">
        <f>AVERAGE('Konversi Fuzzy'!I85:K85)</f>
        <v>0.5</v>
      </c>
      <c r="F86">
        <f>AVERAGE('Konversi Fuzzy'!M85:O85)</f>
        <v>0.75</v>
      </c>
      <c r="G86">
        <f>AVERAGE('Konversi Fuzzy'!Q85:S85)</f>
        <v>0.5</v>
      </c>
      <c r="H86">
        <f>AVERAGE('Konversi Fuzzy'!U85:W85)</f>
        <v>0.5</v>
      </c>
    </row>
    <row r="87" spans="1:8" ht="15.75">
      <c r="A87" s="2">
        <v>84</v>
      </c>
      <c r="B87" s="2">
        <v>284</v>
      </c>
      <c r="C87" s="2" t="s">
        <v>145</v>
      </c>
      <c r="D87">
        <f>AVERAGE('Konversi Fuzzy'!E86:G86)</f>
        <v>0.75</v>
      </c>
      <c r="E87">
        <f>AVERAGE('Konversi Fuzzy'!I86:K86)</f>
        <v>0.25</v>
      </c>
      <c r="F87">
        <f>AVERAGE('Konversi Fuzzy'!M86:O86)</f>
        <v>0.91666666666666663</v>
      </c>
      <c r="G87">
        <f>AVERAGE('Konversi Fuzzy'!Q86:S86)</f>
        <v>0.5</v>
      </c>
      <c r="H87">
        <f>AVERAGE('Konversi Fuzzy'!U86:W86)</f>
        <v>0.75</v>
      </c>
    </row>
    <row r="88" spans="1:8" ht="15.75">
      <c r="A88" s="2">
        <v>85</v>
      </c>
      <c r="B88" s="2">
        <v>285</v>
      </c>
      <c r="C88" s="2" t="s">
        <v>146</v>
      </c>
      <c r="D88">
        <f>AVERAGE('Konversi Fuzzy'!E87:G87)</f>
        <v>0.25</v>
      </c>
      <c r="E88">
        <f>AVERAGE('Konversi Fuzzy'!I87:K87)</f>
        <v>0.25</v>
      </c>
      <c r="F88">
        <f>AVERAGE('Konversi Fuzzy'!M87:O87)</f>
        <v>0.75</v>
      </c>
      <c r="G88">
        <f>AVERAGE('Konversi Fuzzy'!Q87:S87)</f>
        <v>0.5</v>
      </c>
      <c r="H88">
        <f>AVERAGE('Konversi Fuzzy'!U87:W87)</f>
        <v>8.3333333333333329E-2</v>
      </c>
    </row>
    <row r="89" spans="1:8" ht="15.75">
      <c r="A89" s="2">
        <v>86</v>
      </c>
      <c r="B89" s="2">
        <v>295</v>
      </c>
      <c r="C89" s="2" t="s">
        <v>147</v>
      </c>
      <c r="D89">
        <f>AVERAGE('Konversi Fuzzy'!E88:G88)</f>
        <v>0.25</v>
      </c>
      <c r="E89">
        <f>AVERAGE('Konversi Fuzzy'!I88:K88)</f>
        <v>0.25</v>
      </c>
      <c r="F89">
        <f>AVERAGE('Konversi Fuzzy'!M88:O88)</f>
        <v>0.91666666666666663</v>
      </c>
      <c r="G89">
        <f>AVERAGE('Konversi Fuzzy'!Q88:S88)</f>
        <v>0.5</v>
      </c>
      <c r="H89">
        <f>AVERAGE('Konversi Fuzzy'!U88:W88)</f>
        <v>0.25</v>
      </c>
    </row>
    <row r="90" spans="1:8" ht="15.75">
      <c r="A90" s="2">
        <v>87</v>
      </c>
      <c r="B90" s="2">
        <v>313</v>
      </c>
      <c r="C90" s="2" t="s">
        <v>148</v>
      </c>
      <c r="D90">
        <f>AVERAGE('Konversi Fuzzy'!E89:G89)</f>
        <v>0.75</v>
      </c>
      <c r="E90">
        <f>AVERAGE('Konversi Fuzzy'!I89:K89)</f>
        <v>0.25</v>
      </c>
      <c r="F90">
        <f>AVERAGE('Konversi Fuzzy'!M89:O89)</f>
        <v>0.91666666666666663</v>
      </c>
      <c r="G90">
        <f>AVERAGE('Konversi Fuzzy'!Q89:S89)</f>
        <v>0.5</v>
      </c>
      <c r="H90">
        <f>AVERAGE('Konversi Fuzzy'!U89:W89)</f>
        <v>0.75</v>
      </c>
    </row>
    <row r="91" spans="1:8" ht="15.75">
      <c r="A91" s="2">
        <v>88</v>
      </c>
      <c r="B91" s="2">
        <v>348</v>
      </c>
      <c r="C91" s="2" t="s">
        <v>149</v>
      </c>
      <c r="D91">
        <f>AVERAGE('Konversi Fuzzy'!E90:G90)</f>
        <v>0.25</v>
      </c>
      <c r="E91">
        <f>AVERAGE('Konversi Fuzzy'!I90:K90)</f>
        <v>0.25</v>
      </c>
      <c r="F91">
        <f>AVERAGE('Konversi Fuzzy'!M90:O90)</f>
        <v>0.75</v>
      </c>
      <c r="G91">
        <f>AVERAGE('Konversi Fuzzy'!Q90:S90)</f>
        <v>0.5</v>
      </c>
      <c r="H91">
        <f>AVERAGE('Konversi Fuzzy'!U90:W90)</f>
        <v>8.3333333333333329E-2</v>
      </c>
    </row>
    <row r="92" spans="1:8" ht="15.75">
      <c r="A92" s="2">
        <v>89</v>
      </c>
      <c r="B92" s="2">
        <v>390</v>
      </c>
      <c r="C92" s="2" t="s">
        <v>150</v>
      </c>
      <c r="D92">
        <f>AVERAGE('Konversi Fuzzy'!E91:G91)</f>
        <v>0.25</v>
      </c>
      <c r="E92">
        <f>AVERAGE('Konversi Fuzzy'!I91:K91)</f>
        <v>0.5</v>
      </c>
      <c r="F92">
        <f>AVERAGE('Konversi Fuzzy'!M91:O91)</f>
        <v>0.75</v>
      </c>
      <c r="G92">
        <f>AVERAGE('Konversi Fuzzy'!Q91:S91)</f>
        <v>0.5</v>
      </c>
      <c r="H92">
        <f>AVERAGE('Konversi Fuzzy'!U91:W91)</f>
        <v>0.25</v>
      </c>
    </row>
    <row r="93" spans="1:8" ht="15.75">
      <c r="A93" s="2">
        <v>90</v>
      </c>
      <c r="B93" s="2">
        <v>392</v>
      </c>
      <c r="C93" s="2" t="s">
        <v>151</v>
      </c>
      <c r="D93">
        <f>AVERAGE('Konversi Fuzzy'!E92:G92)</f>
        <v>0.25</v>
      </c>
      <c r="E93">
        <f>AVERAGE('Konversi Fuzzy'!I92:K92)</f>
        <v>0.5</v>
      </c>
      <c r="F93">
        <f>AVERAGE('Konversi Fuzzy'!M92:O92)</f>
        <v>0.91666666666666663</v>
      </c>
      <c r="G93">
        <f>AVERAGE('Konversi Fuzzy'!Q92:S92)</f>
        <v>0.5</v>
      </c>
      <c r="H93">
        <f>AVERAGE('Konversi Fuzzy'!U92:W92)</f>
        <v>0.5</v>
      </c>
    </row>
    <row r="94" spans="1:8" ht="15.75">
      <c r="A94" s="2">
        <v>91</v>
      </c>
      <c r="B94" s="2">
        <v>396</v>
      </c>
      <c r="C94" s="2" t="s">
        <v>152</v>
      </c>
      <c r="D94">
        <f>AVERAGE('Konversi Fuzzy'!E93:G93)</f>
        <v>0.25</v>
      </c>
      <c r="E94">
        <f>AVERAGE('Konversi Fuzzy'!I93:K93)</f>
        <v>0.25</v>
      </c>
      <c r="F94">
        <f>AVERAGE('Konversi Fuzzy'!M93:O93)</f>
        <v>0.75</v>
      </c>
      <c r="G94">
        <f>AVERAGE('Konversi Fuzzy'!Q93:S93)</f>
        <v>0.5</v>
      </c>
      <c r="H94">
        <f>AVERAGE('Konversi Fuzzy'!U93:W93)</f>
        <v>8.3333333333333329E-2</v>
      </c>
    </row>
    <row r="95" spans="1:8" ht="15.75">
      <c r="A95" s="2">
        <v>92</v>
      </c>
      <c r="B95" s="2">
        <v>417</v>
      </c>
      <c r="C95" s="2" t="s">
        <v>153</v>
      </c>
      <c r="D95">
        <f>AVERAGE('Konversi Fuzzy'!E94:G94)</f>
        <v>0.5</v>
      </c>
      <c r="E95">
        <f>AVERAGE('Konversi Fuzzy'!I94:K94)</f>
        <v>0.75</v>
      </c>
      <c r="F95">
        <f>AVERAGE('Konversi Fuzzy'!M94:O94)</f>
        <v>0.75</v>
      </c>
      <c r="G95">
        <f>AVERAGE('Konversi Fuzzy'!Q94:S94)</f>
        <v>0.5</v>
      </c>
      <c r="H95">
        <f>AVERAGE('Konversi Fuzzy'!U94:W94)</f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97"/>
  <sheetViews>
    <sheetView topLeftCell="C1" workbookViewId="0">
      <selection activeCell="D4" sqref="D4"/>
    </sheetView>
  </sheetViews>
  <sheetFormatPr defaultRowHeight="15"/>
  <cols>
    <col min="2" max="2" width="9.85546875" bestFit="1" customWidth="1"/>
    <col min="3" max="3" width="45.42578125" bestFit="1" customWidth="1"/>
    <col min="11" max="11" width="9.85546875" bestFit="1" customWidth="1"/>
    <col min="12" max="12" width="9.28515625" customWidth="1"/>
  </cols>
  <sheetData>
    <row r="1" spans="1:21">
      <c r="J1" s="20"/>
    </row>
    <row r="2" spans="1:21">
      <c r="P2" s="20" t="s">
        <v>201</v>
      </c>
    </row>
    <row r="3" spans="1:21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205</v>
      </c>
      <c r="J3" s="2" t="s">
        <v>206</v>
      </c>
      <c r="K3" s="2" t="s">
        <v>207</v>
      </c>
      <c r="L3" s="2" t="s">
        <v>208</v>
      </c>
      <c r="M3" s="2" t="s">
        <v>209</v>
      </c>
      <c r="P3" s="2"/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</row>
    <row r="4" spans="1:21" ht="15.75">
      <c r="A4" s="2">
        <v>1</v>
      </c>
      <c r="B4" s="2">
        <v>1</v>
      </c>
      <c r="C4" s="2" t="s">
        <v>60</v>
      </c>
      <c r="D4">
        <f>AVERAGE('Konversi Fuzzy'!E3:G3)</f>
        <v>0.5</v>
      </c>
      <c r="E4">
        <f>AVERAGE('Konversi Fuzzy'!I3:K3)</f>
        <v>0.5</v>
      </c>
      <c r="F4">
        <f>AVERAGE('Konversi Fuzzy'!M3:O3)</f>
        <v>0.91666666666666663</v>
      </c>
      <c r="G4">
        <f>AVERAGE('Konversi Fuzzy'!Q3:S3)</f>
        <v>0.5</v>
      </c>
      <c r="H4">
        <f>AVERAGE('Konversi Fuzzy'!U3:W3)</f>
        <v>0.91666666666666663</v>
      </c>
      <c r="I4">
        <f>D4^2</f>
        <v>0.25</v>
      </c>
      <c r="J4">
        <f t="shared" ref="J4:M4" si="0">E4^2</f>
        <v>0.25</v>
      </c>
      <c r="K4">
        <f t="shared" si="0"/>
        <v>0.84027777777777768</v>
      </c>
      <c r="L4">
        <f t="shared" si="0"/>
        <v>0.25</v>
      </c>
      <c r="M4">
        <f t="shared" si="0"/>
        <v>0.84027777777777768</v>
      </c>
      <c r="P4" s="2"/>
      <c r="Q4" s="2">
        <f>I97</f>
        <v>3.8819382329507053</v>
      </c>
      <c r="R4" s="2">
        <f t="shared" ref="R4:U4" si="1">J97</f>
        <v>4.4229515032385329</v>
      </c>
      <c r="S4" s="2">
        <f t="shared" si="1"/>
        <v>7.9982637004678869</v>
      </c>
      <c r="T4" s="2">
        <f t="shared" si="1"/>
        <v>4.7958315233127191</v>
      </c>
      <c r="U4" s="2">
        <f t="shared" si="1"/>
        <v>4.9166666666666652</v>
      </c>
    </row>
    <row r="5" spans="1:21" ht="15.75">
      <c r="A5" s="2">
        <v>2</v>
      </c>
      <c r="B5" s="2">
        <v>7</v>
      </c>
      <c r="C5" s="2" t="s">
        <v>62</v>
      </c>
      <c r="D5">
        <f>AVERAGE('Konversi Fuzzy'!E4:G4)</f>
        <v>0.25</v>
      </c>
      <c r="E5">
        <f>AVERAGE('Konversi Fuzzy'!I4:K4)</f>
        <v>0.25</v>
      </c>
      <c r="F5">
        <f>AVERAGE('Konversi Fuzzy'!M4:O4)</f>
        <v>0.75</v>
      </c>
      <c r="G5">
        <f>AVERAGE('Konversi Fuzzy'!Q4:S4)</f>
        <v>0.5</v>
      </c>
      <c r="H5">
        <f>AVERAGE('Konversi Fuzzy'!U4:W4)</f>
        <v>0.25</v>
      </c>
      <c r="I5">
        <f t="shared" ref="I5:I68" si="2">D5^2</f>
        <v>6.25E-2</v>
      </c>
      <c r="J5">
        <f t="shared" ref="J5:J68" si="3">E5^2</f>
        <v>6.25E-2</v>
      </c>
      <c r="K5">
        <f t="shared" ref="K5:K68" si="4">F5^2</f>
        <v>0.5625</v>
      </c>
      <c r="L5">
        <f t="shared" ref="L5:L68" si="5">G5^2</f>
        <v>0.25</v>
      </c>
      <c r="M5">
        <f t="shared" ref="M5:M68" si="6">H5^2</f>
        <v>6.25E-2</v>
      </c>
    </row>
    <row r="6" spans="1:21" ht="15.75">
      <c r="A6" s="2">
        <v>3</v>
      </c>
      <c r="B6" s="2">
        <v>15</v>
      </c>
      <c r="C6" s="2" t="s">
        <v>64</v>
      </c>
      <c r="D6">
        <f>AVERAGE('Konversi Fuzzy'!E5:G5)</f>
        <v>0.5</v>
      </c>
      <c r="E6">
        <f>AVERAGE('Konversi Fuzzy'!I5:K5)</f>
        <v>0.25</v>
      </c>
      <c r="F6">
        <f>AVERAGE('Konversi Fuzzy'!M5:O5)</f>
        <v>0.75</v>
      </c>
      <c r="G6">
        <f>AVERAGE('Konversi Fuzzy'!Q5:S5)</f>
        <v>0.5</v>
      </c>
      <c r="H6">
        <f>AVERAGE('Konversi Fuzzy'!U5:W5)</f>
        <v>0.5</v>
      </c>
      <c r="I6">
        <f t="shared" si="2"/>
        <v>0.25</v>
      </c>
      <c r="J6">
        <f t="shared" si="3"/>
        <v>6.25E-2</v>
      </c>
      <c r="K6">
        <f t="shared" si="4"/>
        <v>0.5625</v>
      </c>
      <c r="L6">
        <f t="shared" si="5"/>
        <v>0.25</v>
      </c>
      <c r="M6">
        <f t="shared" si="6"/>
        <v>0.25</v>
      </c>
    </row>
    <row r="7" spans="1:21" ht="15.75">
      <c r="A7" s="2">
        <v>4</v>
      </c>
      <c r="B7" s="2">
        <v>21</v>
      </c>
      <c r="C7" s="2" t="s">
        <v>65</v>
      </c>
      <c r="D7">
        <f>AVERAGE('Konversi Fuzzy'!E6:G6)</f>
        <v>0.5</v>
      </c>
      <c r="E7">
        <f>AVERAGE('Konversi Fuzzy'!I6:K6)</f>
        <v>0.5</v>
      </c>
      <c r="F7">
        <f>AVERAGE('Konversi Fuzzy'!M6:O6)</f>
        <v>0.91666666666666663</v>
      </c>
      <c r="G7">
        <f>AVERAGE('Konversi Fuzzy'!Q6:S6)</f>
        <v>0.5</v>
      </c>
      <c r="H7">
        <f>AVERAGE('Konversi Fuzzy'!U6:W6)</f>
        <v>0.75</v>
      </c>
      <c r="I7">
        <f t="shared" si="2"/>
        <v>0.25</v>
      </c>
      <c r="J7">
        <f t="shared" si="3"/>
        <v>0.25</v>
      </c>
      <c r="K7">
        <f t="shared" si="4"/>
        <v>0.84027777777777768</v>
      </c>
      <c r="L7">
        <f t="shared" si="5"/>
        <v>0.25</v>
      </c>
      <c r="M7">
        <f t="shared" si="6"/>
        <v>0.5625</v>
      </c>
    </row>
    <row r="8" spans="1:21" ht="15.75">
      <c r="A8" s="2">
        <v>5</v>
      </c>
      <c r="B8" s="2">
        <v>22</v>
      </c>
      <c r="C8" s="2" t="s">
        <v>66</v>
      </c>
      <c r="D8">
        <f>AVERAGE('Konversi Fuzzy'!E7:G7)</f>
        <v>0.25</v>
      </c>
      <c r="E8">
        <f>AVERAGE('Konversi Fuzzy'!I7:K7)</f>
        <v>0.25</v>
      </c>
      <c r="F8">
        <f>AVERAGE('Konversi Fuzzy'!M7:O7)</f>
        <v>0.75</v>
      </c>
      <c r="G8">
        <f>AVERAGE('Konversi Fuzzy'!Q7:S7)</f>
        <v>0.5</v>
      </c>
      <c r="H8">
        <f>AVERAGE('Konversi Fuzzy'!U7:W7)</f>
        <v>8.3333333333333329E-2</v>
      </c>
      <c r="I8">
        <f t="shared" si="2"/>
        <v>6.25E-2</v>
      </c>
      <c r="J8">
        <f t="shared" si="3"/>
        <v>6.25E-2</v>
      </c>
      <c r="K8">
        <f t="shared" si="4"/>
        <v>0.5625</v>
      </c>
      <c r="L8">
        <f t="shared" si="5"/>
        <v>0.25</v>
      </c>
      <c r="M8">
        <f t="shared" si="6"/>
        <v>6.9444444444444441E-3</v>
      </c>
    </row>
    <row r="9" spans="1:21" ht="15.75">
      <c r="A9" s="2">
        <v>6</v>
      </c>
      <c r="B9" s="2">
        <v>23</v>
      </c>
      <c r="C9" s="2" t="s">
        <v>67</v>
      </c>
      <c r="D9">
        <f>AVERAGE('Konversi Fuzzy'!E8:G8)</f>
        <v>0.25</v>
      </c>
      <c r="E9">
        <f>AVERAGE('Konversi Fuzzy'!I8:K8)</f>
        <v>0.5</v>
      </c>
      <c r="F9">
        <f>AVERAGE('Konversi Fuzzy'!M8:O8)</f>
        <v>0.75</v>
      </c>
      <c r="G9">
        <f>AVERAGE('Konversi Fuzzy'!Q8:S8)</f>
        <v>0.5</v>
      </c>
      <c r="H9">
        <f>AVERAGE('Konversi Fuzzy'!U8:W8)</f>
        <v>0.25</v>
      </c>
      <c r="I9">
        <f t="shared" si="2"/>
        <v>6.25E-2</v>
      </c>
      <c r="J9">
        <f t="shared" si="3"/>
        <v>0.25</v>
      </c>
      <c r="K9">
        <f t="shared" si="4"/>
        <v>0.5625</v>
      </c>
      <c r="L9">
        <f t="shared" si="5"/>
        <v>0.25</v>
      </c>
      <c r="M9">
        <f t="shared" si="6"/>
        <v>6.25E-2</v>
      </c>
    </row>
    <row r="10" spans="1:21" ht="15.75">
      <c r="A10" s="2">
        <v>7</v>
      </c>
      <c r="B10" s="2">
        <v>31</v>
      </c>
      <c r="C10" s="2" t="s">
        <v>68</v>
      </c>
      <c r="D10">
        <f>AVERAGE('Konversi Fuzzy'!E9:G9)</f>
        <v>0.5</v>
      </c>
      <c r="E10">
        <f>AVERAGE('Konversi Fuzzy'!I9:K9)</f>
        <v>0.5</v>
      </c>
      <c r="F10">
        <f>AVERAGE('Konversi Fuzzy'!M9:O9)</f>
        <v>0.91666666666666663</v>
      </c>
      <c r="G10">
        <f>AVERAGE('Konversi Fuzzy'!Q9:S9)</f>
        <v>0.5</v>
      </c>
      <c r="H10">
        <f>AVERAGE('Konversi Fuzzy'!U9:W9)</f>
        <v>0.5</v>
      </c>
      <c r="I10">
        <f t="shared" si="2"/>
        <v>0.25</v>
      </c>
      <c r="J10">
        <f t="shared" si="3"/>
        <v>0.25</v>
      </c>
      <c r="K10">
        <f t="shared" si="4"/>
        <v>0.84027777777777768</v>
      </c>
      <c r="L10">
        <f t="shared" si="5"/>
        <v>0.25</v>
      </c>
      <c r="M10">
        <f t="shared" si="6"/>
        <v>0.25</v>
      </c>
    </row>
    <row r="11" spans="1:21" ht="15.75">
      <c r="A11" s="2">
        <v>8</v>
      </c>
      <c r="B11" s="2">
        <v>33</v>
      </c>
      <c r="C11" s="2" t="s">
        <v>69</v>
      </c>
      <c r="D11">
        <f>AVERAGE('Konversi Fuzzy'!E10:G10)</f>
        <v>0.25</v>
      </c>
      <c r="E11">
        <f>AVERAGE('Konversi Fuzzy'!I10:K10)</f>
        <v>0.25</v>
      </c>
      <c r="F11">
        <f>AVERAGE('Konversi Fuzzy'!M10:O10)</f>
        <v>0.91666666666666663</v>
      </c>
      <c r="G11">
        <f>AVERAGE('Konversi Fuzzy'!Q10:S10)</f>
        <v>0.5</v>
      </c>
      <c r="H11">
        <f>AVERAGE('Konversi Fuzzy'!U10:W10)</f>
        <v>0.25</v>
      </c>
      <c r="I11">
        <f t="shared" si="2"/>
        <v>6.25E-2</v>
      </c>
      <c r="J11">
        <f t="shared" si="3"/>
        <v>6.25E-2</v>
      </c>
      <c r="K11">
        <f t="shared" si="4"/>
        <v>0.84027777777777768</v>
      </c>
      <c r="L11">
        <f t="shared" si="5"/>
        <v>0.25</v>
      </c>
      <c r="M11">
        <f t="shared" si="6"/>
        <v>6.25E-2</v>
      </c>
    </row>
    <row r="12" spans="1:21" ht="15.75">
      <c r="A12" s="2">
        <v>9</v>
      </c>
      <c r="B12" s="2">
        <v>40</v>
      </c>
      <c r="C12" s="2" t="s">
        <v>70</v>
      </c>
      <c r="D12">
        <f>AVERAGE('Konversi Fuzzy'!E11:G11)</f>
        <v>0.5</v>
      </c>
      <c r="E12">
        <f>AVERAGE('Konversi Fuzzy'!I11:K11)</f>
        <v>0.5</v>
      </c>
      <c r="F12">
        <f>AVERAGE('Konversi Fuzzy'!M11:O11)</f>
        <v>0.91666666666666663</v>
      </c>
      <c r="G12">
        <f>AVERAGE('Konversi Fuzzy'!Q11:S11)</f>
        <v>0.5</v>
      </c>
      <c r="H12">
        <f>AVERAGE('Konversi Fuzzy'!U11:W11)</f>
        <v>0.5</v>
      </c>
      <c r="I12">
        <f t="shared" si="2"/>
        <v>0.25</v>
      </c>
      <c r="J12">
        <f t="shared" si="3"/>
        <v>0.25</v>
      </c>
      <c r="K12">
        <f t="shared" si="4"/>
        <v>0.84027777777777768</v>
      </c>
      <c r="L12">
        <f t="shared" si="5"/>
        <v>0.25</v>
      </c>
      <c r="M12">
        <f t="shared" si="6"/>
        <v>0.25</v>
      </c>
    </row>
    <row r="13" spans="1:21" ht="15.75">
      <c r="A13" s="2">
        <v>10</v>
      </c>
      <c r="B13" s="2">
        <v>41</v>
      </c>
      <c r="C13" s="2" t="s">
        <v>71</v>
      </c>
      <c r="D13">
        <f>AVERAGE('Konversi Fuzzy'!E12:G12)</f>
        <v>0.25</v>
      </c>
      <c r="E13">
        <f>AVERAGE('Konversi Fuzzy'!I12:K12)</f>
        <v>0.5</v>
      </c>
      <c r="F13">
        <f>AVERAGE('Konversi Fuzzy'!M12:O12)</f>
        <v>0.75</v>
      </c>
      <c r="G13">
        <f>AVERAGE('Konversi Fuzzy'!Q12:S12)</f>
        <v>0.5</v>
      </c>
      <c r="H13">
        <f>AVERAGE('Konversi Fuzzy'!U12:W12)</f>
        <v>0.5</v>
      </c>
      <c r="I13">
        <f t="shared" si="2"/>
        <v>6.25E-2</v>
      </c>
      <c r="J13">
        <f t="shared" si="3"/>
        <v>0.25</v>
      </c>
      <c r="K13">
        <f t="shared" si="4"/>
        <v>0.5625</v>
      </c>
      <c r="L13">
        <f t="shared" si="5"/>
        <v>0.25</v>
      </c>
      <c r="M13">
        <f t="shared" si="6"/>
        <v>0.25</v>
      </c>
    </row>
    <row r="14" spans="1:21" ht="15.75">
      <c r="A14" s="2">
        <v>11</v>
      </c>
      <c r="B14" s="2">
        <v>42</v>
      </c>
      <c r="C14" s="2" t="s">
        <v>72</v>
      </c>
      <c r="D14">
        <f>AVERAGE('Konversi Fuzzy'!E13:G13)</f>
        <v>0.25</v>
      </c>
      <c r="E14">
        <f>AVERAGE('Konversi Fuzzy'!I13:K13)</f>
        <v>0.5</v>
      </c>
      <c r="F14">
        <f>AVERAGE('Konversi Fuzzy'!M13:O13)</f>
        <v>0.75</v>
      </c>
      <c r="G14">
        <f>AVERAGE('Konversi Fuzzy'!Q13:S13)</f>
        <v>0.5</v>
      </c>
      <c r="H14">
        <f>AVERAGE('Konversi Fuzzy'!U13:W13)</f>
        <v>0.25</v>
      </c>
      <c r="I14">
        <f t="shared" si="2"/>
        <v>6.25E-2</v>
      </c>
      <c r="J14">
        <f t="shared" si="3"/>
        <v>0.25</v>
      </c>
      <c r="K14">
        <f t="shared" si="4"/>
        <v>0.5625</v>
      </c>
      <c r="L14">
        <f t="shared" si="5"/>
        <v>0.25</v>
      </c>
      <c r="M14">
        <f t="shared" si="6"/>
        <v>6.25E-2</v>
      </c>
    </row>
    <row r="15" spans="1:21" ht="15.75">
      <c r="A15" s="2">
        <v>12</v>
      </c>
      <c r="B15" s="2">
        <v>45</v>
      </c>
      <c r="C15" s="2" t="s">
        <v>73</v>
      </c>
      <c r="D15">
        <f>AVERAGE('Konversi Fuzzy'!E14:G14)</f>
        <v>0.25</v>
      </c>
      <c r="E15">
        <f>AVERAGE('Konversi Fuzzy'!I14:K14)</f>
        <v>0.25</v>
      </c>
      <c r="F15">
        <f>AVERAGE('Konversi Fuzzy'!M14:O14)</f>
        <v>0.91666666666666663</v>
      </c>
      <c r="G15">
        <f>AVERAGE('Konversi Fuzzy'!Q14:S14)</f>
        <v>0.5</v>
      </c>
      <c r="H15">
        <f>AVERAGE('Konversi Fuzzy'!U14:W14)</f>
        <v>0.25</v>
      </c>
      <c r="I15">
        <f t="shared" si="2"/>
        <v>6.25E-2</v>
      </c>
      <c r="J15">
        <f t="shared" si="3"/>
        <v>6.25E-2</v>
      </c>
      <c r="K15">
        <f t="shared" si="4"/>
        <v>0.84027777777777768</v>
      </c>
      <c r="L15">
        <f t="shared" si="5"/>
        <v>0.25</v>
      </c>
      <c r="M15">
        <f t="shared" si="6"/>
        <v>6.25E-2</v>
      </c>
    </row>
    <row r="16" spans="1:21" ht="15.75">
      <c r="A16" s="2">
        <v>13</v>
      </c>
      <c r="B16" s="2">
        <v>53</v>
      </c>
      <c r="C16" s="2" t="s">
        <v>74</v>
      </c>
      <c r="D16">
        <f>AVERAGE('Konversi Fuzzy'!E15:G15)</f>
        <v>0.25</v>
      </c>
      <c r="E16">
        <f>AVERAGE('Konversi Fuzzy'!I15:K15)</f>
        <v>0.5</v>
      </c>
      <c r="F16">
        <f>AVERAGE('Konversi Fuzzy'!M15:O15)</f>
        <v>0.91666666666666663</v>
      </c>
      <c r="G16">
        <f>AVERAGE('Konversi Fuzzy'!Q15:S15)</f>
        <v>0.5</v>
      </c>
      <c r="H16">
        <f>AVERAGE('Konversi Fuzzy'!U15:W15)</f>
        <v>0.5</v>
      </c>
      <c r="I16">
        <f t="shared" si="2"/>
        <v>6.25E-2</v>
      </c>
      <c r="J16">
        <f t="shared" si="3"/>
        <v>0.25</v>
      </c>
      <c r="K16">
        <f t="shared" si="4"/>
        <v>0.84027777777777768</v>
      </c>
      <c r="L16">
        <f t="shared" si="5"/>
        <v>0.25</v>
      </c>
      <c r="M16">
        <f t="shared" si="6"/>
        <v>0.25</v>
      </c>
    </row>
    <row r="17" spans="1:13" ht="15.75">
      <c r="A17" s="2">
        <v>14</v>
      </c>
      <c r="B17" s="2">
        <v>54</v>
      </c>
      <c r="C17" s="2" t="s">
        <v>75</v>
      </c>
      <c r="D17">
        <f>AVERAGE('Konversi Fuzzy'!E16:G16)</f>
        <v>0.25</v>
      </c>
      <c r="E17">
        <f>AVERAGE('Konversi Fuzzy'!I16:K16)</f>
        <v>0.25</v>
      </c>
      <c r="F17">
        <f>AVERAGE('Konversi Fuzzy'!M16:O16)</f>
        <v>0.75</v>
      </c>
      <c r="G17">
        <f>AVERAGE('Konversi Fuzzy'!Q16:S16)</f>
        <v>0.5</v>
      </c>
      <c r="H17">
        <f>AVERAGE('Konversi Fuzzy'!U16:W16)</f>
        <v>0.5</v>
      </c>
      <c r="I17">
        <f t="shared" si="2"/>
        <v>6.25E-2</v>
      </c>
      <c r="J17">
        <f t="shared" si="3"/>
        <v>6.25E-2</v>
      </c>
      <c r="K17">
        <f t="shared" si="4"/>
        <v>0.5625</v>
      </c>
      <c r="L17">
        <f t="shared" si="5"/>
        <v>0.25</v>
      </c>
      <c r="M17">
        <f t="shared" si="6"/>
        <v>0.25</v>
      </c>
    </row>
    <row r="18" spans="1:13" ht="15.75">
      <c r="A18" s="2">
        <v>15</v>
      </c>
      <c r="B18" s="2">
        <v>58</v>
      </c>
      <c r="C18" s="2" t="s">
        <v>76</v>
      </c>
      <c r="D18">
        <f>AVERAGE('Konversi Fuzzy'!E17:G17)</f>
        <v>0.25</v>
      </c>
      <c r="E18">
        <f>AVERAGE('Konversi Fuzzy'!I17:K17)</f>
        <v>0.5</v>
      </c>
      <c r="F18">
        <f>AVERAGE('Konversi Fuzzy'!M17:O17)</f>
        <v>0.75</v>
      </c>
      <c r="G18">
        <f>AVERAGE('Konversi Fuzzy'!Q17:S17)</f>
        <v>0.5</v>
      </c>
      <c r="H18">
        <f>AVERAGE('Konversi Fuzzy'!U17:W17)</f>
        <v>0.75</v>
      </c>
      <c r="I18">
        <f t="shared" si="2"/>
        <v>6.25E-2</v>
      </c>
      <c r="J18">
        <f t="shared" si="3"/>
        <v>0.25</v>
      </c>
      <c r="K18">
        <f t="shared" si="4"/>
        <v>0.5625</v>
      </c>
      <c r="L18">
        <f t="shared" si="5"/>
        <v>0.25</v>
      </c>
      <c r="M18">
        <f t="shared" si="6"/>
        <v>0.5625</v>
      </c>
    </row>
    <row r="19" spans="1:13" ht="15.75">
      <c r="A19" s="2">
        <v>16</v>
      </c>
      <c r="B19" s="2">
        <v>59</v>
      </c>
      <c r="C19" s="2" t="s">
        <v>77</v>
      </c>
      <c r="D19">
        <f>AVERAGE('Konversi Fuzzy'!E18:G18)</f>
        <v>0.25</v>
      </c>
      <c r="E19">
        <f>AVERAGE('Konversi Fuzzy'!I18:K18)</f>
        <v>0.25</v>
      </c>
      <c r="F19">
        <f>AVERAGE('Konversi Fuzzy'!M18:O18)</f>
        <v>0.75</v>
      </c>
      <c r="G19">
        <f>AVERAGE('Konversi Fuzzy'!Q18:S18)</f>
        <v>0.5</v>
      </c>
      <c r="H19">
        <f>AVERAGE('Konversi Fuzzy'!U18:W18)</f>
        <v>8.3333333333333329E-2</v>
      </c>
      <c r="I19">
        <f t="shared" si="2"/>
        <v>6.25E-2</v>
      </c>
      <c r="J19">
        <f t="shared" si="3"/>
        <v>6.25E-2</v>
      </c>
      <c r="K19">
        <f t="shared" si="4"/>
        <v>0.5625</v>
      </c>
      <c r="L19">
        <f t="shared" si="5"/>
        <v>0.25</v>
      </c>
      <c r="M19">
        <f t="shared" si="6"/>
        <v>6.9444444444444441E-3</v>
      </c>
    </row>
    <row r="20" spans="1:13" ht="15.75">
      <c r="A20" s="2">
        <v>17</v>
      </c>
      <c r="B20" s="2">
        <v>60</v>
      </c>
      <c r="C20" s="2" t="s">
        <v>78</v>
      </c>
      <c r="D20">
        <f>AVERAGE('Konversi Fuzzy'!E19:G19)</f>
        <v>0.25</v>
      </c>
      <c r="E20">
        <f>AVERAGE('Konversi Fuzzy'!I19:K19)</f>
        <v>0.5</v>
      </c>
      <c r="F20">
        <f>AVERAGE('Konversi Fuzzy'!M19:O19)</f>
        <v>0.91666666666666663</v>
      </c>
      <c r="G20">
        <f>AVERAGE('Konversi Fuzzy'!Q19:S19)</f>
        <v>0.5</v>
      </c>
      <c r="H20">
        <f>AVERAGE('Konversi Fuzzy'!U19:W19)</f>
        <v>0.5</v>
      </c>
      <c r="I20">
        <f t="shared" si="2"/>
        <v>6.25E-2</v>
      </c>
      <c r="J20">
        <f t="shared" si="3"/>
        <v>0.25</v>
      </c>
      <c r="K20">
        <f t="shared" si="4"/>
        <v>0.84027777777777768</v>
      </c>
      <c r="L20">
        <f t="shared" si="5"/>
        <v>0.25</v>
      </c>
      <c r="M20">
        <f t="shared" si="6"/>
        <v>0.25</v>
      </c>
    </row>
    <row r="21" spans="1:13" ht="15.75">
      <c r="A21" s="2">
        <v>18</v>
      </c>
      <c r="B21" s="2">
        <v>64</v>
      </c>
      <c r="C21" s="2" t="s">
        <v>79</v>
      </c>
      <c r="D21">
        <f>AVERAGE('Konversi Fuzzy'!E20:G20)</f>
        <v>0.5</v>
      </c>
      <c r="E21">
        <f>AVERAGE('Konversi Fuzzy'!I20:K20)</f>
        <v>0.75</v>
      </c>
      <c r="F21">
        <f>AVERAGE('Konversi Fuzzy'!M20:O20)</f>
        <v>0.91666666666666663</v>
      </c>
      <c r="G21">
        <f>AVERAGE('Konversi Fuzzy'!Q20:S20)</f>
        <v>0.5</v>
      </c>
      <c r="H21">
        <f>AVERAGE('Konversi Fuzzy'!U20:W20)</f>
        <v>0.75</v>
      </c>
      <c r="I21">
        <f t="shared" si="2"/>
        <v>0.25</v>
      </c>
      <c r="J21">
        <f t="shared" si="3"/>
        <v>0.5625</v>
      </c>
      <c r="K21">
        <f t="shared" si="4"/>
        <v>0.84027777777777768</v>
      </c>
      <c r="L21">
        <f t="shared" si="5"/>
        <v>0.25</v>
      </c>
      <c r="M21">
        <f t="shared" si="6"/>
        <v>0.5625</v>
      </c>
    </row>
    <row r="22" spans="1:13" ht="15.75">
      <c r="A22" s="2">
        <v>19</v>
      </c>
      <c r="B22" s="2">
        <v>65</v>
      </c>
      <c r="C22" s="2" t="s">
        <v>80</v>
      </c>
      <c r="D22">
        <f>AVERAGE('Konversi Fuzzy'!E21:G21)</f>
        <v>0.25</v>
      </c>
      <c r="E22">
        <f>AVERAGE('Konversi Fuzzy'!I21:K21)</f>
        <v>0.25</v>
      </c>
      <c r="F22">
        <f>AVERAGE('Konversi Fuzzy'!M21:O21)</f>
        <v>0.91666666666666663</v>
      </c>
      <c r="G22">
        <f>AVERAGE('Konversi Fuzzy'!Q21:S21)</f>
        <v>0.5</v>
      </c>
      <c r="H22">
        <f>AVERAGE('Konversi Fuzzy'!U21:W21)</f>
        <v>0.25</v>
      </c>
      <c r="I22">
        <f t="shared" si="2"/>
        <v>6.25E-2</v>
      </c>
      <c r="J22">
        <f t="shared" si="3"/>
        <v>6.25E-2</v>
      </c>
      <c r="K22">
        <f t="shared" si="4"/>
        <v>0.84027777777777768</v>
      </c>
      <c r="L22">
        <f t="shared" si="5"/>
        <v>0.25</v>
      </c>
      <c r="M22">
        <f t="shared" si="6"/>
        <v>6.25E-2</v>
      </c>
    </row>
    <row r="23" spans="1:13" ht="15.75">
      <c r="A23" s="2">
        <v>20</v>
      </c>
      <c r="B23" s="2">
        <v>68</v>
      </c>
      <c r="C23" s="2" t="s">
        <v>81</v>
      </c>
      <c r="D23">
        <f>AVERAGE('Konversi Fuzzy'!E22:G22)</f>
        <v>0.25</v>
      </c>
      <c r="E23">
        <f>AVERAGE('Konversi Fuzzy'!I22:K22)</f>
        <v>0.5</v>
      </c>
      <c r="F23">
        <f>AVERAGE('Konversi Fuzzy'!M22:O22)</f>
        <v>0.75</v>
      </c>
      <c r="G23">
        <f>AVERAGE('Konversi Fuzzy'!Q22:S22)</f>
        <v>0.5</v>
      </c>
      <c r="H23">
        <f>AVERAGE('Konversi Fuzzy'!U22:W22)</f>
        <v>0.25</v>
      </c>
      <c r="I23">
        <f t="shared" si="2"/>
        <v>6.25E-2</v>
      </c>
      <c r="J23">
        <f t="shared" si="3"/>
        <v>0.25</v>
      </c>
      <c r="K23">
        <f t="shared" si="4"/>
        <v>0.5625</v>
      </c>
      <c r="L23">
        <f t="shared" si="5"/>
        <v>0.25</v>
      </c>
      <c r="M23">
        <f t="shared" si="6"/>
        <v>6.25E-2</v>
      </c>
    </row>
    <row r="24" spans="1:13" ht="15.75">
      <c r="A24" s="2">
        <v>21</v>
      </c>
      <c r="B24" s="2">
        <v>70</v>
      </c>
      <c r="C24" s="2" t="s">
        <v>82</v>
      </c>
      <c r="D24">
        <f>AVERAGE('Konversi Fuzzy'!E23:G23)</f>
        <v>0.25</v>
      </c>
      <c r="E24">
        <f>AVERAGE('Konversi Fuzzy'!I23:K23)</f>
        <v>0.25</v>
      </c>
      <c r="F24">
        <f>AVERAGE('Konversi Fuzzy'!M23:O23)</f>
        <v>0.75</v>
      </c>
      <c r="G24">
        <f>AVERAGE('Konversi Fuzzy'!Q23:S23)</f>
        <v>0.5</v>
      </c>
      <c r="H24">
        <f>AVERAGE('Konversi Fuzzy'!U23:W23)</f>
        <v>8.3333333333333329E-2</v>
      </c>
      <c r="I24">
        <f t="shared" si="2"/>
        <v>6.25E-2</v>
      </c>
      <c r="J24">
        <f t="shared" si="3"/>
        <v>6.25E-2</v>
      </c>
      <c r="K24">
        <f t="shared" si="4"/>
        <v>0.5625</v>
      </c>
      <c r="L24">
        <f t="shared" si="5"/>
        <v>0.25</v>
      </c>
      <c r="M24">
        <f t="shared" si="6"/>
        <v>6.9444444444444441E-3</v>
      </c>
    </row>
    <row r="25" spans="1:13" ht="15.75">
      <c r="A25" s="2">
        <v>22</v>
      </c>
      <c r="B25" s="2">
        <v>71</v>
      </c>
      <c r="C25" s="2" t="s">
        <v>83</v>
      </c>
      <c r="D25">
        <f>AVERAGE('Konversi Fuzzy'!E24:G24)</f>
        <v>0.25</v>
      </c>
      <c r="E25">
        <f>AVERAGE('Konversi Fuzzy'!I24:K24)</f>
        <v>0.5</v>
      </c>
      <c r="F25">
        <f>AVERAGE('Konversi Fuzzy'!M24:O24)</f>
        <v>0.91666666666666663</v>
      </c>
      <c r="G25">
        <f>AVERAGE('Konversi Fuzzy'!Q24:S24)</f>
        <v>0.5</v>
      </c>
      <c r="H25">
        <f>AVERAGE('Konversi Fuzzy'!U24:W24)</f>
        <v>0.75</v>
      </c>
      <c r="I25">
        <f t="shared" si="2"/>
        <v>6.25E-2</v>
      </c>
      <c r="J25">
        <f t="shared" si="3"/>
        <v>0.25</v>
      </c>
      <c r="K25">
        <f t="shared" si="4"/>
        <v>0.84027777777777768</v>
      </c>
      <c r="L25">
        <f t="shared" si="5"/>
        <v>0.25</v>
      </c>
      <c r="M25">
        <f t="shared" si="6"/>
        <v>0.5625</v>
      </c>
    </row>
    <row r="26" spans="1:13" ht="15.75">
      <c r="A26" s="2">
        <v>23</v>
      </c>
      <c r="B26" s="2">
        <v>75</v>
      </c>
      <c r="C26" s="2" t="s">
        <v>84</v>
      </c>
      <c r="D26">
        <f>AVERAGE('Konversi Fuzzy'!E25:G25)</f>
        <v>0.75</v>
      </c>
      <c r="E26">
        <f>AVERAGE('Konversi Fuzzy'!I25:K25)</f>
        <v>0.75</v>
      </c>
      <c r="F26">
        <f>AVERAGE('Konversi Fuzzy'!M25:O25)</f>
        <v>0.91666666666666663</v>
      </c>
      <c r="G26">
        <f>AVERAGE('Konversi Fuzzy'!Q25:S25)</f>
        <v>0.5</v>
      </c>
      <c r="H26">
        <f>AVERAGE('Konversi Fuzzy'!U25:W25)</f>
        <v>0.91666666666666663</v>
      </c>
      <c r="I26">
        <f t="shared" si="2"/>
        <v>0.5625</v>
      </c>
      <c r="J26">
        <f t="shared" si="3"/>
        <v>0.5625</v>
      </c>
      <c r="K26">
        <f t="shared" si="4"/>
        <v>0.84027777777777768</v>
      </c>
      <c r="L26">
        <f t="shared" si="5"/>
        <v>0.25</v>
      </c>
      <c r="M26">
        <f t="shared" si="6"/>
        <v>0.84027777777777768</v>
      </c>
    </row>
    <row r="27" spans="1:13" ht="15.75">
      <c r="A27" s="2">
        <v>24</v>
      </c>
      <c r="B27" s="2">
        <v>79</v>
      </c>
      <c r="C27" s="2" t="s">
        <v>85</v>
      </c>
      <c r="D27">
        <f>AVERAGE('Konversi Fuzzy'!E26:G26)</f>
        <v>0.25</v>
      </c>
      <c r="E27">
        <f>AVERAGE('Konversi Fuzzy'!I26:K26)</f>
        <v>0.75</v>
      </c>
      <c r="F27">
        <f>AVERAGE('Konversi Fuzzy'!M26:O26)</f>
        <v>0.91666666666666663</v>
      </c>
      <c r="G27">
        <f>AVERAGE('Konversi Fuzzy'!Q26:S26)</f>
        <v>0.5</v>
      </c>
      <c r="H27">
        <f>AVERAGE('Konversi Fuzzy'!U26:W26)</f>
        <v>0.75</v>
      </c>
      <c r="I27">
        <f t="shared" si="2"/>
        <v>6.25E-2</v>
      </c>
      <c r="J27">
        <f t="shared" si="3"/>
        <v>0.5625</v>
      </c>
      <c r="K27">
        <f t="shared" si="4"/>
        <v>0.84027777777777768</v>
      </c>
      <c r="L27">
        <f t="shared" si="5"/>
        <v>0.25</v>
      </c>
      <c r="M27">
        <f t="shared" si="6"/>
        <v>0.5625</v>
      </c>
    </row>
    <row r="28" spans="1:13" ht="15.75">
      <c r="A28" s="2">
        <v>25</v>
      </c>
      <c r="B28" s="2">
        <v>83</v>
      </c>
      <c r="C28" s="2" t="s">
        <v>86</v>
      </c>
      <c r="D28">
        <f>AVERAGE('Konversi Fuzzy'!E27:G27)</f>
        <v>0.75</v>
      </c>
      <c r="E28">
        <f>AVERAGE('Konversi Fuzzy'!I27:K27)</f>
        <v>0.75</v>
      </c>
      <c r="F28">
        <f>AVERAGE('Konversi Fuzzy'!M27:O27)</f>
        <v>0.91666666666666663</v>
      </c>
      <c r="G28">
        <f>AVERAGE('Konversi Fuzzy'!Q27:S27)</f>
        <v>0.5</v>
      </c>
      <c r="H28">
        <f>AVERAGE('Konversi Fuzzy'!U27:W27)</f>
        <v>0.91666666666666663</v>
      </c>
      <c r="I28">
        <f t="shared" si="2"/>
        <v>0.5625</v>
      </c>
      <c r="J28">
        <f t="shared" si="3"/>
        <v>0.5625</v>
      </c>
      <c r="K28">
        <f t="shared" si="4"/>
        <v>0.84027777777777768</v>
      </c>
      <c r="L28">
        <f t="shared" si="5"/>
        <v>0.25</v>
      </c>
      <c r="M28">
        <f t="shared" si="6"/>
        <v>0.84027777777777768</v>
      </c>
    </row>
    <row r="29" spans="1:13" ht="15.75">
      <c r="A29" s="2">
        <v>26</v>
      </c>
      <c r="B29" s="2">
        <v>87</v>
      </c>
      <c r="C29" s="2" t="s">
        <v>87</v>
      </c>
      <c r="D29">
        <f>AVERAGE('Konversi Fuzzy'!E28:G28)</f>
        <v>0.25</v>
      </c>
      <c r="E29">
        <f>AVERAGE('Konversi Fuzzy'!I28:K28)</f>
        <v>0.25</v>
      </c>
      <c r="F29">
        <f>AVERAGE('Konversi Fuzzy'!M28:O28)</f>
        <v>0.75</v>
      </c>
      <c r="G29">
        <f>AVERAGE('Konversi Fuzzy'!Q28:S28)</f>
        <v>0.5</v>
      </c>
      <c r="H29">
        <f>AVERAGE('Konversi Fuzzy'!U28:W28)</f>
        <v>0.25</v>
      </c>
      <c r="I29">
        <f t="shared" si="2"/>
        <v>6.25E-2</v>
      </c>
      <c r="J29">
        <f t="shared" si="3"/>
        <v>6.25E-2</v>
      </c>
      <c r="K29">
        <f t="shared" si="4"/>
        <v>0.5625</v>
      </c>
      <c r="L29">
        <f t="shared" si="5"/>
        <v>0.25</v>
      </c>
      <c r="M29">
        <f t="shared" si="6"/>
        <v>6.25E-2</v>
      </c>
    </row>
    <row r="30" spans="1:13" ht="15.75">
      <c r="A30" s="2">
        <v>27</v>
      </c>
      <c r="B30" s="2">
        <v>90</v>
      </c>
      <c r="C30" s="2" t="s">
        <v>88</v>
      </c>
      <c r="D30">
        <f>AVERAGE('Konversi Fuzzy'!E29:G29)</f>
        <v>0.25</v>
      </c>
      <c r="E30">
        <f>AVERAGE('Konversi Fuzzy'!I29:K29)</f>
        <v>0.25</v>
      </c>
      <c r="F30">
        <f>AVERAGE('Konversi Fuzzy'!M29:O29)</f>
        <v>0.91666666666666663</v>
      </c>
      <c r="G30">
        <f>AVERAGE('Konversi Fuzzy'!Q29:S29)</f>
        <v>0.5</v>
      </c>
      <c r="H30">
        <f>AVERAGE('Konversi Fuzzy'!U29:W29)</f>
        <v>0.5</v>
      </c>
      <c r="I30">
        <f t="shared" si="2"/>
        <v>6.25E-2</v>
      </c>
      <c r="J30">
        <f t="shared" si="3"/>
        <v>6.25E-2</v>
      </c>
      <c r="K30">
        <f t="shared" si="4"/>
        <v>0.84027777777777768</v>
      </c>
      <c r="L30">
        <f t="shared" si="5"/>
        <v>0.25</v>
      </c>
      <c r="M30">
        <f t="shared" si="6"/>
        <v>0.25</v>
      </c>
    </row>
    <row r="31" spans="1:13" ht="15.75">
      <c r="A31" s="2">
        <v>28</v>
      </c>
      <c r="B31" s="2">
        <v>92</v>
      </c>
      <c r="C31" s="2" t="s">
        <v>89</v>
      </c>
      <c r="D31">
        <f>AVERAGE('Konversi Fuzzy'!E30:G30)</f>
        <v>0.25</v>
      </c>
      <c r="E31">
        <f>AVERAGE('Konversi Fuzzy'!I30:K30)</f>
        <v>0.25</v>
      </c>
      <c r="F31">
        <f>AVERAGE('Konversi Fuzzy'!M30:O30)</f>
        <v>0.91666666666666663</v>
      </c>
      <c r="G31">
        <f>AVERAGE('Konversi Fuzzy'!Q30:S30)</f>
        <v>0.5</v>
      </c>
      <c r="H31">
        <f>AVERAGE('Konversi Fuzzy'!U30:W30)</f>
        <v>8.3333333333333329E-2</v>
      </c>
      <c r="I31">
        <f t="shared" si="2"/>
        <v>6.25E-2</v>
      </c>
      <c r="J31">
        <f t="shared" si="3"/>
        <v>6.25E-2</v>
      </c>
      <c r="K31">
        <f t="shared" si="4"/>
        <v>0.84027777777777768</v>
      </c>
      <c r="L31">
        <f t="shared" si="5"/>
        <v>0.25</v>
      </c>
      <c r="M31">
        <f t="shared" si="6"/>
        <v>6.9444444444444441E-3</v>
      </c>
    </row>
    <row r="32" spans="1:13" ht="15.75">
      <c r="A32" s="2">
        <v>29</v>
      </c>
      <c r="B32" s="2">
        <v>97</v>
      </c>
      <c r="C32" s="2" t="s">
        <v>90</v>
      </c>
      <c r="D32">
        <f>AVERAGE('Konversi Fuzzy'!E31:G31)</f>
        <v>0.75</v>
      </c>
      <c r="E32">
        <f>AVERAGE('Konversi Fuzzy'!I31:K31)</f>
        <v>0.75</v>
      </c>
      <c r="F32">
        <f>AVERAGE('Konversi Fuzzy'!M31:O31)</f>
        <v>0.91666666666666663</v>
      </c>
      <c r="G32">
        <f>AVERAGE('Konversi Fuzzy'!Q31:S31)</f>
        <v>0.5</v>
      </c>
      <c r="H32">
        <f>AVERAGE('Konversi Fuzzy'!U31:W31)</f>
        <v>0.91666666666666663</v>
      </c>
      <c r="I32">
        <f t="shared" si="2"/>
        <v>0.5625</v>
      </c>
      <c r="J32">
        <f t="shared" si="3"/>
        <v>0.5625</v>
      </c>
      <c r="K32">
        <f t="shared" si="4"/>
        <v>0.84027777777777768</v>
      </c>
      <c r="L32">
        <f t="shared" si="5"/>
        <v>0.25</v>
      </c>
      <c r="M32">
        <f t="shared" si="6"/>
        <v>0.84027777777777768</v>
      </c>
    </row>
    <row r="33" spans="1:13" ht="15.75">
      <c r="A33" s="2">
        <v>30</v>
      </c>
      <c r="B33" s="2">
        <v>98</v>
      </c>
      <c r="C33" s="2" t="s">
        <v>91</v>
      </c>
      <c r="D33">
        <f>AVERAGE('Konversi Fuzzy'!E32:G32)</f>
        <v>0.25</v>
      </c>
      <c r="E33">
        <f>AVERAGE('Konversi Fuzzy'!I32:K32)</f>
        <v>0.25</v>
      </c>
      <c r="F33">
        <f>AVERAGE('Konversi Fuzzy'!M32:O32)</f>
        <v>0.91666666666666663</v>
      </c>
      <c r="G33">
        <f>AVERAGE('Konversi Fuzzy'!Q32:S32)</f>
        <v>0.5</v>
      </c>
      <c r="H33">
        <f>AVERAGE('Konversi Fuzzy'!U32:W32)</f>
        <v>8.3333333333333329E-2</v>
      </c>
      <c r="I33">
        <f t="shared" si="2"/>
        <v>6.25E-2</v>
      </c>
      <c r="J33">
        <f t="shared" si="3"/>
        <v>6.25E-2</v>
      </c>
      <c r="K33">
        <f t="shared" si="4"/>
        <v>0.84027777777777768</v>
      </c>
      <c r="L33">
        <f t="shared" si="5"/>
        <v>0.25</v>
      </c>
      <c r="M33">
        <f t="shared" si="6"/>
        <v>6.9444444444444441E-3</v>
      </c>
    </row>
    <row r="34" spans="1:13" ht="15.75">
      <c r="A34" s="2">
        <v>31</v>
      </c>
      <c r="B34" s="2">
        <v>99</v>
      </c>
      <c r="C34" s="2" t="s">
        <v>92</v>
      </c>
      <c r="D34">
        <f>AVERAGE('Konversi Fuzzy'!E33:G33)</f>
        <v>0.5</v>
      </c>
      <c r="E34">
        <f>AVERAGE('Konversi Fuzzy'!I33:K33)</f>
        <v>0.5</v>
      </c>
      <c r="F34">
        <f>AVERAGE('Konversi Fuzzy'!M33:O33)</f>
        <v>0.75</v>
      </c>
      <c r="G34">
        <f>AVERAGE('Konversi Fuzzy'!Q33:S33)</f>
        <v>0.5</v>
      </c>
      <c r="H34">
        <f>AVERAGE('Konversi Fuzzy'!U33:W33)</f>
        <v>0.5</v>
      </c>
      <c r="I34">
        <f t="shared" si="2"/>
        <v>0.25</v>
      </c>
      <c r="J34">
        <f t="shared" si="3"/>
        <v>0.25</v>
      </c>
      <c r="K34">
        <f t="shared" si="4"/>
        <v>0.5625</v>
      </c>
      <c r="L34">
        <f t="shared" si="5"/>
        <v>0.25</v>
      </c>
      <c r="M34">
        <f t="shared" si="6"/>
        <v>0.25</v>
      </c>
    </row>
    <row r="35" spans="1:13" ht="15.75">
      <c r="A35" s="2">
        <v>32</v>
      </c>
      <c r="B35" s="2">
        <v>101</v>
      </c>
      <c r="C35" s="2" t="s">
        <v>93</v>
      </c>
      <c r="D35">
        <f>AVERAGE('Konversi Fuzzy'!E34:G34)</f>
        <v>0.5</v>
      </c>
      <c r="E35">
        <f>AVERAGE('Konversi Fuzzy'!I34:K34)</f>
        <v>0.25</v>
      </c>
      <c r="F35">
        <f>AVERAGE('Konversi Fuzzy'!M34:O34)</f>
        <v>0.91666666666666663</v>
      </c>
      <c r="G35">
        <f>AVERAGE('Konversi Fuzzy'!Q34:S34)</f>
        <v>0.5</v>
      </c>
      <c r="H35">
        <f>AVERAGE('Konversi Fuzzy'!U34:W34)</f>
        <v>0.5</v>
      </c>
      <c r="I35">
        <f t="shared" si="2"/>
        <v>0.25</v>
      </c>
      <c r="J35">
        <f t="shared" si="3"/>
        <v>6.25E-2</v>
      </c>
      <c r="K35">
        <f t="shared" si="4"/>
        <v>0.84027777777777768</v>
      </c>
      <c r="L35">
        <f t="shared" si="5"/>
        <v>0.25</v>
      </c>
      <c r="M35">
        <f t="shared" si="6"/>
        <v>0.25</v>
      </c>
    </row>
    <row r="36" spans="1:13" ht="15.75">
      <c r="A36" s="2">
        <v>33</v>
      </c>
      <c r="B36" s="2">
        <v>104</v>
      </c>
      <c r="C36" s="2" t="s">
        <v>94</v>
      </c>
      <c r="D36">
        <f>AVERAGE('Konversi Fuzzy'!E35:G35)</f>
        <v>0.25</v>
      </c>
      <c r="E36">
        <f>AVERAGE('Konversi Fuzzy'!I35:K35)</f>
        <v>0.5</v>
      </c>
      <c r="F36">
        <f>AVERAGE('Konversi Fuzzy'!M35:O35)</f>
        <v>0.75</v>
      </c>
      <c r="G36">
        <f>AVERAGE('Konversi Fuzzy'!Q35:S35)</f>
        <v>0.5</v>
      </c>
      <c r="H36">
        <f>AVERAGE('Konversi Fuzzy'!U35:W35)</f>
        <v>0.25</v>
      </c>
      <c r="I36">
        <f t="shared" si="2"/>
        <v>6.25E-2</v>
      </c>
      <c r="J36">
        <f t="shared" si="3"/>
        <v>0.25</v>
      </c>
      <c r="K36">
        <f t="shared" si="4"/>
        <v>0.5625</v>
      </c>
      <c r="L36">
        <f t="shared" si="5"/>
        <v>0.25</v>
      </c>
      <c r="M36">
        <f t="shared" si="6"/>
        <v>6.25E-2</v>
      </c>
    </row>
    <row r="37" spans="1:13" ht="15.75">
      <c r="A37" s="2">
        <v>34</v>
      </c>
      <c r="B37" s="2">
        <v>105</v>
      </c>
      <c r="C37" s="2" t="s">
        <v>95</v>
      </c>
      <c r="D37">
        <f>AVERAGE('Konversi Fuzzy'!E36:G36)</f>
        <v>0.25</v>
      </c>
      <c r="E37">
        <f>AVERAGE('Konversi Fuzzy'!I36:K36)</f>
        <v>0.5</v>
      </c>
      <c r="F37">
        <f>AVERAGE('Konversi Fuzzy'!M36:O36)</f>
        <v>0.75</v>
      </c>
      <c r="G37">
        <f>AVERAGE('Konversi Fuzzy'!Q36:S36)</f>
        <v>0.5</v>
      </c>
      <c r="H37">
        <f>AVERAGE('Konversi Fuzzy'!U36:W36)</f>
        <v>0.75</v>
      </c>
      <c r="I37">
        <f t="shared" si="2"/>
        <v>6.25E-2</v>
      </c>
      <c r="J37">
        <f t="shared" si="3"/>
        <v>0.25</v>
      </c>
      <c r="K37">
        <f t="shared" si="4"/>
        <v>0.5625</v>
      </c>
      <c r="L37">
        <f t="shared" si="5"/>
        <v>0.25</v>
      </c>
      <c r="M37">
        <f t="shared" si="6"/>
        <v>0.5625</v>
      </c>
    </row>
    <row r="38" spans="1:13" ht="15.75">
      <c r="A38" s="2">
        <v>35</v>
      </c>
      <c r="B38" s="2">
        <v>107</v>
      </c>
      <c r="C38" s="2" t="s">
        <v>96</v>
      </c>
      <c r="D38">
        <f>AVERAGE('Konversi Fuzzy'!E37:G37)</f>
        <v>0.5</v>
      </c>
      <c r="E38">
        <f>AVERAGE('Konversi Fuzzy'!I37:K37)</f>
        <v>0.5</v>
      </c>
      <c r="F38">
        <f>AVERAGE('Konversi Fuzzy'!M37:O37)</f>
        <v>0.75</v>
      </c>
      <c r="G38">
        <f>AVERAGE('Konversi Fuzzy'!Q37:S37)</f>
        <v>0.5</v>
      </c>
      <c r="H38">
        <f>AVERAGE('Konversi Fuzzy'!U37:W37)</f>
        <v>0.75</v>
      </c>
      <c r="I38">
        <f t="shared" si="2"/>
        <v>0.25</v>
      </c>
      <c r="J38">
        <f t="shared" si="3"/>
        <v>0.25</v>
      </c>
      <c r="K38">
        <f t="shared" si="4"/>
        <v>0.5625</v>
      </c>
      <c r="L38">
        <f t="shared" si="5"/>
        <v>0.25</v>
      </c>
      <c r="M38">
        <f t="shared" si="6"/>
        <v>0.5625</v>
      </c>
    </row>
    <row r="39" spans="1:13" ht="15.75">
      <c r="A39" s="2">
        <v>36</v>
      </c>
      <c r="B39" s="2">
        <v>109</v>
      </c>
      <c r="C39" s="2" t="s">
        <v>97</v>
      </c>
      <c r="D39">
        <f>AVERAGE('Konversi Fuzzy'!E38:G38)</f>
        <v>0.25</v>
      </c>
      <c r="E39">
        <f>AVERAGE('Konversi Fuzzy'!I38:K38)</f>
        <v>0.5</v>
      </c>
      <c r="F39">
        <f>AVERAGE('Konversi Fuzzy'!M38:O38)</f>
        <v>0.75</v>
      </c>
      <c r="G39">
        <f>AVERAGE('Konversi Fuzzy'!Q38:S38)</f>
        <v>0.5</v>
      </c>
      <c r="H39">
        <f>AVERAGE('Konversi Fuzzy'!U38:W38)</f>
        <v>0.5</v>
      </c>
      <c r="I39">
        <f t="shared" si="2"/>
        <v>6.25E-2</v>
      </c>
      <c r="J39">
        <f t="shared" si="3"/>
        <v>0.25</v>
      </c>
      <c r="K39">
        <f t="shared" si="4"/>
        <v>0.5625</v>
      </c>
      <c r="L39">
        <f t="shared" si="5"/>
        <v>0.25</v>
      </c>
      <c r="M39">
        <f t="shared" si="6"/>
        <v>0.25</v>
      </c>
    </row>
    <row r="40" spans="1:13" ht="15.75">
      <c r="A40" s="2">
        <v>37</v>
      </c>
      <c r="B40" s="2">
        <v>114</v>
      </c>
      <c r="C40" s="2" t="s">
        <v>98</v>
      </c>
      <c r="D40">
        <f>AVERAGE('Konversi Fuzzy'!E39:G39)</f>
        <v>0.5</v>
      </c>
      <c r="E40">
        <f>AVERAGE('Konversi Fuzzy'!I39:K39)</f>
        <v>0.75</v>
      </c>
      <c r="F40">
        <f>AVERAGE('Konversi Fuzzy'!M39:O39)</f>
        <v>0.91666666666666663</v>
      </c>
      <c r="G40">
        <f>AVERAGE('Konversi Fuzzy'!Q39:S39)</f>
        <v>0.5</v>
      </c>
      <c r="H40">
        <f>AVERAGE('Konversi Fuzzy'!U39:W39)</f>
        <v>0.75</v>
      </c>
      <c r="I40">
        <f t="shared" si="2"/>
        <v>0.25</v>
      </c>
      <c r="J40">
        <f t="shared" si="3"/>
        <v>0.5625</v>
      </c>
      <c r="K40">
        <f t="shared" si="4"/>
        <v>0.84027777777777768</v>
      </c>
      <c r="L40">
        <f t="shared" si="5"/>
        <v>0.25</v>
      </c>
      <c r="M40">
        <f t="shared" si="6"/>
        <v>0.5625</v>
      </c>
    </row>
    <row r="41" spans="1:13" ht="15.75">
      <c r="A41" s="2">
        <v>38</v>
      </c>
      <c r="B41" s="2">
        <v>117</v>
      </c>
      <c r="C41" s="2" t="s">
        <v>99</v>
      </c>
      <c r="D41">
        <f>AVERAGE('Konversi Fuzzy'!E40:G40)</f>
        <v>0.5</v>
      </c>
      <c r="E41">
        <f>AVERAGE('Konversi Fuzzy'!I40:K40)</f>
        <v>0.25</v>
      </c>
      <c r="F41">
        <f>AVERAGE('Konversi Fuzzy'!M40:O40)</f>
        <v>8.3333333333333329E-2</v>
      </c>
      <c r="G41">
        <f>AVERAGE('Konversi Fuzzy'!Q40:S40)</f>
        <v>0.5</v>
      </c>
      <c r="H41">
        <f>AVERAGE('Konversi Fuzzy'!U40:W40)</f>
        <v>0.25</v>
      </c>
      <c r="I41">
        <f t="shared" si="2"/>
        <v>0.25</v>
      </c>
      <c r="J41">
        <f t="shared" si="3"/>
        <v>6.25E-2</v>
      </c>
      <c r="K41">
        <f t="shared" si="4"/>
        <v>6.9444444444444441E-3</v>
      </c>
      <c r="L41">
        <f t="shared" si="5"/>
        <v>0.25</v>
      </c>
      <c r="M41">
        <f t="shared" si="6"/>
        <v>6.25E-2</v>
      </c>
    </row>
    <row r="42" spans="1:13" ht="15.75">
      <c r="A42" s="2">
        <v>39</v>
      </c>
      <c r="B42" s="2">
        <v>124</v>
      </c>
      <c r="C42" s="2" t="s">
        <v>100</v>
      </c>
      <c r="D42">
        <f>AVERAGE('Konversi Fuzzy'!E41:G41)</f>
        <v>0.5</v>
      </c>
      <c r="E42">
        <f>AVERAGE('Konversi Fuzzy'!I41:K41)</f>
        <v>0.75</v>
      </c>
      <c r="F42">
        <f>AVERAGE('Konversi Fuzzy'!M41:O41)</f>
        <v>0.91666666666666663</v>
      </c>
      <c r="G42">
        <f>AVERAGE('Konversi Fuzzy'!Q41:S41)</f>
        <v>0.5</v>
      </c>
      <c r="H42">
        <f>AVERAGE('Konversi Fuzzy'!U41:W41)</f>
        <v>0.75</v>
      </c>
      <c r="I42">
        <f t="shared" si="2"/>
        <v>0.25</v>
      </c>
      <c r="J42">
        <f t="shared" si="3"/>
        <v>0.5625</v>
      </c>
      <c r="K42">
        <f t="shared" si="4"/>
        <v>0.84027777777777768</v>
      </c>
      <c r="L42">
        <f t="shared" si="5"/>
        <v>0.25</v>
      </c>
      <c r="M42">
        <f t="shared" si="6"/>
        <v>0.5625</v>
      </c>
    </row>
    <row r="43" spans="1:13" ht="15.75">
      <c r="A43" s="2">
        <v>40</v>
      </c>
      <c r="B43" s="2">
        <v>128</v>
      </c>
      <c r="C43" s="2" t="s">
        <v>101</v>
      </c>
      <c r="D43">
        <f>AVERAGE('Konversi Fuzzy'!E42:G42)</f>
        <v>0.25</v>
      </c>
      <c r="E43">
        <f>AVERAGE('Konversi Fuzzy'!I42:K42)</f>
        <v>0.25</v>
      </c>
      <c r="F43">
        <f>AVERAGE('Konversi Fuzzy'!M42:O42)</f>
        <v>0.75</v>
      </c>
      <c r="G43">
        <f>AVERAGE('Konversi Fuzzy'!Q42:S42)</f>
        <v>0.5</v>
      </c>
      <c r="H43">
        <f>AVERAGE('Konversi Fuzzy'!U42:W42)</f>
        <v>8.3333333333333329E-2</v>
      </c>
      <c r="I43">
        <f t="shared" si="2"/>
        <v>6.25E-2</v>
      </c>
      <c r="J43">
        <f t="shared" si="3"/>
        <v>6.25E-2</v>
      </c>
      <c r="K43">
        <f t="shared" si="4"/>
        <v>0.5625</v>
      </c>
      <c r="L43">
        <f t="shared" si="5"/>
        <v>0.25</v>
      </c>
      <c r="M43">
        <f t="shared" si="6"/>
        <v>6.9444444444444441E-3</v>
      </c>
    </row>
    <row r="44" spans="1:13" ht="15.75">
      <c r="A44" s="2">
        <v>41</v>
      </c>
      <c r="B44" s="2">
        <v>141</v>
      </c>
      <c r="C44" s="2" t="s">
        <v>102</v>
      </c>
      <c r="D44">
        <f>AVERAGE('Konversi Fuzzy'!E43:G43)</f>
        <v>0.5</v>
      </c>
      <c r="E44">
        <f>AVERAGE('Konversi Fuzzy'!I43:K43)</f>
        <v>0.75</v>
      </c>
      <c r="F44">
        <f>AVERAGE('Konversi Fuzzy'!M43:O43)</f>
        <v>0.91666666666666663</v>
      </c>
      <c r="G44">
        <f>AVERAGE('Konversi Fuzzy'!Q43:S43)</f>
        <v>0.5</v>
      </c>
      <c r="H44">
        <f>AVERAGE('Konversi Fuzzy'!U43:W43)</f>
        <v>0.75</v>
      </c>
      <c r="I44">
        <f t="shared" si="2"/>
        <v>0.25</v>
      </c>
      <c r="J44">
        <f t="shared" si="3"/>
        <v>0.5625</v>
      </c>
      <c r="K44">
        <f t="shared" si="4"/>
        <v>0.84027777777777768</v>
      </c>
      <c r="L44">
        <f t="shared" si="5"/>
        <v>0.25</v>
      </c>
      <c r="M44">
        <f t="shared" si="6"/>
        <v>0.5625</v>
      </c>
    </row>
    <row r="45" spans="1:13" ht="15.75">
      <c r="A45" s="2">
        <v>42</v>
      </c>
      <c r="B45" s="2">
        <v>142</v>
      </c>
      <c r="C45" s="2" t="s">
        <v>103</v>
      </c>
      <c r="D45">
        <f>AVERAGE('Konversi Fuzzy'!E44:G44)</f>
        <v>0.5</v>
      </c>
      <c r="E45">
        <f>AVERAGE('Konversi Fuzzy'!I44:K44)</f>
        <v>0.5</v>
      </c>
      <c r="F45">
        <f>AVERAGE('Konversi Fuzzy'!M44:O44)</f>
        <v>0.75</v>
      </c>
      <c r="G45">
        <f>AVERAGE('Konversi Fuzzy'!Q44:S44)</f>
        <v>0.5</v>
      </c>
      <c r="H45">
        <f>AVERAGE('Konversi Fuzzy'!U44:W44)</f>
        <v>0.25</v>
      </c>
      <c r="I45">
        <f t="shared" si="2"/>
        <v>0.25</v>
      </c>
      <c r="J45">
        <f t="shared" si="3"/>
        <v>0.25</v>
      </c>
      <c r="K45">
        <f t="shared" si="4"/>
        <v>0.5625</v>
      </c>
      <c r="L45">
        <f t="shared" si="5"/>
        <v>0.25</v>
      </c>
      <c r="M45">
        <f t="shared" si="6"/>
        <v>6.25E-2</v>
      </c>
    </row>
    <row r="46" spans="1:13" ht="15.75">
      <c r="A46" s="2">
        <v>43</v>
      </c>
      <c r="B46" s="2">
        <v>143</v>
      </c>
      <c r="C46" s="2" t="s">
        <v>104</v>
      </c>
      <c r="D46">
        <f>AVERAGE('Konversi Fuzzy'!E45:G45)</f>
        <v>0.25</v>
      </c>
      <c r="E46">
        <f>AVERAGE('Konversi Fuzzy'!I45:K45)</f>
        <v>0.5</v>
      </c>
      <c r="F46">
        <f>AVERAGE('Konversi Fuzzy'!M45:O45)</f>
        <v>0.75</v>
      </c>
      <c r="G46">
        <f>AVERAGE('Konversi Fuzzy'!Q45:S45)</f>
        <v>0.5</v>
      </c>
      <c r="H46">
        <f>AVERAGE('Konversi Fuzzy'!U45:W45)</f>
        <v>0.5</v>
      </c>
      <c r="I46">
        <f t="shared" si="2"/>
        <v>6.25E-2</v>
      </c>
      <c r="J46">
        <f t="shared" si="3"/>
        <v>0.25</v>
      </c>
      <c r="K46">
        <f t="shared" si="4"/>
        <v>0.5625</v>
      </c>
      <c r="L46">
        <f t="shared" si="5"/>
        <v>0.25</v>
      </c>
      <c r="M46">
        <f t="shared" si="6"/>
        <v>0.25</v>
      </c>
    </row>
    <row r="47" spans="1:13" ht="15.75">
      <c r="A47" s="2">
        <v>44</v>
      </c>
      <c r="B47" s="2">
        <v>144</v>
      </c>
      <c r="C47" s="2" t="s">
        <v>105</v>
      </c>
      <c r="D47">
        <f>AVERAGE('Konversi Fuzzy'!E46:G46)</f>
        <v>0.5</v>
      </c>
      <c r="E47">
        <f>AVERAGE('Konversi Fuzzy'!I46:K46)</f>
        <v>0.75</v>
      </c>
      <c r="F47">
        <f>AVERAGE('Konversi Fuzzy'!M46:O46)</f>
        <v>0.91666666666666663</v>
      </c>
      <c r="G47">
        <f>AVERAGE('Konversi Fuzzy'!Q46:S46)</f>
        <v>0.5</v>
      </c>
      <c r="H47">
        <f>AVERAGE('Konversi Fuzzy'!U46:W46)</f>
        <v>0.75</v>
      </c>
      <c r="I47">
        <f t="shared" si="2"/>
        <v>0.25</v>
      </c>
      <c r="J47">
        <f t="shared" si="3"/>
        <v>0.5625</v>
      </c>
      <c r="K47">
        <f t="shared" si="4"/>
        <v>0.84027777777777768</v>
      </c>
      <c r="L47">
        <f t="shared" si="5"/>
        <v>0.25</v>
      </c>
      <c r="M47">
        <f t="shared" si="6"/>
        <v>0.5625</v>
      </c>
    </row>
    <row r="48" spans="1:13" ht="15.75">
      <c r="A48" s="2">
        <v>45</v>
      </c>
      <c r="B48" s="2">
        <v>152</v>
      </c>
      <c r="C48" s="2" t="s">
        <v>106</v>
      </c>
      <c r="D48">
        <f>AVERAGE('Konversi Fuzzy'!E47:G47)</f>
        <v>0.25</v>
      </c>
      <c r="E48">
        <f>AVERAGE('Konversi Fuzzy'!I47:K47)</f>
        <v>0.25</v>
      </c>
      <c r="F48">
        <f>AVERAGE('Konversi Fuzzy'!M47:O47)</f>
        <v>0.75</v>
      </c>
      <c r="G48">
        <f>AVERAGE('Konversi Fuzzy'!Q47:S47)</f>
        <v>0.5</v>
      </c>
      <c r="H48">
        <f>AVERAGE('Konversi Fuzzy'!U47:W47)</f>
        <v>8.3333333333333329E-2</v>
      </c>
      <c r="I48">
        <f t="shared" si="2"/>
        <v>6.25E-2</v>
      </c>
      <c r="J48">
        <f t="shared" si="3"/>
        <v>6.25E-2</v>
      </c>
      <c r="K48">
        <f t="shared" si="4"/>
        <v>0.5625</v>
      </c>
      <c r="L48">
        <f t="shared" si="5"/>
        <v>0.25</v>
      </c>
      <c r="M48">
        <f t="shared" si="6"/>
        <v>6.9444444444444441E-3</v>
      </c>
    </row>
    <row r="49" spans="1:13" ht="15.75">
      <c r="A49" s="2">
        <v>46</v>
      </c>
      <c r="B49" s="2">
        <v>154</v>
      </c>
      <c r="C49" s="2" t="s">
        <v>107</v>
      </c>
      <c r="D49">
        <f>AVERAGE('Konversi Fuzzy'!E48:G48)</f>
        <v>0.75</v>
      </c>
      <c r="E49">
        <f>AVERAGE('Konversi Fuzzy'!I48:K48)</f>
        <v>0.75</v>
      </c>
      <c r="F49">
        <f>AVERAGE('Konversi Fuzzy'!M48:O48)</f>
        <v>0.91666666666666663</v>
      </c>
      <c r="G49">
        <f>AVERAGE('Konversi Fuzzy'!Q48:S48)</f>
        <v>0.5</v>
      </c>
      <c r="H49">
        <f>AVERAGE('Konversi Fuzzy'!U48:W48)</f>
        <v>0.91666666666666663</v>
      </c>
      <c r="I49">
        <f t="shared" si="2"/>
        <v>0.5625</v>
      </c>
      <c r="J49">
        <f t="shared" si="3"/>
        <v>0.5625</v>
      </c>
      <c r="K49">
        <f t="shared" si="4"/>
        <v>0.84027777777777768</v>
      </c>
      <c r="L49">
        <f t="shared" si="5"/>
        <v>0.25</v>
      </c>
      <c r="M49">
        <f t="shared" si="6"/>
        <v>0.84027777777777768</v>
      </c>
    </row>
    <row r="50" spans="1:13" ht="15.75">
      <c r="A50" s="2">
        <v>47</v>
      </c>
      <c r="B50" s="2">
        <v>158</v>
      </c>
      <c r="C50" s="2" t="s">
        <v>108</v>
      </c>
      <c r="D50">
        <f>AVERAGE('Konversi Fuzzy'!E49:G49)</f>
        <v>0.25</v>
      </c>
      <c r="E50">
        <f>AVERAGE('Konversi Fuzzy'!I49:K49)</f>
        <v>0.5</v>
      </c>
      <c r="F50">
        <f>AVERAGE('Konversi Fuzzy'!M49:O49)</f>
        <v>0.75</v>
      </c>
      <c r="G50">
        <f>AVERAGE('Konversi Fuzzy'!Q49:S49)</f>
        <v>0.5</v>
      </c>
      <c r="H50">
        <f>AVERAGE('Konversi Fuzzy'!U49:W49)</f>
        <v>0.5</v>
      </c>
      <c r="I50">
        <f t="shared" si="2"/>
        <v>6.25E-2</v>
      </c>
      <c r="J50">
        <f t="shared" si="3"/>
        <v>0.25</v>
      </c>
      <c r="K50">
        <f t="shared" si="4"/>
        <v>0.5625</v>
      </c>
      <c r="L50">
        <f t="shared" si="5"/>
        <v>0.25</v>
      </c>
      <c r="M50">
        <f t="shared" si="6"/>
        <v>0.25</v>
      </c>
    </row>
    <row r="51" spans="1:13" ht="15.75">
      <c r="A51" s="2">
        <v>48</v>
      </c>
      <c r="B51" s="2">
        <v>159</v>
      </c>
      <c r="C51" s="2" t="s">
        <v>109</v>
      </c>
      <c r="D51">
        <f>AVERAGE('Konversi Fuzzy'!E50:G50)</f>
        <v>0.25</v>
      </c>
      <c r="E51">
        <f>AVERAGE('Konversi Fuzzy'!I50:K50)</f>
        <v>0.5</v>
      </c>
      <c r="F51">
        <f>AVERAGE('Konversi Fuzzy'!M50:O50)</f>
        <v>0.91666666666666663</v>
      </c>
      <c r="G51">
        <f>AVERAGE('Konversi Fuzzy'!Q50:S50)</f>
        <v>0.5</v>
      </c>
      <c r="H51">
        <f>AVERAGE('Konversi Fuzzy'!U50:W50)</f>
        <v>0.25</v>
      </c>
      <c r="I51">
        <f t="shared" si="2"/>
        <v>6.25E-2</v>
      </c>
      <c r="J51">
        <f t="shared" si="3"/>
        <v>0.25</v>
      </c>
      <c r="K51">
        <f t="shared" si="4"/>
        <v>0.84027777777777768</v>
      </c>
      <c r="L51">
        <f t="shared" si="5"/>
        <v>0.25</v>
      </c>
      <c r="M51">
        <f t="shared" si="6"/>
        <v>6.25E-2</v>
      </c>
    </row>
    <row r="52" spans="1:13" ht="15.75">
      <c r="A52" s="2">
        <v>49</v>
      </c>
      <c r="B52" s="2">
        <v>160</v>
      </c>
      <c r="C52" s="2" t="s">
        <v>110</v>
      </c>
      <c r="D52">
        <f>AVERAGE('Konversi Fuzzy'!E51:G51)</f>
        <v>0.25</v>
      </c>
      <c r="E52">
        <f>AVERAGE('Konversi Fuzzy'!I51:K51)</f>
        <v>0.25</v>
      </c>
      <c r="F52">
        <f>AVERAGE('Konversi Fuzzy'!M51:O51)</f>
        <v>0.75</v>
      </c>
      <c r="G52">
        <f>AVERAGE('Konversi Fuzzy'!Q51:S51)</f>
        <v>0.5</v>
      </c>
      <c r="H52">
        <f>AVERAGE('Konversi Fuzzy'!U51:W51)</f>
        <v>8.3333333333333329E-2</v>
      </c>
      <c r="I52">
        <f t="shared" si="2"/>
        <v>6.25E-2</v>
      </c>
      <c r="J52">
        <f t="shared" si="3"/>
        <v>6.25E-2</v>
      </c>
      <c r="K52">
        <f t="shared" si="4"/>
        <v>0.5625</v>
      </c>
      <c r="L52">
        <f t="shared" si="5"/>
        <v>0.25</v>
      </c>
      <c r="M52">
        <f t="shared" si="6"/>
        <v>6.9444444444444441E-3</v>
      </c>
    </row>
    <row r="53" spans="1:13" ht="15.75">
      <c r="A53" s="2">
        <v>50</v>
      </c>
      <c r="B53" s="2">
        <v>166</v>
      </c>
      <c r="C53" s="2" t="s">
        <v>111</v>
      </c>
      <c r="D53">
        <f>AVERAGE('Konversi Fuzzy'!E52:G52)</f>
        <v>0.5</v>
      </c>
      <c r="E53">
        <f>AVERAGE('Konversi Fuzzy'!I52:K52)</f>
        <v>0.5</v>
      </c>
      <c r="F53">
        <f>AVERAGE('Konversi Fuzzy'!M52:O52)</f>
        <v>0.91666666666666663</v>
      </c>
      <c r="G53">
        <f>AVERAGE('Konversi Fuzzy'!Q52:S52)</f>
        <v>0.5</v>
      </c>
      <c r="H53">
        <f>AVERAGE('Konversi Fuzzy'!U52:W52)</f>
        <v>0.75</v>
      </c>
      <c r="I53">
        <f t="shared" si="2"/>
        <v>0.25</v>
      </c>
      <c r="J53">
        <f t="shared" si="3"/>
        <v>0.25</v>
      </c>
      <c r="K53">
        <f t="shared" si="4"/>
        <v>0.84027777777777768</v>
      </c>
      <c r="L53">
        <f t="shared" si="5"/>
        <v>0.25</v>
      </c>
      <c r="M53">
        <f t="shared" si="6"/>
        <v>0.5625</v>
      </c>
    </row>
    <row r="54" spans="1:13" ht="15.75">
      <c r="A54" s="2">
        <v>51</v>
      </c>
      <c r="B54" s="2">
        <v>168</v>
      </c>
      <c r="C54" s="2" t="s">
        <v>112</v>
      </c>
      <c r="D54">
        <f>AVERAGE('Konversi Fuzzy'!E53:G53)</f>
        <v>0.25</v>
      </c>
      <c r="E54">
        <f>AVERAGE('Konversi Fuzzy'!I53:K53)</f>
        <v>0.25</v>
      </c>
      <c r="F54">
        <f>AVERAGE('Konversi Fuzzy'!M53:O53)</f>
        <v>0.91666666666666663</v>
      </c>
      <c r="G54">
        <f>AVERAGE('Konversi Fuzzy'!Q53:S53)</f>
        <v>0.5</v>
      </c>
      <c r="H54">
        <f>AVERAGE('Konversi Fuzzy'!U53:W53)</f>
        <v>8.3333333333333329E-2</v>
      </c>
      <c r="I54">
        <f t="shared" si="2"/>
        <v>6.25E-2</v>
      </c>
      <c r="J54">
        <f t="shared" si="3"/>
        <v>6.25E-2</v>
      </c>
      <c r="K54">
        <f t="shared" si="4"/>
        <v>0.84027777777777768</v>
      </c>
      <c r="L54">
        <f t="shared" si="5"/>
        <v>0.25</v>
      </c>
      <c r="M54">
        <f t="shared" si="6"/>
        <v>6.9444444444444441E-3</v>
      </c>
    </row>
    <row r="55" spans="1:13" ht="15.75">
      <c r="A55" s="2">
        <v>52</v>
      </c>
      <c r="B55" s="2">
        <v>171</v>
      </c>
      <c r="C55" s="2" t="s">
        <v>113</v>
      </c>
      <c r="D55">
        <f>AVERAGE('Konversi Fuzzy'!E54:G54)</f>
        <v>0.25</v>
      </c>
      <c r="E55">
        <f>AVERAGE('Konversi Fuzzy'!I54:K54)</f>
        <v>0.25</v>
      </c>
      <c r="F55">
        <f>AVERAGE('Konversi Fuzzy'!M54:O54)</f>
        <v>0.75</v>
      </c>
      <c r="G55">
        <f>AVERAGE('Konversi Fuzzy'!Q54:S54)</f>
        <v>0.5</v>
      </c>
      <c r="H55">
        <f>AVERAGE('Konversi Fuzzy'!U54:W54)</f>
        <v>0.25</v>
      </c>
      <c r="I55">
        <f t="shared" si="2"/>
        <v>6.25E-2</v>
      </c>
      <c r="J55">
        <f t="shared" si="3"/>
        <v>6.25E-2</v>
      </c>
      <c r="K55">
        <f t="shared" si="4"/>
        <v>0.5625</v>
      </c>
      <c r="L55">
        <f t="shared" si="5"/>
        <v>0.25</v>
      </c>
      <c r="M55">
        <f t="shared" si="6"/>
        <v>6.25E-2</v>
      </c>
    </row>
    <row r="56" spans="1:13" ht="15.75">
      <c r="A56" s="2">
        <v>53</v>
      </c>
      <c r="B56" s="2">
        <v>172</v>
      </c>
      <c r="C56" s="2" t="s">
        <v>114</v>
      </c>
      <c r="D56">
        <f>AVERAGE('Konversi Fuzzy'!E55:G55)</f>
        <v>0.25</v>
      </c>
      <c r="E56">
        <f>AVERAGE('Konversi Fuzzy'!I55:K55)</f>
        <v>0.25</v>
      </c>
      <c r="F56">
        <f>AVERAGE('Konversi Fuzzy'!M55:O55)</f>
        <v>0.75</v>
      </c>
      <c r="G56">
        <f>AVERAGE('Konversi Fuzzy'!Q55:S55)</f>
        <v>0.5</v>
      </c>
      <c r="H56">
        <f>AVERAGE('Konversi Fuzzy'!U55:W55)</f>
        <v>8.3333333333333329E-2</v>
      </c>
      <c r="I56">
        <f t="shared" si="2"/>
        <v>6.25E-2</v>
      </c>
      <c r="J56">
        <f t="shared" si="3"/>
        <v>6.25E-2</v>
      </c>
      <c r="K56">
        <f t="shared" si="4"/>
        <v>0.5625</v>
      </c>
      <c r="L56">
        <f t="shared" si="5"/>
        <v>0.25</v>
      </c>
      <c r="M56">
        <f t="shared" si="6"/>
        <v>6.9444444444444441E-3</v>
      </c>
    </row>
    <row r="57" spans="1:13" ht="15.75">
      <c r="A57" s="2">
        <v>54</v>
      </c>
      <c r="B57" s="2">
        <v>174</v>
      </c>
      <c r="C57" s="2" t="s">
        <v>115</v>
      </c>
      <c r="D57">
        <f>AVERAGE('Konversi Fuzzy'!E56:G56)</f>
        <v>0.25</v>
      </c>
      <c r="E57">
        <f>AVERAGE('Konversi Fuzzy'!I56:K56)</f>
        <v>0.25</v>
      </c>
      <c r="F57">
        <f>AVERAGE('Konversi Fuzzy'!M56:O56)</f>
        <v>0.75</v>
      </c>
      <c r="G57">
        <f>AVERAGE('Konversi Fuzzy'!Q56:S56)</f>
        <v>0.5</v>
      </c>
      <c r="H57">
        <f>AVERAGE('Konversi Fuzzy'!U56:W56)</f>
        <v>8.3333333333333329E-2</v>
      </c>
      <c r="I57">
        <f t="shared" si="2"/>
        <v>6.25E-2</v>
      </c>
      <c r="J57">
        <f t="shared" si="3"/>
        <v>6.25E-2</v>
      </c>
      <c r="K57">
        <f t="shared" si="4"/>
        <v>0.5625</v>
      </c>
      <c r="L57">
        <f t="shared" si="5"/>
        <v>0.25</v>
      </c>
      <c r="M57">
        <f t="shared" si="6"/>
        <v>6.9444444444444441E-3</v>
      </c>
    </row>
    <row r="58" spans="1:13" ht="15.75">
      <c r="A58" s="2">
        <v>55</v>
      </c>
      <c r="B58" s="2">
        <v>175</v>
      </c>
      <c r="C58" s="2" t="s">
        <v>116</v>
      </c>
      <c r="D58">
        <f>AVERAGE('Konversi Fuzzy'!E57:G57)</f>
        <v>0.25</v>
      </c>
      <c r="E58">
        <f>AVERAGE('Konversi Fuzzy'!I57:K57)</f>
        <v>0.25</v>
      </c>
      <c r="F58">
        <f>AVERAGE('Konversi Fuzzy'!M57:O57)</f>
        <v>0.75</v>
      </c>
      <c r="G58">
        <f>AVERAGE('Konversi Fuzzy'!Q57:S57)</f>
        <v>0.5</v>
      </c>
      <c r="H58">
        <f>AVERAGE('Konversi Fuzzy'!U57:W57)</f>
        <v>8.3333333333333329E-2</v>
      </c>
      <c r="I58">
        <f t="shared" si="2"/>
        <v>6.25E-2</v>
      </c>
      <c r="J58">
        <f t="shared" si="3"/>
        <v>6.25E-2</v>
      </c>
      <c r="K58">
        <f t="shared" si="4"/>
        <v>0.5625</v>
      </c>
      <c r="L58">
        <f t="shared" si="5"/>
        <v>0.25</v>
      </c>
      <c r="M58">
        <f t="shared" si="6"/>
        <v>6.9444444444444441E-3</v>
      </c>
    </row>
    <row r="59" spans="1:13" ht="15.75">
      <c r="A59" s="2">
        <v>56</v>
      </c>
      <c r="B59" s="2">
        <v>177</v>
      </c>
      <c r="C59" s="2" t="s">
        <v>117</v>
      </c>
      <c r="D59">
        <f>AVERAGE('Konversi Fuzzy'!E58:G58)</f>
        <v>0.5</v>
      </c>
      <c r="E59">
        <f>AVERAGE('Konversi Fuzzy'!I58:K58)</f>
        <v>0.5</v>
      </c>
      <c r="F59">
        <f>AVERAGE('Konversi Fuzzy'!M58:O58)</f>
        <v>0.75</v>
      </c>
      <c r="G59">
        <f>AVERAGE('Konversi Fuzzy'!Q58:S58)</f>
        <v>0.5</v>
      </c>
      <c r="H59">
        <f>AVERAGE('Konversi Fuzzy'!U58:W58)</f>
        <v>0.25</v>
      </c>
      <c r="I59">
        <f t="shared" si="2"/>
        <v>0.25</v>
      </c>
      <c r="J59">
        <f t="shared" si="3"/>
        <v>0.25</v>
      </c>
      <c r="K59">
        <f t="shared" si="4"/>
        <v>0.5625</v>
      </c>
      <c r="L59">
        <f t="shared" si="5"/>
        <v>0.25</v>
      </c>
      <c r="M59">
        <f t="shared" si="6"/>
        <v>6.25E-2</v>
      </c>
    </row>
    <row r="60" spans="1:13" ht="15.75">
      <c r="A60" s="2">
        <v>57</v>
      </c>
      <c r="B60" s="2">
        <v>181</v>
      </c>
      <c r="C60" s="2" t="s">
        <v>118</v>
      </c>
      <c r="D60">
        <f>AVERAGE('Konversi Fuzzy'!E59:G59)</f>
        <v>0.75</v>
      </c>
      <c r="E60">
        <f>AVERAGE('Konversi Fuzzy'!I59:K59)</f>
        <v>0.25</v>
      </c>
      <c r="F60">
        <f>AVERAGE('Konversi Fuzzy'!M59:O59)</f>
        <v>0.91666666666666663</v>
      </c>
      <c r="G60">
        <f>AVERAGE('Konversi Fuzzy'!Q59:S59)</f>
        <v>0.5</v>
      </c>
      <c r="H60">
        <f>AVERAGE('Konversi Fuzzy'!U59:W59)</f>
        <v>8.3333333333333329E-2</v>
      </c>
      <c r="I60">
        <f t="shared" si="2"/>
        <v>0.5625</v>
      </c>
      <c r="J60">
        <f t="shared" si="3"/>
        <v>6.25E-2</v>
      </c>
      <c r="K60">
        <f t="shared" si="4"/>
        <v>0.84027777777777768</v>
      </c>
      <c r="L60">
        <f t="shared" si="5"/>
        <v>0.25</v>
      </c>
      <c r="M60">
        <f t="shared" si="6"/>
        <v>6.9444444444444441E-3</v>
      </c>
    </row>
    <row r="61" spans="1:13" ht="15.75">
      <c r="A61" s="2">
        <v>58</v>
      </c>
      <c r="B61" s="2">
        <v>182</v>
      </c>
      <c r="C61" s="2" t="s">
        <v>119</v>
      </c>
      <c r="D61">
        <f>AVERAGE('Konversi Fuzzy'!E60:G60)</f>
        <v>0.5</v>
      </c>
      <c r="E61">
        <f>AVERAGE('Konversi Fuzzy'!I60:K60)</f>
        <v>0.5</v>
      </c>
      <c r="F61">
        <f>AVERAGE('Konversi Fuzzy'!M60:O60)</f>
        <v>0.91666666666666663</v>
      </c>
      <c r="G61">
        <f>AVERAGE('Konversi Fuzzy'!Q60:S60)</f>
        <v>0.5</v>
      </c>
      <c r="H61">
        <f>AVERAGE('Konversi Fuzzy'!U60:W60)</f>
        <v>0.5</v>
      </c>
      <c r="I61">
        <f t="shared" si="2"/>
        <v>0.25</v>
      </c>
      <c r="J61">
        <f t="shared" si="3"/>
        <v>0.25</v>
      </c>
      <c r="K61">
        <f t="shared" si="4"/>
        <v>0.84027777777777768</v>
      </c>
      <c r="L61">
        <f t="shared" si="5"/>
        <v>0.25</v>
      </c>
      <c r="M61">
        <f t="shared" si="6"/>
        <v>0.25</v>
      </c>
    </row>
    <row r="62" spans="1:13" ht="15.75">
      <c r="A62" s="2">
        <v>59</v>
      </c>
      <c r="B62" s="2">
        <v>183</v>
      </c>
      <c r="C62" s="2" t="s">
        <v>120</v>
      </c>
      <c r="D62">
        <f>AVERAGE('Konversi Fuzzy'!E61:G61)</f>
        <v>0.5</v>
      </c>
      <c r="E62">
        <f>AVERAGE('Konversi Fuzzy'!I61:K61)</f>
        <v>0.5</v>
      </c>
      <c r="F62">
        <f>AVERAGE('Konversi Fuzzy'!M61:O61)</f>
        <v>0.91666666666666663</v>
      </c>
      <c r="G62">
        <f>AVERAGE('Konversi Fuzzy'!Q61:S61)</f>
        <v>0.5</v>
      </c>
      <c r="H62">
        <f>AVERAGE('Konversi Fuzzy'!U61:W61)</f>
        <v>0.75</v>
      </c>
      <c r="I62">
        <f t="shared" si="2"/>
        <v>0.25</v>
      </c>
      <c r="J62">
        <f t="shared" si="3"/>
        <v>0.25</v>
      </c>
      <c r="K62">
        <f t="shared" si="4"/>
        <v>0.84027777777777768</v>
      </c>
      <c r="L62">
        <f t="shared" si="5"/>
        <v>0.25</v>
      </c>
      <c r="M62">
        <f t="shared" si="6"/>
        <v>0.5625</v>
      </c>
    </row>
    <row r="63" spans="1:13" ht="15.75">
      <c r="A63" s="2">
        <v>60</v>
      </c>
      <c r="B63" s="2">
        <v>187</v>
      </c>
      <c r="C63" s="2" t="s">
        <v>121</v>
      </c>
      <c r="D63">
        <f>AVERAGE('Konversi Fuzzy'!E62:G62)</f>
        <v>0.25</v>
      </c>
      <c r="E63">
        <f>AVERAGE('Konversi Fuzzy'!I62:K62)</f>
        <v>0.25</v>
      </c>
      <c r="F63">
        <f>AVERAGE('Konversi Fuzzy'!M62:O62)</f>
        <v>0.75</v>
      </c>
      <c r="G63">
        <f>AVERAGE('Konversi Fuzzy'!Q62:S62)</f>
        <v>0.5</v>
      </c>
      <c r="H63">
        <f>AVERAGE('Konversi Fuzzy'!U62:W62)</f>
        <v>8.3333333333333329E-2</v>
      </c>
      <c r="I63">
        <f t="shared" si="2"/>
        <v>6.25E-2</v>
      </c>
      <c r="J63">
        <f t="shared" si="3"/>
        <v>6.25E-2</v>
      </c>
      <c r="K63">
        <f t="shared" si="4"/>
        <v>0.5625</v>
      </c>
      <c r="L63">
        <f t="shared" si="5"/>
        <v>0.25</v>
      </c>
      <c r="M63">
        <f t="shared" si="6"/>
        <v>6.9444444444444441E-3</v>
      </c>
    </row>
    <row r="64" spans="1:13" ht="15.75">
      <c r="A64" s="2">
        <v>61</v>
      </c>
      <c r="B64" s="2">
        <v>188</v>
      </c>
      <c r="C64" s="2" t="s">
        <v>122</v>
      </c>
      <c r="D64">
        <f>AVERAGE('Konversi Fuzzy'!E63:G63)</f>
        <v>0.25</v>
      </c>
      <c r="E64">
        <f>AVERAGE('Konversi Fuzzy'!I63:K63)</f>
        <v>0.5</v>
      </c>
      <c r="F64">
        <f>AVERAGE('Konversi Fuzzy'!M63:O63)</f>
        <v>0.91666666666666663</v>
      </c>
      <c r="G64">
        <f>AVERAGE('Konversi Fuzzy'!Q63:S63)</f>
        <v>0.5</v>
      </c>
      <c r="H64">
        <f>AVERAGE('Konversi Fuzzy'!U63:W63)</f>
        <v>0.5</v>
      </c>
      <c r="I64">
        <f t="shared" si="2"/>
        <v>6.25E-2</v>
      </c>
      <c r="J64">
        <f t="shared" si="3"/>
        <v>0.25</v>
      </c>
      <c r="K64">
        <f t="shared" si="4"/>
        <v>0.84027777777777768</v>
      </c>
      <c r="L64">
        <f t="shared" si="5"/>
        <v>0.25</v>
      </c>
      <c r="M64">
        <f t="shared" si="6"/>
        <v>0.25</v>
      </c>
    </row>
    <row r="65" spans="1:13" ht="15.75">
      <c r="A65" s="2">
        <v>62</v>
      </c>
      <c r="B65" s="2">
        <v>199</v>
      </c>
      <c r="C65" s="2" t="s">
        <v>123</v>
      </c>
      <c r="D65">
        <f>AVERAGE('Konversi Fuzzy'!E64:G64)</f>
        <v>0.25</v>
      </c>
      <c r="E65">
        <f>AVERAGE('Konversi Fuzzy'!I64:K64)</f>
        <v>0.5</v>
      </c>
      <c r="F65">
        <f>AVERAGE('Konversi Fuzzy'!M64:O64)</f>
        <v>8.3333333333333329E-2</v>
      </c>
      <c r="G65">
        <f>AVERAGE('Konversi Fuzzy'!Q64:S64)</f>
        <v>0.5</v>
      </c>
      <c r="H65">
        <f>AVERAGE('Konversi Fuzzy'!U64:W64)</f>
        <v>8.3333333333333329E-2</v>
      </c>
      <c r="I65">
        <f t="shared" si="2"/>
        <v>6.25E-2</v>
      </c>
      <c r="J65">
        <f t="shared" si="3"/>
        <v>0.25</v>
      </c>
      <c r="K65">
        <f t="shared" si="4"/>
        <v>6.9444444444444441E-3</v>
      </c>
      <c r="L65">
        <f t="shared" si="5"/>
        <v>0.25</v>
      </c>
      <c r="M65">
        <f t="shared" si="6"/>
        <v>6.9444444444444441E-3</v>
      </c>
    </row>
    <row r="66" spans="1:13" ht="15.75">
      <c r="A66" s="2">
        <v>63</v>
      </c>
      <c r="B66" s="2">
        <v>206</v>
      </c>
      <c r="C66" s="2" t="s">
        <v>124</v>
      </c>
      <c r="D66">
        <f>AVERAGE('Konversi Fuzzy'!E65:G65)</f>
        <v>0.5</v>
      </c>
      <c r="E66">
        <f>AVERAGE('Konversi Fuzzy'!I65:K65)</f>
        <v>0.75</v>
      </c>
      <c r="F66">
        <f>AVERAGE('Konversi Fuzzy'!M65:O65)</f>
        <v>0.91666666666666663</v>
      </c>
      <c r="G66">
        <f>AVERAGE('Konversi Fuzzy'!Q65:S65)</f>
        <v>0.5</v>
      </c>
      <c r="H66">
        <f>AVERAGE('Konversi Fuzzy'!U65:W65)</f>
        <v>0.75</v>
      </c>
      <c r="I66">
        <f t="shared" si="2"/>
        <v>0.25</v>
      </c>
      <c r="J66">
        <f t="shared" si="3"/>
        <v>0.5625</v>
      </c>
      <c r="K66">
        <f t="shared" si="4"/>
        <v>0.84027777777777768</v>
      </c>
      <c r="L66">
        <f t="shared" si="5"/>
        <v>0.25</v>
      </c>
      <c r="M66">
        <f t="shared" si="6"/>
        <v>0.5625</v>
      </c>
    </row>
    <row r="67" spans="1:13" ht="15.75">
      <c r="A67" s="2">
        <v>64</v>
      </c>
      <c r="B67" s="2">
        <v>215</v>
      </c>
      <c r="C67" s="2" t="s">
        <v>125</v>
      </c>
      <c r="D67">
        <f>AVERAGE('Konversi Fuzzy'!E66:G66)</f>
        <v>0.25</v>
      </c>
      <c r="E67">
        <f>AVERAGE('Konversi Fuzzy'!I66:K66)</f>
        <v>0.25</v>
      </c>
      <c r="F67">
        <f>AVERAGE('Konversi Fuzzy'!M66:O66)</f>
        <v>0.91666666666666663</v>
      </c>
      <c r="G67">
        <f>AVERAGE('Konversi Fuzzy'!Q66:S66)</f>
        <v>0.5</v>
      </c>
      <c r="H67">
        <f>AVERAGE('Konversi Fuzzy'!U66:W66)</f>
        <v>8.3333333333333329E-2</v>
      </c>
      <c r="I67">
        <f t="shared" si="2"/>
        <v>6.25E-2</v>
      </c>
      <c r="J67">
        <f t="shared" si="3"/>
        <v>6.25E-2</v>
      </c>
      <c r="K67">
        <f t="shared" si="4"/>
        <v>0.84027777777777768</v>
      </c>
      <c r="L67">
        <f t="shared" si="5"/>
        <v>0.25</v>
      </c>
      <c r="M67">
        <f t="shared" si="6"/>
        <v>6.9444444444444441E-3</v>
      </c>
    </row>
    <row r="68" spans="1:13" ht="15.75">
      <c r="A68" s="2">
        <v>65</v>
      </c>
      <c r="B68" s="2">
        <v>216</v>
      </c>
      <c r="C68" s="2" t="s">
        <v>126</v>
      </c>
      <c r="D68">
        <f>AVERAGE('Konversi Fuzzy'!E67:G67)</f>
        <v>0.5</v>
      </c>
      <c r="E68">
        <f>AVERAGE('Konversi Fuzzy'!I67:K67)</f>
        <v>0.25</v>
      </c>
      <c r="F68">
        <f>AVERAGE('Konversi Fuzzy'!M67:O67)</f>
        <v>0.75</v>
      </c>
      <c r="G68">
        <f>AVERAGE('Konversi Fuzzy'!Q67:S67)</f>
        <v>0.5</v>
      </c>
      <c r="H68">
        <f>AVERAGE('Konversi Fuzzy'!U67:W67)</f>
        <v>8.3333333333333329E-2</v>
      </c>
      <c r="I68">
        <f t="shared" si="2"/>
        <v>0.25</v>
      </c>
      <c r="J68">
        <f t="shared" si="3"/>
        <v>6.25E-2</v>
      </c>
      <c r="K68">
        <f t="shared" si="4"/>
        <v>0.5625</v>
      </c>
      <c r="L68">
        <f t="shared" si="5"/>
        <v>0.25</v>
      </c>
      <c r="M68">
        <f t="shared" si="6"/>
        <v>6.9444444444444441E-3</v>
      </c>
    </row>
    <row r="69" spans="1:13" ht="15.75">
      <c r="A69" s="2">
        <v>66</v>
      </c>
      <c r="B69" s="2">
        <v>218</v>
      </c>
      <c r="C69" s="2" t="s">
        <v>127</v>
      </c>
      <c r="D69">
        <f>AVERAGE('Konversi Fuzzy'!E68:G68)</f>
        <v>0.5</v>
      </c>
      <c r="E69">
        <f>AVERAGE('Konversi Fuzzy'!I68:K68)</f>
        <v>0.5</v>
      </c>
      <c r="F69">
        <f>AVERAGE('Konversi Fuzzy'!M68:O68)</f>
        <v>0.91666666666666663</v>
      </c>
      <c r="G69">
        <f>AVERAGE('Konversi Fuzzy'!Q68:S68)</f>
        <v>0.5</v>
      </c>
      <c r="H69">
        <f>AVERAGE('Konversi Fuzzy'!U68:W68)</f>
        <v>0.5</v>
      </c>
      <c r="I69">
        <f t="shared" ref="I69:I95" si="7">D69^2</f>
        <v>0.25</v>
      </c>
      <c r="J69">
        <f t="shared" ref="J69:J95" si="8">E69^2</f>
        <v>0.25</v>
      </c>
      <c r="K69">
        <f t="shared" ref="K69:K95" si="9">F69^2</f>
        <v>0.84027777777777768</v>
      </c>
      <c r="L69">
        <f t="shared" ref="L69:L95" si="10">G69^2</f>
        <v>0.25</v>
      </c>
      <c r="M69">
        <f t="shared" ref="M69:M95" si="11">H69^2</f>
        <v>0.25</v>
      </c>
    </row>
    <row r="70" spans="1:13" ht="15.75">
      <c r="A70" s="2">
        <v>67</v>
      </c>
      <c r="B70" s="2">
        <v>222</v>
      </c>
      <c r="C70" s="2" t="s">
        <v>128</v>
      </c>
      <c r="D70">
        <f>AVERAGE('Konversi Fuzzy'!E69:G69)</f>
        <v>0.5</v>
      </c>
      <c r="E70">
        <f>AVERAGE('Konversi Fuzzy'!I69:K69)</f>
        <v>0.5</v>
      </c>
      <c r="F70">
        <f>AVERAGE('Konversi Fuzzy'!M69:O69)</f>
        <v>0.75</v>
      </c>
      <c r="G70">
        <f>AVERAGE('Konversi Fuzzy'!Q69:S69)</f>
        <v>0.5</v>
      </c>
      <c r="H70">
        <f>AVERAGE('Konversi Fuzzy'!U69:W69)</f>
        <v>0.5</v>
      </c>
      <c r="I70">
        <f t="shared" si="7"/>
        <v>0.25</v>
      </c>
      <c r="J70">
        <f t="shared" si="8"/>
        <v>0.25</v>
      </c>
      <c r="K70">
        <f t="shared" si="9"/>
        <v>0.5625</v>
      </c>
      <c r="L70">
        <f t="shared" si="10"/>
        <v>0.25</v>
      </c>
      <c r="M70">
        <f t="shared" si="11"/>
        <v>0.25</v>
      </c>
    </row>
    <row r="71" spans="1:13" ht="15.75">
      <c r="A71" s="2">
        <v>68</v>
      </c>
      <c r="B71" s="2">
        <v>224</v>
      </c>
      <c r="C71" s="2" t="s">
        <v>129</v>
      </c>
      <c r="D71">
        <f>AVERAGE('Konversi Fuzzy'!E70:G70)</f>
        <v>0.25</v>
      </c>
      <c r="E71">
        <f>AVERAGE('Konversi Fuzzy'!I70:K70)</f>
        <v>0.5</v>
      </c>
      <c r="F71">
        <f>AVERAGE('Konversi Fuzzy'!M70:O70)</f>
        <v>0.91666666666666663</v>
      </c>
      <c r="G71">
        <f>AVERAGE('Konversi Fuzzy'!Q70:S70)</f>
        <v>0.5</v>
      </c>
      <c r="H71">
        <f>AVERAGE('Konversi Fuzzy'!U70:W70)</f>
        <v>0.25</v>
      </c>
      <c r="I71">
        <f t="shared" si="7"/>
        <v>6.25E-2</v>
      </c>
      <c r="J71">
        <f t="shared" si="8"/>
        <v>0.25</v>
      </c>
      <c r="K71">
        <f t="shared" si="9"/>
        <v>0.84027777777777768</v>
      </c>
      <c r="L71">
        <f t="shared" si="10"/>
        <v>0.25</v>
      </c>
      <c r="M71">
        <f t="shared" si="11"/>
        <v>6.25E-2</v>
      </c>
    </row>
    <row r="72" spans="1:13" ht="15.75">
      <c r="A72" s="2">
        <v>69</v>
      </c>
      <c r="B72" s="2">
        <v>236</v>
      </c>
      <c r="C72" s="2" t="s">
        <v>130</v>
      </c>
      <c r="D72">
        <f>AVERAGE('Konversi Fuzzy'!E71:G71)</f>
        <v>8.3333333333333329E-2</v>
      </c>
      <c r="E72">
        <f>AVERAGE('Konversi Fuzzy'!I71:K71)</f>
        <v>0.25</v>
      </c>
      <c r="F72">
        <f>AVERAGE('Konversi Fuzzy'!M71:O71)</f>
        <v>0.75</v>
      </c>
      <c r="G72">
        <f>AVERAGE('Konversi Fuzzy'!Q71:S71)</f>
        <v>0.5</v>
      </c>
      <c r="H72">
        <f>AVERAGE('Konversi Fuzzy'!U71:W71)</f>
        <v>8.3333333333333329E-2</v>
      </c>
      <c r="I72">
        <f t="shared" si="7"/>
        <v>6.9444444444444441E-3</v>
      </c>
      <c r="J72">
        <f t="shared" si="8"/>
        <v>6.25E-2</v>
      </c>
      <c r="K72">
        <f t="shared" si="9"/>
        <v>0.5625</v>
      </c>
      <c r="L72">
        <f t="shared" si="10"/>
        <v>0.25</v>
      </c>
      <c r="M72">
        <f t="shared" si="11"/>
        <v>6.9444444444444441E-3</v>
      </c>
    </row>
    <row r="73" spans="1:13" ht="15.75">
      <c r="A73" s="2">
        <v>70</v>
      </c>
      <c r="B73" s="2">
        <v>237</v>
      </c>
      <c r="C73" s="2" t="s">
        <v>131</v>
      </c>
      <c r="D73">
        <f>AVERAGE('Konversi Fuzzy'!E72:G72)</f>
        <v>0.25</v>
      </c>
      <c r="E73">
        <f>AVERAGE('Konversi Fuzzy'!I72:K72)</f>
        <v>0.5</v>
      </c>
      <c r="F73">
        <f>AVERAGE('Konversi Fuzzy'!M72:O72)</f>
        <v>0.75</v>
      </c>
      <c r="G73">
        <f>AVERAGE('Konversi Fuzzy'!Q72:S72)</f>
        <v>0.5</v>
      </c>
      <c r="H73">
        <f>AVERAGE('Konversi Fuzzy'!U72:W72)</f>
        <v>0.5</v>
      </c>
      <c r="I73">
        <f t="shared" si="7"/>
        <v>6.25E-2</v>
      </c>
      <c r="J73">
        <f t="shared" si="8"/>
        <v>0.25</v>
      </c>
      <c r="K73">
        <f t="shared" si="9"/>
        <v>0.5625</v>
      </c>
      <c r="L73">
        <f t="shared" si="10"/>
        <v>0.25</v>
      </c>
      <c r="M73">
        <f t="shared" si="11"/>
        <v>0.25</v>
      </c>
    </row>
    <row r="74" spans="1:13" ht="15.75">
      <c r="A74" s="2">
        <v>71</v>
      </c>
      <c r="B74" s="2">
        <v>244</v>
      </c>
      <c r="C74" s="2" t="s">
        <v>132</v>
      </c>
      <c r="D74">
        <f>AVERAGE('Konversi Fuzzy'!E73:G73)</f>
        <v>0.25</v>
      </c>
      <c r="E74">
        <f>AVERAGE('Konversi Fuzzy'!I73:K73)</f>
        <v>0.5</v>
      </c>
      <c r="F74">
        <f>AVERAGE('Konversi Fuzzy'!M73:O73)</f>
        <v>0.91666666666666663</v>
      </c>
      <c r="G74">
        <f>AVERAGE('Konversi Fuzzy'!Q73:S73)</f>
        <v>0.5</v>
      </c>
      <c r="H74">
        <f>AVERAGE('Konversi Fuzzy'!U73:W73)</f>
        <v>0.75</v>
      </c>
      <c r="I74">
        <f t="shared" si="7"/>
        <v>6.25E-2</v>
      </c>
      <c r="J74">
        <f t="shared" si="8"/>
        <v>0.25</v>
      </c>
      <c r="K74">
        <f t="shared" si="9"/>
        <v>0.84027777777777768</v>
      </c>
      <c r="L74">
        <f t="shared" si="10"/>
        <v>0.25</v>
      </c>
      <c r="M74">
        <f t="shared" si="11"/>
        <v>0.5625</v>
      </c>
    </row>
    <row r="75" spans="1:13" ht="15.75">
      <c r="A75" s="2">
        <v>72</v>
      </c>
      <c r="B75" s="2">
        <v>247</v>
      </c>
      <c r="C75" s="2" t="s">
        <v>133</v>
      </c>
      <c r="D75">
        <f>AVERAGE('Konversi Fuzzy'!E74:G74)</f>
        <v>0.25</v>
      </c>
      <c r="E75">
        <f>AVERAGE('Konversi Fuzzy'!I74:K74)</f>
        <v>0.5</v>
      </c>
      <c r="F75">
        <f>AVERAGE('Konversi Fuzzy'!M74:O74)</f>
        <v>0.91666666666666663</v>
      </c>
      <c r="G75">
        <f>AVERAGE('Konversi Fuzzy'!Q74:S74)</f>
        <v>0.5</v>
      </c>
      <c r="H75">
        <f>AVERAGE('Konversi Fuzzy'!U74:W74)</f>
        <v>0.75</v>
      </c>
      <c r="I75">
        <f t="shared" si="7"/>
        <v>6.25E-2</v>
      </c>
      <c r="J75">
        <f t="shared" si="8"/>
        <v>0.25</v>
      </c>
      <c r="K75">
        <f t="shared" si="9"/>
        <v>0.84027777777777768</v>
      </c>
      <c r="L75">
        <f t="shared" si="10"/>
        <v>0.25</v>
      </c>
      <c r="M75">
        <f t="shared" si="11"/>
        <v>0.5625</v>
      </c>
    </row>
    <row r="76" spans="1:13" ht="15.75">
      <c r="A76" s="2">
        <v>73</v>
      </c>
      <c r="B76" s="2">
        <v>252</v>
      </c>
      <c r="C76" s="2" t="s">
        <v>134</v>
      </c>
      <c r="D76">
        <f>AVERAGE('Konversi Fuzzy'!E75:G75)</f>
        <v>0.75</v>
      </c>
      <c r="E76">
        <f>AVERAGE('Konversi Fuzzy'!I75:K75)</f>
        <v>0.75</v>
      </c>
      <c r="F76">
        <f>AVERAGE('Konversi Fuzzy'!M75:O75)</f>
        <v>0.91666666666666663</v>
      </c>
      <c r="G76">
        <f>AVERAGE('Konversi Fuzzy'!Q75:S75)</f>
        <v>0.5</v>
      </c>
      <c r="H76">
        <f>AVERAGE('Konversi Fuzzy'!U75:W75)</f>
        <v>0.91666666666666663</v>
      </c>
      <c r="I76">
        <f t="shared" si="7"/>
        <v>0.5625</v>
      </c>
      <c r="J76">
        <f t="shared" si="8"/>
        <v>0.5625</v>
      </c>
      <c r="K76">
        <f t="shared" si="9"/>
        <v>0.84027777777777768</v>
      </c>
      <c r="L76">
        <f t="shared" si="10"/>
        <v>0.25</v>
      </c>
      <c r="M76">
        <f t="shared" si="11"/>
        <v>0.84027777777777768</v>
      </c>
    </row>
    <row r="77" spans="1:13" ht="15.75">
      <c r="A77" s="2">
        <v>74</v>
      </c>
      <c r="B77" s="2">
        <v>253</v>
      </c>
      <c r="C77" s="2" t="s">
        <v>135</v>
      </c>
      <c r="D77">
        <f>AVERAGE('Konversi Fuzzy'!E76:G76)</f>
        <v>0.25</v>
      </c>
      <c r="E77">
        <f>AVERAGE('Konversi Fuzzy'!I76:K76)</f>
        <v>0.25</v>
      </c>
      <c r="F77">
        <f>AVERAGE('Konversi Fuzzy'!M76:O76)</f>
        <v>0.91666666666666663</v>
      </c>
      <c r="G77">
        <f>AVERAGE('Konversi Fuzzy'!Q76:S76)</f>
        <v>0.5</v>
      </c>
      <c r="H77">
        <f>AVERAGE('Konversi Fuzzy'!U76:W76)</f>
        <v>0.5</v>
      </c>
      <c r="I77">
        <f t="shared" si="7"/>
        <v>6.25E-2</v>
      </c>
      <c r="J77">
        <f t="shared" si="8"/>
        <v>6.25E-2</v>
      </c>
      <c r="K77">
        <f t="shared" si="9"/>
        <v>0.84027777777777768</v>
      </c>
      <c r="L77">
        <f t="shared" si="10"/>
        <v>0.25</v>
      </c>
      <c r="M77">
        <f t="shared" si="11"/>
        <v>0.25</v>
      </c>
    </row>
    <row r="78" spans="1:13" ht="15.75">
      <c r="A78" s="2">
        <v>75</v>
      </c>
      <c r="B78" s="2">
        <v>254</v>
      </c>
      <c r="C78" s="2" t="s">
        <v>136</v>
      </c>
      <c r="D78">
        <f>AVERAGE('Konversi Fuzzy'!E77:G77)</f>
        <v>0.75</v>
      </c>
      <c r="E78">
        <f>AVERAGE('Konversi Fuzzy'!I77:K77)</f>
        <v>0.5</v>
      </c>
      <c r="F78">
        <f>AVERAGE('Konversi Fuzzy'!M77:O77)</f>
        <v>0.91666666666666663</v>
      </c>
      <c r="G78">
        <f>AVERAGE('Konversi Fuzzy'!Q77:S77)</f>
        <v>0.5</v>
      </c>
      <c r="H78">
        <f>AVERAGE('Konversi Fuzzy'!U77:W77)</f>
        <v>0.91666666666666663</v>
      </c>
      <c r="I78">
        <f t="shared" si="7"/>
        <v>0.5625</v>
      </c>
      <c r="J78">
        <f t="shared" si="8"/>
        <v>0.25</v>
      </c>
      <c r="K78">
        <f t="shared" si="9"/>
        <v>0.84027777777777768</v>
      </c>
      <c r="L78">
        <f t="shared" si="10"/>
        <v>0.25</v>
      </c>
      <c r="M78">
        <f t="shared" si="11"/>
        <v>0.84027777777777768</v>
      </c>
    </row>
    <row r="79" spans="1:13" ht="15.75">
      <c r="A79" s="2">
        <v>76</v>
      </c>
      <c r="B79" s="2">
        <v>259</v>
      </c>
      <c r="C79" s="2" t="s">
        <v>137</v>
      </c>
      <c r="D79">
        <f>AVERAGE('Konversi Fuzzy'!E78:G78)</f>
        <v>0.25</v>
      </c>
      <c r="E79">
        <f>AVERAGE('Konversi Fuzzy'!I78:K78)</f>
        <v>0.25</v>
      </c>
      <c r="F79">
        <f>AVERAGE('Konversi Fuzzy'!M78:O78)</f>
        <v>0.91666666666666663</v>
      </c>
      <c r="G79">
        <f>AVERAGE('Konversi Fuzzy'!Q78:S78)</f>
        <v>0.5</v>
      </c>
      <c r="H79">
        <f>AVERAGE('Konversi Fuzzy'!U78:W78)</f>
        <v>8.3333333333333329E-2</v>
      </c>
      <c r="I79">
        <f t="shared" si="7"/>
        <v>6.25E-2</v>
      </c>
      <c r="J79">
        <f t="shared" si="8"/>
        <v>6.25E-2</v>
      </c>
      <c r="K79">
        <f t="shared" si="9"/>
        <v>0.84027777777777768</v>
      </c>
      <c r="L79">
        <f t="shared" si="10"/>
        <v>0.25</v>
      </c>
      <c r="M79">
        <f t="shared" si="11"/>
        <v>6.9444444444444441E-3</v>
      </c>
    </row>
    <row r="80" spans="1:13" ht="15.75">
      <c r="A80" s="2">
        <v>77</v>
      </c>
      <c r="B80" s="2">
        <v>260</v>
      </c>
      <c r="C80" s="2" t="s">
        <v>138</v>
      </c>
      <c r="D80">
        <f>AVERAGE('Konversi Fuzzy'!E79:G79)</f>
        <v>0.25</v>
      </c>
      <c r="E80">
        <f>AVERAGE('Konversi Fuzzy'!I79:K79)</f>
        <v>0.5</v>
      </c>
      <c r="F80">
        <f>AVERAGE('Konversi Fuzzy'!M79:O79)</f>
        <v>0.75</v>
      </c>
      <c r="G80">
        <f>AVERAGE('Konversi Fuzzy'!Q79:S79)</f>
        <v>0.5</v>
      </c>
      <c r="H80">
        <f>AVERAGE('Konversi Fuzzy'!U79:W79)</f>
        <v>0.25</v>
      </c>
      <c r="I80">
        <f t="shared" si="7"/>
        <v>6.25E-2</v>
      </c>
      <c r="J80">
        <f t="shared" si="8"/>
        <v>0.25</v>
      </c>
      <c r="K80">
        <f t="shared" si="9"/>
        <v>0.5625</v>
      </c>
      <c r="L80">
        <f t="shared" si="10"/>
        <v>0.25</v>
      </c>
      <c r="M80">
        <f t="shared" si="11"/>
        <v>6.25E-2</v>
      </c>
    </row>
    <row r="81" spans="1:13" ht="15.75">
      <c r="A81" s="2">
        <v>78</v>
      </c>
      <c r="B81" s="2">
        <v>265</v>
      </c>
      <c r="C81" s="2" t="s">
        <v>139</v>
      </c>
      <c r="D81">
        <f>AVERAGE('Konversi Fuzzy'!E80:G80)</f>
        <v>0.25</v>
      </c>
      <c r="E81">
        <f>AVERAGE('Konversi Fuzzy'!I80:K80)</f>
        <v>0.25</v>
      </c>
      <c r="F81">
        <f>AVERAGE('Konversi Fuzzy'!M80:O80)</f>
        <v>0.75</v>
      </c>
      <c r="G81">
        <f>AVERAGE('Konversi Fuzzy'!Q80:S80)</f>
        <v>0.5</v>
      </c>
      <c r="H81">
        <f>AVERAGE('Konversi Fuzzy'!U80:W80)</f>
        <v>0.5</v>
      </c>
      <c r="I81">
        <f t="shared" si="7"/>
        <v>6.25E-2</v>
      </c>
      <c r="J81">
        <f t="shared" si="8"/>
        <v>6.25E-2</v>
      </c>
      <c r="K81">
        <f t="shared" si="9"/>
        <v>0.5625</v>
      </c>
      <c r="L81">
        <f t="shared" si="10"/>
        <v>0.25</v>
      </c>
      <c r="M81">
        <f t="shared" si="11"/>
        <v>0.25</v>
      </c>
    </row>
    <row r="82" spans="1:13" ht="15.75">
      <c r="A82" s="2">
        <v>79</v>
      </c>
      <c r="B82" s="2">
        <v>268</v>
      </c>
      <c r="C82" s="2" t="s">
        <v>140</v>
      </c>
      <c r="D82">
        <f>AVERAGE('Konversi Fuzzy'!E81:G81)</f>
        <v>0.5</v>
      </c>
      <c r="E82">
        <f>AVERAGE('Konversi Fuzzy'!I81:K81)</f>
        <v>0.25</v>
      </c>
      <c r="F82">
        <f>AVERAGE('Konversi Fuzzy'!M81:O81)</f>
        <v>0.91666666666666663</v>
      </c>
      <c r="G82">
        <f>AVERAGE('Konversi Fuzzy'!Q81:S81)</f>
        <v>0.5</v>
      </c>
      <c r="H82">
        <f>AVERAGE('Konversi Fuzzy'!U81:W81)</f>
        <v>8.3333333333333329E-2</v>
      </c>
      <c r="I82">
        <f t="shared" si="7"/>
        <v>0.25</v>
      </c>
      <c r="J82">
        <f t="shared" si="8"/>
        <v>6.25E-2</v>
      </c>
      <c r="K82">
        <f t="shared" si="9"/>
        <v>0.84027777777777768</v>
      </c>
      <c r="L82">
        <f t="shared" si="10"/>
        <v>0.25</v>
      </c>
      <c r="M82">
        <f t="shared" si="11"/>
        <v>6.9444444444444441E-3</v>
      </c>
    </row>
    <row r="83" spans="1:13" ht="15.75">
      <c r="A83" s="2">
        <v>80</v>
      </c>
      <c r="B83" s="2">
        <v>269</v>
      </c>
      <c r="C83" s="2" t="s">
        <v>141</v>
      </c>
      <c r="D83">
        <f>AVERAGE('Konversi Fuzzy'!E82:G82)</f>
        <v>0.5</v>
      </c>
      <c r="E83">
        <f>AVERAGE('Konversi Fuzzy'!I82:K82)</f>
        <v>0.25</v>
      </c>
      <c r="F83">
        <f>AVERAGE('Konversi Fuzzy'!M82:O82)</f>
        <v>0.91666666666666663</v>
      </c>
      <c r="G83">
        <f>AVERAGE('Konversi Fuzzy'!Q82:S82)</f>
        <v>0.5</v>
      </c>
      <c r="H83">
        <f>AVERAGE('Konversi Fuzzy'!U82:W82)</f>
        <v>0.75</v>
      </c>
      <c r="I83">
        <f t="shared" si="7"/>
        <v>0.25</v>
      </c>
      <c r="J83">
        <f t="shared" si="8"/>
        <v>6.25E-2</v>
      </c>
      <c r="K83">
        <f t="shared" si="9"/>
        <v>0.84027777777777768</v>
      </c>
      <c r="L83">
        <f t="shared" si="10"/>
        <v>0.25</v>
      </c>
      <c r="M83">
        <f t="shared" si="11"/>
        <v>0.5625</v>
      </c>
    </row>
    <row r="84" spans="1:13" ht="15.75">
      <c r="A84" s="2">
        <v>81</v>
      </c>
      <c r="B84" s="2">
        <v>271</v>
      </c>
      <c r="C84" s="2" t="s">
        <v>142</v>
      </c>
      <c r="D84">
        <f>AVERAGE('Konversi Fuzzy'!E83:G83)</f>
        <v>0.25</v>
      </c>
      <c r="E84">
        <f>AVERAGE('Konversi Fuzzy'!I83:K83)</f>
        <v>0.25</v>
      </c>
      <c r="F84">
        <f>AVERAGE('Konversi Fuzzy'!M83:O83)</f>
        <v>0.91666666666666663</v>
      </c>
      <c r="G84">
        <f>AVERAGE('Konversi Fuzzy'!Q83:S83)</f>
        <v>0.5</v>
      </c>
      <c r="H84">
        <f>AVERAGE('Konversi Fuzzy'!U83:W83)</f>
        <v>8.3333333333333329E-2</v>
      </c>
      <c r="I84">
        <f t="shared" si="7"/>
        <v>6.25E-2</v>
      </c>
      <c r="J84">
        <f t="shared" si="8"/>
        <v>6.25E-2</v>
      </c>
      <c r="K84">
        <f t="shared" si="9"/>
        <v>0.84027777777777768</v>
      </c>
      <c r="L84">
        <f t="shared" si="10"/>
        <v>0.25</v>
      </c>
      <c r="M84">
        <f t="shared" si="11"/>
        <v>6.9444444444444441E-3</v>
      </c>
    </row>
    <row r="85" spans="1:13" ht="15.75">
      <c r="A85" s="2">
        <v>82</v>
      </c>
      <c r="B85" s="2">
        <v>280</v>
      </c>
      <c r="C85" s="2" t="s">
        <v>143</v>
      </c>
      <c r="D85">
        <f>AVERAGE('Konversi Fuzzy'!E84:G84)</f>
        <v>0.25</v>
      </c>
      <c r="E85">
        <f>AVERAGE('Konversi Fuzzy'!I84:K84)</f>
        <v>0.5</v>
      </c>
      <c r="F85">
        <f>AVERAGE('Konversi Fuzzy'!M84:O84)</f>
        <v>0.75</v>
      </c>
      <c r="G85">
        <f>AVERAGE('Konversi Fuzzy'!Q84:S84)</f>
        <v>0.5</v>
      </c>
      <c r="H85">
        <f>AVERAGE('Konversi Fuzzy'!U84:W84)</f>
        <v>0.5</v>
      </c>
      <c r="I85">
        <f t="shared" si="7"/>
        <v>6.25E-2</v>
      </c>
      <c r="J85">
        <f t="shared" si="8"/>
        <v>0.25</v>
      </c>
      <c r="K85">
        <f t="shared" si="9"/>
        <v>0.5625</v>
      </c>
      <c r="L85">
        <f t="shared" si="10"/>
        <v>0.25</v>
      </c>
      <c r="M85">
        <f t="shared" si="11"/>
        <v>0.25</v>
      </c>
    </row>
    <row r="86" spans="1:13" ht="15.75">
      <c r="A86" s="2">
        <v>83</v>
      </c>
      <c r="B86" s="2">
        <v>283</v>
      </c>
      <c r="C86" s="2" t="s">
        <v>144</v>
      </c>
      <c r="D86">
        <f>AVERAGE('Konversi Fuzzy'!E85:G85)</f>
        <v>0.25</v>
      </c>
      <c r="E86">
        <f>AVERAGE('Konversi Fuzzy'!I85:K85)</f>
        <v>0.5</v>
      </c>
      <c r="F86">
        <f>AVERAGE('Konversi Fuzzy'!M85:O85)</f>
        <v>0.75</v>
      </c>
      <c r="G86">
        <f>AVERAGE('Konversi Fuzzy'!Q85:S85)</f>
        <v>0.5</v>
      </c>
      <c r="H86">
        <f>AVERAGE('Konversi Fuzzy'!U85:W85)</f>
        <v>0.5</v>
      </c>
      <c r="I86">
        <f t="shared" si="7"/>
        <v>6.25E-2</v>
      </c>
      <c r="J86">
        <f t="shared" si="8"/>
        <v>0.25</v>
      </c>
      <c r="K86">
        <f t="shared" si="9"/>
        <v>0.5625</v>
      </c>
      <c r="L86">
        <f t="shared" si="10"/>
        <v>0.25</v>
      </c>
      <c r="M86">
        <f t="shared" si="11"/>
        <v>0.25</v>
      </c>
    </row>
    <row r="87" spans="1:13" ht="15.75">
      <c r="A87" s="2">
        <v>84</v>
      </c>
      <c r="B87" s="2">
        <v>284</v>
      </c>
      <c r="C87" s="2" t="s">
        <v>145</v>
      </c>
      <c r="D87">
        <f>AVERAGE('Konversi Fuzzy'!E86:G86)</f>
        <v>0.75</v>
      </c>
      <c r="E87">
        <f>AVERAGE('Konversi Fuzzy'!I86:K86)</f>
        <v>0.25</v>
      </c>
      <c r="F87">
        <f>AVERAGE('Konversi Fuzzy'!M86:O86)</f>
        <v>0.91666666666666663</v>
      </c>
      <c r="G87">
        <f>AVERAGE('Konversi Fuzzy'!Q86:S86)</f>
        <v>0.5</v>
      </c>
      <c r="H87">
        <f>AVERAGE('Konversi Fuzzy'!U86:W86)</f>
        <v>0.75</v>
      </c>
      <c r="I87">
        <f t="shared" si="7"/>
        <v>0.5625</v>
      </c>
      <c r="J87">
        <f t="shared" si="8"/>
        <v>6.25E-2</v>
      </c>
      <c r="K87">
        <f t="shared" si="9"/>
        <v>0.84027777777777768</v>
      </c>
      <c r="L87">
        <f t="shared" si="10"/>
        <v>0.25</v>
      </c>
      <c r="M87">
        <f t="shared" si="11"/>
        <v>0.5625</v>
      </c>
    </row>
    <row r="88" spans="1:13" ht="15.75">
      <c r="A88" s="2">
        <v>85</v>
      </c>
      <c r="B88" s="2">
        <v>285</v>
      </c>
      <c r="C88" s="2" t="s">
        <v>146</v>
      </c>
      <c r="D88">
        <f>AVERAGE('Konversi Fuzzy'!E87:G87)</f>
        <v>0.25</v>
      </c>
      <c r="E88">
        <f>AVERAGE('Konversi Fuzzy'!I87:K87)</f>
        <v>0.25</v>
      </c>
      <c r="F88">
        <f>AVERAGE('Konversi Fuzzy'!M87:O87)</f>
        <v>0.75</v>
      </c>
      <c r="G88">
        <f>AVERAGE('Konversi Fuzzy'!Q87:S87)</f>
        <v>0.5</v>
      </c>
      <c r="H88">
        <f>AVERAGE('Konversi Fuzzy'!U87:W87)</f>
        <v>8.3333333333333329E-2</v>
      </c>
      <c r="I88">
        <f t="shared" si="7"/>
        <v>6.25E-2</v>
      </c>
      <c r="J88">
        <f t="shared" si="8"/>
        <v>6.25E-2</v>
      </c>
      <c r="K88">
        <f t="shared" si="9"/>
        <v>0.5625</v>
      </c>
      <c r="L88">
        <f t="shared" si="10"/>
        <v>0.25</v>
      </c>
      <c r="M88">
        <f t="shared" si="11"/>
        <v>6.9444444444444441E-3</v>
      </c>
    </row>
    <row r="89" spans="1:13" ht="15.75">
      <c r="A89" s="2">
        <v>86</v>
      </c>
      <c r="B89" s="2">
        <v>295</v>
      </c>
      <c r="C89" s="2" t="s">
        <v>147</v>
      </c>
      <c r="D89">
        <f>AVERAGE('Konversi Fuzzy'!E88:G88)</f>
        <v>0.25</v>
      </c>
      <c r="E89">
        <f>AVERAGE('Konversi Fuzzy'!I88:K88)</f>
        <v>0.25</v>
      </c>
      <c r="F89">
        <f>AVERAGE('Konversi Fuzzy'!M88:O88)</f>
        <v>0.91666666666666663</v>
      </c>
      <c r="G89">
        <f>AVERAGE('Konversi Fuzzy'!Q88:S88)</f>
        <v>0.5</v>
      </c>
      <c r="H89">
        <f>AVERAGE('Konversi Fuzzy'!U88:W88)</f>
        <v>0.25</v>
      </c>
      <c r="I89">
        <f t="shared" si="7"/>
        <v>6.25E-2</v>
      </c>
      <c r="J89">
        <f t="shared" si="8"/>
        <v>6.25E-2</v>
      </c>
      <c r="K89">
        <f t="shared" si="9"/>
        <v>0.84027777777777768</v>
      </c>
      <c r="L89">
        <f t="shared" si="10"/>
        <v>0.25</v>
      </c>
      <c r="M89">
        <f t="shared" si="11"/>
        <v>6.25E-2</v>
      </c>
    </row>
    <row r="90" spans="1:13" ht="15.75">
      <c r="A90" s="2">
        <v>87</v>
      </c>
      <c r="B90" s="2">
        <v>313</v>
      </c>
      <c r="C90" s="2" t="s">
        <v>148</v>
      </c>
      <c r="D90">
        <f>AVERAGE('Konversi Fuzzy'!E89:G89)</f>
        <v>0.75</v>
      </c>
      <c r="E90">
        <f>AVERAGE('Konversi Fuzzy'!I89:K89)</f>
        <v>0.25</v>
      </c>
      <c r="F90">
        <f>AVERAGE('Konversi Fuzzy'!M89:O89)</f>
        <v>0.91666666666666663</v>
      </c>
      <c r="G90">
        <f>AVERAGE('Konversi Fuzzy'!Q89:S89)</f>
        <v>0.5</v>
      </c>
      <c r="H90">
        <f>AVERAGE('Konversi Fuzzy'!U89:W89)</f>
        <v>0.75</v>
      </c>
      <c r="I90">
        <f t="shared" si="7"/>
        <v>0.5625</v>
      </c>
      <c r="J90">
        <f t="shared" si="8"/>
        <v>6.25E-2</v>
      </c>
      <c r="K90">
        <f t="shared" si="9"/>
        <v>0.84027777777777768</v>
      </c>
      <c r="L90">
        <f t="shared" si="10"/>
        <v>0.25</v>
      </c>
      <c r="M90">
        <f t="shared" si="11"/>
        <v>0.5625</v>
      </c>
    </row>
    <row r="91" spans="1:13" ht="15.75">
      <c r="A91" s="2">
        <v>88</v>
      </c>
      <c r="B91" s="2">
        <v>348</v>
      </c>
      <c r="C91" s="2" t="s">
        <v>149</v>
      </c>
      <c r="D91">
        <f>AVERAGE('Konversi Fuzzy'!E90:G90)</f>
        <v>0.25</v>
      </c>
      <c r="E91">
        <f>AVERAGE('Konversi Fuzzy'!I90:K90)</f>
        <v>0.25</v>
      </c>
      <c r="F91">
        <f>AVERAGE('Konversi Fuzzy'!M90:O90)</f>
        <v>0.75</v>
      </c>
      <c r="G91">
        <f>AVERAGE('Konversi Fuzzy'!Q90:S90)</f>
        <v>0.5</v>
      </c>
      <c r="H91">
        <f>AVERAGE('Konversi Fuzzy'!U90:W90)</f>
        <v>8.3333333333333329E-2</v>
      </c>
      <c r="I91">
        <f t="shared" si="7"/>
        <v>6.25E-2</v>
      </c>
      <c r="J91">
        <f t="shared" si="8"/>
        <v>6.25E-2</v>
      </c>
      <c r="K91">
        <f t="shared" si="9"/>
        <v>0.5625</v>
      </c>
      <c r="L91">
        <f t="shared" si="10"/>
        <v>0.25</v>
      </c>
      <c r="M91">
        <f t="shared" si="11"/>
        <v>6.9444444444444441E-3</v>
      </c>
    </row>
    <row r="92" spans="1:13" ht="15.75">
      <c r="A92" s="2">
        <v>89</v>
      </c>
      <c r="B92" s="2">
        <v>390</v>
      </c>
      <c r="C92" s="2" t="s">
        <v>150</v>
      </c>
      <c r="D92">
        <f>AVERAGE('Konversi Fuzzy'!E91:G91)</f>
        <v>0.25</v>
      </c>
      <c r="E92">
        <f>AVERAGE('Konversi Fuzzy'!I91:K91)</f>
        <v>0.5</v>
      </c>
      <c r="F92">
        <f>AVERAGE('Konversi Fuzzy'!M91:O91)</f>
        <v>0.75</v>
      </c>
      <c r="G92">
        <f>AVERAGE('Konversi Fuzzy'!Q91:S91)</f>
        <v>0.5</v>
      </c>
      <c r="H92">
        <f>AVERAGE('Konversi Fuzzy'!U91:W91)</f>
        <v>0.25</v>
      </c>
      <c r="I92">
        <f t="shared" si="7"/>
        <v>6.25E-2</v>
      </c>
      <c r="J92">
        <f t="shared" si="8"/>
        <v>0.25</v>
      </c>
      <c r="K92">
        <f t="shared" si="9"/>
        <v>0.5625</v>
      </c>
      <c r="L92">
        <f t="shared" si="10"/>
        <v>0.25</v>
      </c>
      <c r="M92">
        <f t="shared" si="11"/>
        <v>6.25E-2</v>
      </c>
    </row>
    <row r="93" spans="1:13" ht="15.75">
      <c r="A93" s="2">
        <v>90</v>
      </c>
      <c r="B93" s="2">
        <v>392</v>
      </c>
      <c r="C93" s="2" t="s">
        <v>151</v>
      </c>
      <c r="D93">
        <f>AVERAGE('Konversi Fuzzy'!E92:G92)</f>
        <v>0.25</v>
      </c>
      <c r="E93">
        <f>AVERAGE('Konversi Fuzzy'!I92:K92)</f>
        <v>0.5</v>
      </c>
      <c r="F93">
        <f>AVERAGE('Konversi Fuzzy'!M92:O92)</f>
        <v>0.91666666666666663</v>
      </c>
      <c r="G93">
        <f>AVERAGE('Konversi Fuzzy'!Q92:S92)</f>
        <v>0.5</v>
      </c>
      <c r="H93">
        <f>AVERAGE('Konversi Fuzzy'!U92:W92)</f>
        <v>0.5</v>
      </c>
      <c r="I93">
        <f t="shared" si="7"/>
        <v>6.25E-2</v>
      </c>
      <c r="J93">
        <f t="shared" si="8"/>
        <v>0.25</v>
      </c>
      <c r="K93">
        <f t="shared" si="9"/>
        <v>0.84027777777777768</v>
      </c>
      <c r="L93">
        <f t="shared" si="10"/>
        <v>0.25</v>
      </c>
      <c r="M93">
        <f t="shared" si="11"/>
        <v>0.25</v>
      </c>
    </row>
    <row r="94" spans="1:13" ht="15.75">
      <c r="A94" s="2">
        <v>91</v>
      </c>
      <c r="B94" s="2">
        <v>396</v>
      </c>
      <c r="C94" s="2" t="s">
        <v>152</v>
      </c>
      <c r="D94">
        <f>AVERAGE('Konversi Fuzzy'!E93:G93)</f>
        <v>0.25</v>
      </c>
      <c r="E94">
        <f>AVERAGE('Konversi Fuzzy'!I93:K93)</f>
        <v>0.25</v>
      </c>
      <c r="F94">
        <f>AVERAGE('Konversi Fuzzy'!M93:O93)</f>
        <v>0.75</v>
      </c>
      <c r="G94">
        <f>AVERAGE('Konversi Fuzzy'!Q93:S93)</f>
        <v>0.5</v>
      </c>
      <c r="H94">
        <f>AVERAGE('Konversi Fuzzy'!U93:W93)</f>
        <v>8.3333333333333329E-2</v>
      </c>
      <c r="I94">
        <f t="shared" si="7"/>
        <v>6.25E-2</v>
      </c>
      <c r="J94">
        <f t="shared" si="8"/>
        <v>6.25E-2</v>
      </c>
      <c r="K94">
        <f t="shared" si="9"/>
        <v>0.5625</v>
      </c>
      <c r="L94">
        <f t="shared" si="10"/>
        <v>0.25</v>
      </c>
      <c r="M94">
        <f t="shared" si="11"/>
        <v>6.9444444444444441E-3</v>
      </c>
    </row>
    <row r="95" spans="1:13" ht="15.75">
      <c r="A95" s="2">
        <v>92</v>
      </c>
      <c r="B95" s="2">
        <v>417</v>
      </c>
      <c r="C95" s="2" t="s">
        <v>153</v>
      </c>
      <c r="D95">
        <f>AVERAGE('Konversi Fuzzy'!E94:G94)</f>
        <v>0.5</v>
      </c>
      <c r="E95">
        <f>AVERAGE('Konversi Fuzzy'!I94:K94)</f>
        <v>0.75</v>
      </c>
      <c r="F95">
        <f>AVERAGE('Konversi Fuzzy'!M94:O94)</f>
        <v>0.75</v>
      </c>
      <c r="G95">
        <f>AVERAGE('Konversi Fuzzy'!Q94:S94)</f>
        <v>0.5</v>
      </c>
      <c r="H95">
        <f>AVERAGE('Konversi Fuzzy'!U94:W94)</f>
        <v>0.75</v>
      </c>
      <c r="I95">
        <f t="shared" si="7"/>
        <v>0.25</v>
      </c>
      <c r="J95">
        <f t="shared" si="8"/>
        <v>0.5625</v>
      </c>
      <c r="K95">
        <f t="shared" si="9"/>
        <v>0.5625</v>
      </c>
      <c r="L95">
        <f t="shared" si="10"/>
        <v>0.25</v>
      </c>
      <c r="M95">
        <f t="shared" si="11"/>
        <v>0.5625</v>
      </c>
    </row>
    <row r="96" spans="1:13">
      <c r="H96" s="20" t="s">
        <v>210</v>
      </c>
      <c r="I96" s="20">
        <f>SUM(I4:I95)</f>
        <v>15.069444444444445</v>
      </c>
      <c r="J96" s="20">
        <f t="shared" ref="J96:M96" si="12">SUM(J4:J95)</f>
        <v>19.5625</v>
      </c>
      <c r="K96" s="20">
        <f t="shared" si="12"/>
        <v>63.97222222222225</v>
      </c>
      <c r="L96" s="20">
        <f t="shared" si="12"/>
        <v>23</v>
      </c>
      <c r="M96" s="20">
        <f t="shared" si="12"/>
        <v>24.1736111111111</v>
      </c>
    </row>
    <row r="97" spans="8:13">
      <c r="H97" s="20" t="s">
        <v>211</v>
      </c>
      <c r="I97" s="20">
        <f>SQRT(I96)</f>
        <v>3.8819382329507053</v>
      </c>
      <c r="J97" s="20">
        <f t="shared" ref="J97:M97" si="13">SQRT(J96)</f>
        <v>4.4229515032385329</v>
      </c>
      <c r="K97" s="20">
        <f t="shared" si="13"/>
        <v>7.9982637004678869</v>
      </c>
      <c r="L97" s="20">
        <f t="shared" si="13"/>
        <v>4.7958315233127191</v>
      </c>
      <c r="M97" s="20">
        <f t="shared" si="13"/>
        <v>4.9166666666666652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95"/>
  <sheetViews>
    <sheetView topLeftCell="C1" workbookViewId="0">
      <selection activeCell="K4" sqref="K4"/>
    </sheetView>
  </sheetViews>
  <sheetFormatPr defaultRowHeight="15"/>
  <cols>
    <col min="3" max="3" width="45.42578125" bestFit="1" customWidth="1"/>
  </cols>
  <sheetData>
    <row r="2" spans="1:15">
      <c r="J2" s="20" t="s">
        <v>25</v>
      </c>
    </row>
    <row r="3" spans="1:15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</row>
    <row r="4" spans="1:15" ht="15.75">
      <c r="A4" s="2">
        <v>1</v>
      </c>
      <c r="B4" s="2">
        <v>1</v>
      </c>
      <c r="C4" s="2" t="s">
        <v>60</v>
      </c>
      <c r="D4">
        <f>'Pembagi Normalisasi Matrik'!D4</f>
        <v>0.5</v>
      </c>
      <c r="E4">
        <f>'Pembagi Normalisasi Matrik'!E4</f>
        <v>0.5</v>
      </c>
      <c r="F4">
        <f>'Pembagi Normalisasi Matrik'!F4</f>
        <v>0.91666666666666663</v>
      </c>
      <c r="G4">
        <f>'Pembagi Normalisasi Matrik'!G4</f>
        <v>0.5</v>
      </c>
      <c r="H4">
        <f>'Pembagi Normalisasi Matrik'!H4</f>
        <v>0.91666666666666663</v>
      </c>
      <c r="K4">
        <f>D4/'Pembagi Normalisasi Matrik'!Q$4</f>
        <v>0.12880163722232754</v>
      </c>
      <c r="L4">
        <f>E4/'Pembagi Normalisasi Matrik'!R$4</f>
        <v>0.1130466837888443</v>
      </c>
      <c r="M4">
        <f>F4/'Pembagi Normalisasi Matrik'!S$4</f>
        <v>0.11460820760548854</v>
      </c>
      <c r="N4">
        <f>G4/'Pembagi Normalisasi Matrik'!T$4</f>
        <v>0.10425720702853739</v>
      </c>
      <c r="O4">
        <f>H4/'Pembagi Normalisasi Matrik'!H$4</f>
        <v>1</v>
      </c>
    </row>
    <row r="5" spans="1:15" ht="15.75">
      <c r="A5" s="2">
        <v>2</v>
      </c>
      <c r="B5" s="2">
        <v>7</v>
      </c>
      <c r="C5" s="2" t="s">
        <v>62</v>
      </c>
      <c r="D5">
        <f>'Pembagi Normalisasi Matrik'!D5</f>
        <v>0.25</v>
      </c>
      <c r="E5">
        <f>'Pembagi Normalisasi Matrik'!E5</f>
        <v>0.25</v>
      </c>
      <c r="F5">
        <f>'Pembagi Normalisasi Matrik'!F5</f>
        <v>0.75</v>
      </c>
      <c r="G5">
        <f>'Pembagi Normalisasi Matrik'!G5</f>
        <v>0.5</v>
      </c>
      <c r="H5">
        <f>'Pembagi Normalisasi Matrik'!H5</f>
        <v>0.25</v>
      </c>
      <c r="K5">
        <f>D5/'Pembagi Normalisasi Matrik'!Q$4</f>
        <v>6.4400818611163771E-2</v>
      </c>
      <c r="L5">
        <f>E5/'Pembagi Normalisasi Matrik'!R$4</f>
        <v>5.6523341894422152E-2</v>
      </c>
      <c r="M5">
        <f>F5/'Pembagi Normalisasi Matrik'!S$4</f>
        <v>9.3770351677217909E-2</v>
      </c>
      <c r="N5">
        <f>G5/'Pembagi Normalisasi Matrik'!T$4</f>
        <v>0.10425720702853739</v>
      </c>
      <c r="O5">
        <f>H5/'Pembagi Normalisasi Matrik'!H$4</f>
        <v>0.27272727272727276</v>
      </c>
    </row>
    <row r="6" spans="1:15" ht="15.75">
      <c r="A6" s="2">
        <v>3</v>
      </c>
      <c r="B6" s="2">
        <v>15</v>
      </c>
      <c r="C6" s="2" t="s">
        <v>64</v>
      </c>
      <c r="D6">
        <f>'Pembagi Normalisasi Matrik'!D6</f>
        <v>0.5</v>
      </c>
      <c r="E6">
        <f>'Pembagi Normalisasi Matrik'!E6</f>
        <v>0.25</v>
      </c>
      <c r="F6">
        <f>'Pembagi Normalisasi Matrik'!F6</f>
        <v>0.75</v>
      </c>
      <c r="G6">
        <f>'Pembagi Normalisasi Matrik'!G6</f>
        <v>0.5</v>
      </c>
      <c r="H6">
        <f>'Pembagi Normalisasi Matrik'!H6</f>
        <v>0.5</v>
      </c>
      <c r="K6">
        <f>D6/'Pembagi Normalisasi Matrik'!Q$4</f>
        <v>0.12880163722232754</v>
      </c>
      <c r="L6">
        <f>E6/'Pembagi Normalisasi Matrik'!R$4</f>
        <v>5.6523341894422152E-2</v>
      </c>
      <c r="M6">
        <f>F6/'Pembagi Normalisasi Matrik'!S$4</f>
        <v>9.3770351677217909E-2</v>
      </c>
      <c r="N6">
        <f>G6/'Pembagi Normalisasi Matrik'!T$4</f>
        <v>0.10425720702853739</v>
      </c>
      <c r="O6">
        <f>H6/'Pembagi Normalisasi Matrik'!H$4</f>
        <v>0.54545454545454553</v>
      </c>
    </row>
    <row r="7" spans="1:15" ht="15.75">
      <c r="A7" s="2">
        <v>4</v>
      </c>
      <c r="B7" s="2">
        <v>21</v>
      </c>
      <c r="C7" s="2" t="s">
        <v>65</v>
      </c>
      <c r="D7">
        <f>'Pembagi Normalisasi Matrik'!D7</f>
        <v>0.5</v>
      </c>
      <c r="E7">
        <f>'Pembagi Normalisasi Matrik'!E7</f>
        <v>0.5</v>
      </c>
      <c r="F7">
        <f>'Pembagi Normalisasi Matrik'!F7</f>
        <v>0.91666666666666663</v>
      </c>
      <c r="G7">
        <f>'Pembagi Normalisasi Matrik'!G7</f>
        <v>0.5</v>
      </c>
      <c r="H7">
        <f>'Pembagi Normalisasi Matrik'!H7</f>
        <v>0.75</v>
      </c>
      <c r="K7">
        <f>D7/'Pembagi Normalisasi Matrik'!Q$4</f>
        <v>0.12880163722232754</v>
      </c>
      <c r="L7">
        <f>E7/'Pembagi Normalisasi Matrik'!R$4</f>
        <v>0.1130466837888443</v>
      </c>
      <c r="M7">
        <f>F7/'Pembagi Normalisasi Matrik'!S$4</f>
        <v>0.11460820760548854</v>
      </c>
      <c r="N7">
        <f>G7/'Pembagi Normalisasi Matrik'!T$4</f>
        <v>0.10425720702853739</v>
      </c>
      <c r="O7">
        <f>H7/'Pembagi Normalisasi Matrik'!H$4</f>
        <v>0.81818181818181823</v>
      </c>
    </row>
    <row r="8" spans="1:15" ht="15.75">
      <c r="A8" s="2">
        <v>5</v>
      </c>
      <c r="B8" s="2">
        <v>22</v>
      </c>
      <c r="C8" s="2" t="s">
        <v>66</v>
      </c>
      <c r="D8">
        <f>'Pembagi Normalisasi Matrik'!D8</f>
        <v>0.25</v>
      </c>
      <c r="E8">
        <f>'Pembagi Normalisasi Matrik'!E8</f>
        <v>0.25</v>
      </c>
      <c r="F8">
        <f>'Pembagi Normalisasi Matrik'!F8</f>
        <v>0.75</v>
      </c>
      <c r="G8">
        <f>'Pembagi Normalisasi Matrik'!G8</f>
        <v>0.5</v>
      </c>
      <c r="H8">
        <f>'Pembagi Normalisasi Matrik'!H8</f>
        <v>8.3333333333333329E-2</v>
      </c>
      <c r="K8">
        <f>D8/'Pembagi Normalisasi Matrik'!Q$4</f>
        <v>6.4400818611163771E-2</v>
      </c>
      <c r="L8">
        <f>E8/'Pembagi Normalisasi Matrik'!R$4</f>
        <v>5.6523341894422152E-2</v>
      </c>
      <c r="M8">
        <f>F8/'Pembagi Normalisasi Matrik'!S$4</f>
        <v>9.3770351677217909E-2</v>
      </c>
      <c r="N8">
        <f>G8/'Pembagi Normalisasi Matrik'!T$4</f>
        <v>0.10425720702853739</v>
      </c>
      <c r="O8">
        <f>H8/'Pembagi Normalisasi Matrik'!H$4</f>
        <v>9.0909090909090912E-2</v>
      </c>
    </row>
    <row r="9" spans="1:15" ht="15.75">
      <c r="A9" s="2">
        <v>6</v>
      </c>
      <c r="B9" s="2">
        <v>23</v>
      </c>
      <c r="C9" s="2" t="s">
        <v>67</v>
      </c>
      <c r="D9">
        <f>'Pembagi Normalisasi Matrik'!D9</f>
        <v>0.25</v>
      </c>
      <c r="E9">
        <f>'Pembagi Normalisasi Matrik'!E9</f>
        <v>0.5</v>
      </c>
      <c r="F9">
        <f>'Pembagi Normalisasi Matrik'!F9</f>
        <v>0.75</v>
      </c>
      <c r="G9">
        <f>'Pembagi Normalisasi Matrik'!G9</f>
        <v>0.5</v>
      </c>
      <c r="H9">
        <f>'Pembagi Normalisasi Matrik'!H9</f>
        <v>0.25</v>
      </c>
      <c r="K9">
        <f>D9/'Pembagi Normalisasi Matrik'!Q$4</f>
        <v>6.4400818611163771E-2</v>
      </c>
      <c r="L9">
        <f>E9/'Pembagi Normalisasi Matrik'!R$4</f>
        <v>0.1130466837888443</v>
      </c>
      <c r="M9">
        <f>F9/'Pembagi Normalisasi Matrik'!S$4</f>
        <v>9.3770351677217909E-2</v>
      </c>
      <c r="N9">
        <f>G9/'Pembagi Normalisasi Matrik'!T$4</f>
        <v>0.10425720702853739</v>
      </c>
      <c r="O9">
        <f>H9/'Pembagi Normalisasi Matrik'!H$4</f>
        <v>0.27272727272727276</v>
      </c>
    </row>
    <row r="10" spans="1:15" ht="15.75">
      <c r="A10" s="2">
        <v>7</v>
      </c>
      <c r="B10" s="2">
        <v>31</v>
      </c>
      <c r="C10" s="2" t="s">
        <v>68</v>
      </c>
      <c r="D10">
        <f>'Pembagi Normalisasi Matrik'!D10</f>
        <v>0.5</v>
      </c>
      <c r="E10">
        <f>'Pembagi Normalisasi Matrik'!E10</f>
        <v>0.5</v>
      </c>
      <c r="F10">
        <f>'Pembagi Normalisasi Matrik'!F10</f>
        <v>0.91666666666666663</v>
      </c>
      <c r="G10">
        <f>'Pembagi Normalisasi Matrik'!G10</f>
        <v>0.5</v>
      </c>
      <c r="H10">
        <f>'Pembagi Normalisasi Matrik'!H10</f>
        <v>0.5</v>
      </c>
      <c r="K10">
        <f>D10/'Pembagi Normalisasi Matrik'!Q$4</f>
        <v>0.12880163722232754</v>
      </c>
      <c r="L10">
        <f>E10/'Pembagi Normalisasi Matrik'!R$4</f>
        <v>0.1130466837888443</v>
      </c>
      <c r="M10">
        <f>F10/'Pembagi Normalisasi Matrik'!S$4</f>
        <v>0.11460820760548854</v>
      </c>
      <c r="N10">
        <f>G10/'Pembagi Normalisasi Matrik'!T$4</f>
        <v>0.10425720702853739</v>
      </c>
      <c r="O10">
        <f>H10/'Pembagi Normalisasi Matrik'!H$4</f>
        <v>0.54545454545454553</v>
      </c>
    </row>
    <row r="11" spans="1:15" ht="15.75">
      <c r="A11" s="2">
        <v>8</v>
      </c>
      <c r="B11" s="2">
        <v>33</v>
      </c>
      <c r="C11" s="2" t="s">
        <v>69</v>
      </c>
      <c r="D11">
        <f>'Pembagi Normalisasi Matrik'!D11</f>
        <v>0.25</v>
      </c>
      <c r="E11">
        <f>'Pembagi Normalisasi Matrik'!E11</f>
        <v>0.25</v>
      </c>
      <c r="F11">
        <f>'Pembagi Normalisasi Matrik'!F11</f>
        <v>0.91666666666666663</v>
      </c>
      <c r="G11">
        <f>'Pembagi Normalisasi Matrik'!G11</f>
        <v>0.5</v>
      </c>
      <c r="H11">
        <f>'Pembagi Normalisasi Matrik'!H11</f>
        <v>0.25</v>
      </c>
      <c r="K11">
        <f>D11/'Pembagi Normalisasi Matrik'!Q$4</f>
        <v>6.4400818611163771E-2</v>
      </c>
      <c r="L11">
        <f>E11/'Pembagi Normalisasi Matrik'!R$4</f>
        <v>5.6523341894422152E-2</v>
      </c>
      <c r="M11">
        <f>F11/'Pembagi Normalisasi Matrik'!S$4</f>
        <v>0.11460820760548854</v>
      </c>
      <c r="N11">
        <f>G11/'Pembagi Normalisasi Matrik'!T$4</f>
        <v>0.10425720702853739</v>
      </c>
      <c r="O11">
        <f>H11/'Pembagi Normalisasi Matrik'!H$4</f>
        <v>0.27272727272727276</v>
      </c>
    </row>
    <row r="12" spans="1:15" ht="15.75">
      <c r="A12" s="2">
        <v>9</v>
      </c>
      <c r="B12" s="2">
        <v>40</v>
      </c>
      <c r="C12" s="2" t="s">
        <v>70</v>
      </c>
      <c r="D12">
        <f>'Pembagi Normalisasi Matrik'!D12</f>
        <v>0.5</v>
      </c>
      <c r="E12">
        <f>'Pembagi Normalisasi Matrik'!E12</f>
        <v>0.5</v>
      </c>
      <c r="F12">
        <f>'Pembagi Normalisasi Matrik'!F12</f>
        <v>0.91666666666666663</v>
      </c>
      <c r="G12">
        <f>'Pembagi Normalisasi Matrik'!G12</f>
        <v>0.5</v>
      </c>
      <c r="H12">
        <f>'Pembagi Normalisasi Matrik'!H12</f>
        <v>0.5</v>
      </c>
      <c r="K12">
        <f>D12/'Pembagi Normalisasi Matrik'!Q$4</f>
        <v>0.12880163722232754</v>
      </c>
      <c r="L12">
        <f>E12/'Pembagi Normalisasi Matrik'!R$4</f>
        <v>0.1130466837888443</v>
      </c>
      <c r="M12">
        <f>F12/'Pembagi Normalisasi Matrik'!S$4</f>
        <v>0.11460820760548854</v>
      </c>
      <c r="N12">
        <f>G12/'Pembagi Normalisasi Matrik'!T$4</f>
        <v>0.10425720702853739</v>
      </c>
      <c r="O12">
        <f>H12/'Pembagi Normalisasi Matrik'!H$4</f>
        <v>0.54545454545454553</v>
      </c>
    </row>
    <row r="13" spans="1:15" ht="15.75">
      <c r="A13" s="2">
        <v>10</v>
      </c>
      <c r="B13" s="2">
        <v>41</v>
      </c>
      <c r="C13" s="2" t="s">
        <v>71</v>
      </c>
      <c r="D13">
        <f>'Pembagi Normalisasi Matrik'!D13</f>
        <v>0.25</v>
      </c>
      <c r="E13">
        <f>'Pembagi Normalisasi Matrik'!E13</f>
        <v>0.5</v>
      </c>
      <c r="F13">
        <f>'Pembagi Normalisasi Matrik'!F13</f>
        <v>0.75</v>
      </c>
      <c r="G13">
        <f>'Pembagi Normalisasi Matrik'!G13</f>
        <v>0.5</v>
      </c>
      <c r="H13">
        <f>'Pembagi Normalisasi Matrik'!H13</f>
        <v>0.5</v>
      </c>
      <c r="K13">
        <f>D13/'Pembagi Normalisasi Matrik'!Q$4</f>
        <v>6.4400818611163771E-2</v>
      </c>
      <c r="L13">
        <f>E13/'Pembagi Normalisasi Matrik'!R$4</f>
        <v>0.1130466837888443</v>
      </c>
      <c r="M13">
        <f>F13/'Pembagi Normalisasi Matrik'!S$4</f>
        <v>9.3770351677217909E-2</v>
      </c>
      <c r="N13">
        <f>G13/'Pembagi Normalisasi Matrik'!T$4</f>
        <v>0.10425720702853739</v>
      </c>
      <c r="O13">
        <f>H13/'Pembagi Normalisasi Matrik'!H$4</f>
        <v>0.54545454545454553</v>
      </c>
    </row>
    <row r="14" spans="1:15" ht="15.75">
      <c r="A14" s="2">
        <v>11</v>
      </c>
      <c r="B14" s="2">
        <v>42</v>
      </c>
      <c r="C14" s="2" t="s">
        <v>72</v>
      </c>
      <c r="D14">
        <f>'Pembagi Normalisasi Matrik'!D14</f>
        <v>0.25</v>
      </c>
      <c r="E14">
        <f>'Pembagi Normalisasi Matrik'!E14</f>
        <v>0.5</v>
      </c>
      <c r="F14">
        <f>'Pembagi Normalisasi Matrik'!F14</f>
        <v>0.75</v>
      </c>
      <c r="G14">
        <f>'Pembagi Normalisasi Matrik'!G14</f>
        <v>0.5</v>
      </c>
      <c r="H14">
        <f>'Pembagi Normalisasi Matrik'!H14</f>
        <v>0.25</v>
      </c>
      <c r="K14">
        <f>D14/'Pembagi Normalisasi Matrik'!Q$4</f>
        <v>6.4400818611163771E-2</v>
      </c>
      <c r="L14">
        <f>E14/'Pembagi Normalisasi Matrik'!R$4</f>
        <v>0.1130466837888443</v>
      </c>
      <c r="M14">
        <f>F14/'Pembagi Normalisasi Matrik'!S$4</f>
        <v>9.3770351677217909E-2</v>
      </c>
      <c r="N14">
        <f>G14/'Pembagi Normalisasi Matrik'!T$4</f>
        <v>0.10425720702853739</v>
      </c>
      <c r="O14">
        <f>H14/'Pembagi Normalisasi Matrik'!H$4</f>
        <v>0.27272727272727276</v>
      </c>
    </row>
    <row r="15" spans="1:15" ht="15.75">
      <c r="A15" s="2">
        <v>12</v>
      </c>
      <c r="B15" s="2">
        <v>45</v>
      </c>
      <c r="C15" s="2" t="s">
        <v>73</v>
      </c>
      <c r="D15">
        <f>'Pembagi Normalisasi Matrik'!D15</f>
        <v>0.25</v>
      </c>
      <c r="E15">
        <f>'Pembagi Normalisasi Matrik'!E15</f>
        <v>0.25</v>
      </c>
      <c r="F15">
        <f>'Pembagi Normalisasi Matrik'!F15</f>
        <v>0.91666666666666663</v>
      </c>
      <c r="G15">
        <f>'Pembagi Normalisasi Matrik'!G15</f>
        <v>0.5</v>
      </c>
      <c r="H15">
        <f>'Pembagi Normalisasi Matrik'!H15</f>
        <v>0.25</v>
      </c>
      <c r="K15">
        <f>D15/'Pembagi Normalisasi Matrik'!Q$4</f>
        <v>6.4400818611163771E-2</v>
      </c>
      <c r="L15">
        <f>E15/'Pembagi Normalisasi Matrik'!R$4</f>
        <v>5.6523341894422152E-2</v>
      </c>
      <c r="M15">
        <f>F15/'Pembagi Normalisasi Matrik'!S$4</f>
        <v>0.11460820760548854</v>
      </c>
      <c r="N15">
        <f>G15/'Pembagi Normalisasi Matrik'!T$4</f>
        <v>0.10425720702853739</v>
      </c>
      <c r="O15">
        <f>H15/'Pembagi Normalisasi Matrik'!H$4</f>
        <v>0.27272727272727276</v>
      </c>
    </row>
    <row r="16" spans="1:15" ht="15.75">
      <c r="A16" s="2">
        <v>13</v>
      </c>
      <c r="B16" s="2">
        <v>53</v>
      </c>
      <c r="C16" s="2" t="s">
        <v>74</v>
      </c>
      <c r="D16">
        <f>'Pembagi Normalisasi Matrik'!D16</f>
        <v>0.25</v>
      </c>
      <c r="E16">
        <f>'Pembagi Normalisasi Matrik'!E16</f>
        <v>0.5</v>
      </c>
      <c r="F16">
        <f>'Pembagi Normalisasi Matrik'!F16</f>
        <v>0.91666666666666663</v>
      </c>
      <c r="G16">
        <f>'Pembagi Normalisasi Matrik'!G16</f>
        <v>0.5</v>
      </c>
      <c r="H16">
        <f>'Pembagi Normalisasi Matrik'!H16</f>
        <v>0.5</v>
      </c>
      <c r="K16">
        <f>D16/'Pembagi Normalisasi Matrik'!Q$4</f>
        <v>6.4400818611163771E-2</v>
      </c>
      <c r="L16">
        <f>E16/'Pembagi Normalisasi Matrik'!R$4</f>
        <v>0.1130466837888443</v>
      </c>
      <c r="M16">
        <f>F16/'Pembagi Normalisasi Matrik'!S$4</f>
        <v>0.11460820760548854</v>
      </c>
      <c r="N16">
        <f>G16/'Pembagi Normalisasi Matrik'!T$4</f>
        <v>0.10425720702853739</v>
      </c>
      <c r="O16">
        <f>H16/'Pembagi Normalisasi Matrik'!H$4</f>
        <v>0.54545454545454553</v>
      </c>
    </row>
    <row r="17" spans="1:15" ht="15.75">
      <c r="A17" s="2">
        <v>14</v>
      </c>
      <c r="B17" s="2">
        <v>54</v>
      </c>
      <c r="C17" s="2" t="s">
        <v>75</v>
      </c>
      <c r="D17">
        <f>'Pembagi Normalisasi Matrik'!D17</f>
        <v>0.25</v>
      </c>
      <c r="E17">
        <f>'Pembagi Normalisasi Matrik'!E17</f>
        <v>0.25</v>
      </c>
      <c r="F17">
        <f>'Pembagi Normalisasi Matrik'!F17</f>
        <v>0.75</v>
      </c>
      <c r="G17">
        <f>'Pembagi Normalisasi Matrik'!G17</f>
        <v>0.5</v>
      </c>
      <c r="H17">
        <f>'Pembagi Normalisasi Matrik'!H17</f>
        <v>0.5</v>
      </c>
      <c r="K17">
        <f>D17/'Pembagi Normalisasi Matrik'!Q$4</f>
        <v>6.4400818611163771E-2</v>
      </c>
      <c r="L17">
        <f>E17/'Pembagi Normalisasi Matrik'!R$4</f>
        <v>5.6523341894422152E-2</v>
      </c>
      <c r="M17">
        <f>F17/'Pembagi Normalisasi Matrik'!S$4</f>
        <v>9.3770351677217909E-2</v>
      </c>
      <c r="N17">
        <f>G17/'Pembagi Normalisasi Matrik'!T$4</f>
        <v>0.10425720702853739</v>
      </c>
      <c r="O17">
        <f>H17/'Pembagi Normalisasi Matrik'!H$4</f>
        <v>0.54545454545454553</v>
      </c>
    </row>
    <row r="18" spans="1:15" ht="15.75">
      <c r="A18" s="2">
        <v>15</v>
      </c>
      <c r="B18" s="2">
        <v>58</v>
      </c>
      <c r="C18" s="2" t="s">
        <v>76</v>
      </c>
      <c r="D18">
        <f>'Pembagi Normalisasi Matrik'!D18</f>
        <v>0.25</v>
      </c>
      <c r="E18">
        <f>'Pembagi Normalisasi Matrik'!E18</f>
        <v>0.5</v>
      </c>
      <c r="F18">
        <f>'Pembagi Normalisasi Matrik'!F18</f>
        <v>0.75</v>
      </c>
      <c r="G18">
        <f>'Pembagi Normalisasi Matrik'!G18</f>
        <v>0.5</v>
      </c>
      <c r="H18">
        <f>'Pembagi Normalisasi Matrik'!H18</f>
        <v>0.75</v>
      </c>
      <c r="K18">
        <f>D18/'Pembagi Normalisasi Matrik'!Q$4</f>
        <v>6.4400818611163771E-2</v>
      </c>
      <c r="L18">
        <f>E18/'Pembagi Normalisasi Matrik'!R$4</f>
        <v>0.1130466837888443</v>
      </c>
      <c r="M18">
        <f>F18/'Pembagi Normalisasi Matrik'!S$4</f>
        <v>9.3770351677217909E-2</v>
      </c>
      <c r="N18">
        <f>G18/'Pembagi Normalisasi Matrik'!T$4</f>
        <v>0.10425720702853739</v>
      </c>
      <c r="O18">
        <f>H18/'Pembagi Normalisasi Matrik'!H$4</f>
        <v>0.81818181818181823</v>
      </c>
    </row>
    <row r="19" spans="1:15" ht="15.75">
      <c r="A19" s="2">
        <v>16</v>
      </c>
      <c r="B19" s="2">
        <v>59</v>
      </c>
      <c r="C19" s="2" t="s">
        <v>77</v>
      </c>
      <c r="D19">
        <f>'Pembagi Normalisasi Matrik'!D19</f>
        <v>0.25</v>
      </c>
      <c r="E19">
        <f>'Pembagi Normalisasi Matrik'!E19</f>
        <v>0.25</v>
      </c>
      <c r="F19">
        <f>'Pembagi Normalisasi Matrik'!F19</f>
        <v>0.75</v>
      </c>
      <c r="G19">
        <f>'Pembagi Normalisasi Matrik'!G19</f>
        <v>0.5</v>
      </c>
      <c r="H19">
        <f>'Pembagi Normalisasi Matrik'!H19</f>
        <v>8.3333333333333329E-2</v>
      </c>
      <c r="K19">
        <f>D19/'Pembagi Normalisasi Matrik'!Q$4</f>
        <v>6.4400818611163771E-2</v>
      </c>
      <c r="L19">
        <f>E19/'Pembagi Normalisasi Matrik'!R$4</f>
        <v>5.6523341894422152E-2</v>
      </c>
      <c r="M19">
        <f>F19/'Pembagi Normalisasi Matrik'!S$4</f>
        <v>9.3770351677217909E-2</v>
      </c>
      <c r="N19">
        <f>G19/'Pembagi Normalisasi Matrik'!T$4</f>
        <v>0.10425720702853739</v>
      </c>
      <c r="O19">
        <f>H19/'Pembagi Normalisasi Matrik'!H$4</f>
        <v>9.0909090909090912E-2</v>
      </c>
    </row>
    <row r="20" spans="1:15" ht="15.75">
      <c r="A20" s="2">
        <v>17</v>
      </c>
      <c r="B20" s="2">
        <v>60</v>
      </c>
      <c r="C20" s="2" t="s">
        <v>78</v>
      </c>
      <c r="D20">
        <f>'Pembagi Normalisasi Matrik'!D20</f>
        <v>0.25</v>
      </c>
      <c r="E20">
        <f>'Pembagi Normalisasi Matrik'!E20</f>
        <v>0.5</v>
      </c>
      <c r="F20">
        <f>'Pembagi Normalisasi Matrik'!F20</f>
        <v>0.91666666666666663</v>
      </c>
      <c r="G20">
        <f>'Pembagi Normalisasi Matrik'!G20</f>
        <v>0.5</v>
      </c>
      <c r="H20">
        <f>'Pembagi Normalisasi Matrik'!H20</f>
        <v>0.5</v>
      </c>
      <c r="K20">
        <f>D20/'Pembagi Normalisasi Matrik'!Q$4</f>
        <v>6.4400818611163771E-2</v>
      </c>
      <c r="L20">
        <f>E20/'Pembagi Normalisasi Matrik'!R$4</f>
        <v>0.1130466837888443</v>
      </c>
      <c r="M20">
        <f>F20/'Pembagi Normalisasi Matrik'!S$4</f>
        <v>0.11460820760548854</v>
      </c>
      <c r="N20">
        <f>G20/'Pembagi Normalisasi Matrik'!T$4</f>
        <v>0.10425720702853739</v>
      </c>
      <c r="O20">
        <f>H20/'Pembagi Normalisasi Matrik'!H$4</f>
        <v>0.54545454545454553</v>
      </c>
    </row>
    <row r="21" spans="1:15" ht="15.75">
      <c r="A21" s="2">
        <v>18</v>
      </c>
      <c r="B21" s="2">
        <v>64</v>
      </c>
      <c r="C21" s="2" t="s">
        <v>79</v>
      </c>
      <c r="D21">
        <f>'Pembagi Normalisasi Matrik'!D21</f>
        <v>0.5</v>
      </c>
      <c r="E21">
        <f>'Pembagi Normalisasi Matrik'!E21</f>
        <v>0.75</v>
      </c>
      <c r="F21">
        <f>'Pembagi Normalisasi Matrik'!F21</f>
        <v>0.91666666666666663</v>
      </c>
      <c r="G21">
        <f>'Pembagi Normalisasi Matrik'!G21</f>
        <v>0.5</v>
      </c>
      <c r="H21">
        <f>'Pembagi Normalisasi Matrik'!H21</f>
        <v>0.75</v>
      </c>
      <c r="K21">
        <f>D21/'Pembagi Normalisasi Matrik'!Q$4</f>
        <v>0.12880163722232754</v>
      </c>
      <c r="L21">
        <f>E21/'Pembagi Normalisasi Matrik'!R$4</f>
        <v>0.16957002568326646</v>
      </c>
      <c r="M21">
        <f>F21/'Pembagi Normalisasi Matrik'!S$4</f>
        <v>0.11460820760548854</v>
      </c>
      <c r="N21">
        <f>G21/'Pembagi Normalisasi Matrik'!T$4</f>
        <v>0.10425720702853739</v>
      </c>
      <c r="O21">
        <f>H21/'Pembagi Normalisasi Matrik'!H$4</f>
        <v>0.81818181818181823</v>
      </c>
    </row>
    <row r="22" spans="1:15" ht="15.75">
      <c r="A22" s="2">
        <v>19</v>
      </c>
      <c r="B22" s="2">
        <v>65</v>
      </c>
      <c r="C22" s="2" t="s">
        <v>80</v>
      </c>
      <c r="D22">
        <f>'Pembagi Normalisasi Matrik'!D22</f>
        <v>0.25</v>
      </c>
      <c r="E22">
        <f>'Pembagi Normalisasi Matrik'!E22</f>
        <v>0.25</v>
      </c>
      <c r="F22">
        <f>'Pembagi Normalisasi Matrik'!F22</f>
        <v>0.91666666666666663</v>
      </c>
      <c r="G22">
        <f>'Pembagi Normalisasi Matrik'!G22</f>
        <v>0.5</v>
      </c>
      <c r="H22">
        <f>'Pembagi Normalisasi Matrik'!H22</f>
        <v>0.25</v>
      </c>
      <c r="K22">
        <f>D22/'Pembagi Normalisasi Matrik'!Q$4</f>
        <v>6.4400818611163771E-2</v>
      </c>
      <c r="L22">
        <f>E22/'Pembagi Normalisasi Matrik'!R$4</f>
        <v>5.6523341894422152E-2</v>
      </c>
      <c r="M22">
        <f>F22/'Pembagi Normalisasi Matrik'!S$4</f>
        <v>0.11460820760548854</v>
      </c>
      <c r="N22">
        <f>G22/'Pembagi Normalisasi Matrik'!T$4</f>
        <v>0.10425720702853739</v>
      </c>
      <c r="O22">
        <f>H22/'Pembagi Normalisasi Matrik'!H$4</f>
        <v>0.27272727272727276</v>
      </c>
    </row>
    <row r="23" spans="1:15" ht="15.75">
      <c r="A23" s="2">
        <v>20</v>
      </c>
      <c r="B23" s="2">
        <v>68</v>
      </c>
      <c r="C23" s="2" t="s">
        <v>81</v>
      </c>
      <c r="D23">
        <f>'Pembagi Normalisasi Matrik'!D23</f>
        <v>0.25</v>
      </c>
      <c r="E23">
        <f>'Pembagi Normalisasi Matrik'!E23</f>
        <v>0.5</v>
      </c>
      <c r="F23">
        <f>'Pembagi Normalisasi Matrik'!F23</f>
        <v>0.75</v>
      </c>
      <c r="G23">
        <f>'Pembagi Normalisasi Matrik'!G23</f>
        <v>0.5</v>
      </c>
      <c r="H23">
        <f>'Pembagi Normalisasi Matrik'!H23</f>
        <v>0.25</v>
      </c>
      <c r="K23">
        <f>D23/'Pembagi Normalisasi Matrik'!Q$4</f>
        <v>6.4400818611163771E-2</v>
      </c>
      <c r="L23">
        <f>E23/'Pembagi Normalisasi Matrik'!R$4</f>
        <v>0.1130466837888443</v>
      </c>
      <c r="M23">
        <f>F23/'Pembagi Normalisasi Matrik'!S$4</f>
        <v>9.3770351677217909E-2</v>
      </c>
      <c r="N23">
        <f>G23/'Pembagi Normalisasi Matrik'!T$4</f>
        <v>0.10425720702853739</v>
      </c>
      <c r="O23">
        <f>H23/'Pembagi Normalisasi Matrik'!H$4</f>
        <v>0.27272727272727276</v>
      </c>
    </row>
    <row r="24" spans="1:15" ht="15.75">
      <c r="A24" s="2">
        <v>21</v>
      </c>
      <c r="B24" s="2">
        <v>70</v>
      </c>
      <c r="C24" s="2" t="s">
        <v>82</v>
      </c>
      <c r="D24">
        <f>'Pembagi Normalisasi Matrik'!D24</f>
        <v>0.25</v>
      </c>
      <c r="E24">
        <f>'Pembagi Normalisasi Matrik'!E24</f>
        <v>0.25</v>
      </c>
      <c r="F24">
        <f>'Pembagi Normalisasi Matrik'!F24</f>
        <v>0.75</v>
      </c>
      <c r="G24">
        <f>'Pembagi Normalisasi Matrik'!G24</f>
        <v>0.5</v>
      </c>
      <c r="H24">
        <f>'Pembagi Normalisasi Matrik'!H24</f>
        <v>8.3333333333333329E-2</v>
      </c>
      <c r="K24">
        <f>D24/'Pembagi Normalisasi Matrik'!Q$4</f>
        <v>6.4400818611163771E-2</v>
      </c>
      <c r="L24">
        <f>E24/'Pembagi Normalisasi Matrik'!R$4</f>
        <v>5.6523341894422152E-2</v>
      </c>
      <c r="M24">
        <f>F24/'Pembagi Normalisasi Matrik'!S$4</f>
        <v>9.3770351677217909E-2</v>
      </c>
      <c r="N24">
        <f>G24/'Pembagi Normalisasi Matrik'!T$4</f>
        <v>0.10425720702853739</v>
      </c>
      <c r="O24">
        <f>H24/'Pembagi Normalisasi Matrik'!H$4</f>
        <v>9.0909090909090912E-2</v>
      </c>
    </row>
    <row r="25" spans="1:15" ht="15.75">
      <c r="A25" s="2">
        <v>22</v>
      </c>
      <c r="B25" s="2">
        <v>71</v>
      </c>
      <c r="C25" s="2" t="s">
        <v>83</v>
      </c>
      <c r="D25">
        <f>'Pembagi Normalisasi Matrik'!D25</f>
        <v>0.25</v>
      </c>
      <c r="E25">
        <f>'Pembagi Normalisasi Matrik'!E25</f>
        <v>0.5</v>
      </c>
      <c r="F25">
        <f>'Pembagi Normalisasi Matrik'!F25</f>
        <v>0.91666666666666663</v>
      </c>
      <c r="G25">
        <f>'Pembagi Normalisasi Matrik'!G25</f>
        <v>0.5</v>
      </c>
      <c r="H25">
        <f>'Pembagi Normalisasi Matrik'!H25</f>
        <v>0.75</v>
      </c>
      <c r="K25">
        <f>D25/'Pembagi Normalisasi Matrik'!Q$4</f>
        <v>6.4400818611163771E-2</v>
      </c>
      <c r="L25">
        <f>E25/'Pembagi Normalisasi Matrik'!R$4</f>
        <v>0.1130466837888443</v>
      </c>
      <c r="M25">
        <f>F25/'Pembagi Normalisasi Matrik'!S$4</f>
        <v>0.11460820760548854</v>
      </c>
      <c r="N25">
        <f>G25/'Pembagi Normalisasi Matrik'!T$4</f>
        <v>0.10425720702853739</v>
      </c>
      <c r="O25">
        <f>H25/'Pembagi Normalisasi Matrik'!H$4</f>
        <v>0.81818181818181823</v>
      </c>
    </row>
    <row r="26" spans="1:15" ht="15.75">
      <c r="A26" s="2">
        <v>23</v>
      </c>
      <c r="B26" s="2">
        <v>75</v>
      </c>
      <c r="C26" s="2" t="s">
        <v>84</v>
      </c>
      <c r="D26">
        <f>'Pembagi Normalisasi Matrik'!D26</f>
        <v>0.75</v>
      </c>
      <c r="E26">
        <f>'Pembagi Normalisasi Matrik'!E26</f>
        <v>0.75</v>
      </c>
      <c r="F26">
        <f>'Pembagi Normalisasi Matrik'!F26</f>
        <v>0.91666666666666663</v>
      </c>
      <c r="G26">
        <f>'Pembagi Normalisasi Matrik'!G26</f>
        <v>0.5</v>
      </c>
      <c r="H26">
        <f>'Pembagi Normalisasi Matrik'!H26</f>
        <v>0.91666666666666663</v>
      </c>
      <c r="K26">
        <f>D26/'Pembagi Normalisasi Matrik'!Q$4</f>
        <v>0.19320245583349133</v>
      </c>
      <c r="L26">
        <f>E26/'Pembagi Normalisasi Matrik'!R$4</f>
        <v>0.16957002568326646</v>
      </c>
      <c r="M26">
        <f>F26/'Pembagi Normalisasi Matrik'!S$4</f>
        <v>0.11460820760548854</v>
      </c>
      <c r="N26">
        <f>G26/'Pembagi Normalisasi Matrik'!T$4</f>
        <v>0.10425720702853739</v>
      </c>
      <c r="O26">
        <f>H26/'Pembagi Normalisasi Matrik'!H$4</f>
        <v>1</v>
      </c>
    </row>
    <row r="27" spans="1:15" ht="15.75">
      <c r="A27" s="2">
        <v>24</v>
      </c>
      <c r="B27" s="2">
        <v>79</v>
      </c>
      <c r="C27" s="2" t="s">
        <v>85</v>
      </c>
      <c r="D27">
        <f>'Pembagi Normalisasi Matrik'!D27</f>
        <v>0.25</v>
      </c>
      <c r="E27">
        <f>'Pembagi Normalisasi Matrik'!E27</f>
        <v>0.75</v>
      </c>
      <c r="F27">
        <f>'Pembagi Normalisasi Matrik'!F27</f>
        <v>0.91666666666666663</v>
      </c>
      <c r="G27">
        <f>'Pembagi Normalisasi Matrik'!G27</f>
        <v>0.5</v>
      </c>
      <c r="H27">
        <f>'Pembagi Normalisasi Matrik'!H27</f>
        <v>0.75</v>
      </c>
      <c r="K27">
        <f>D27/'Pembagi Normalisasi Matrik'!Q$4</f>
        <v>6.4400818611163771E-2</v>
      </c>
      <c r="L27">
        <f>E27/'Pembagi Normalisasi Matrik'!R$4</f>
        <v>0.16957002568326646</v>
      </c>
      <c r="M27">
        <f>F27/'Pembagi Normalisasi Matrik'!S$4</f>
        <v>0.11460820760548854</v>
      </c>
      <c r="N27">
        <f>G27/'Pembagi Normalisasi Matrik'!T$4</f>
        <v>0.10425720702853739</v>
      </c>
      <c r="O27">
        <f>H27/'Pembagi Normalisasi Matrik'!H$4</f>
        <v>0.81818181818181823</v>
      </c>
    </row>
    <row r="28" spans="1:15" ht="15.75">
      <c r="A28" s="2">
        <v>25</v>
      </c>
      <c r="B28" s="2">
        <v>83</v>
      </c>
      <c r="C28" s="2" t="s">
        <v>86</v>
      </c>
      <c r="D28">
        <f>'Pembagi Normalisasi Matrik'!D28</f>
        <v>0.75</v>
      </c>
      <c r="E28">
        <f>'Pembagi Normalisasi Matrik'!E28</f>
        <v>0.75</v>
      </c>
      <c r="F28">
        <f>'Pembagi Normalisasi Matrik'!F28</f>
        <v>0.91666666666666663</v>
      </c>
      <c r="G28">
        <f>'Pembagi Normalisasi Matrik'!G28</f>
        <v>0.5</v>
      </c>
      <c r="H28">
        <f>'Pembagi Normalisasi Matrik'!H28</f>
        <v>0.91666666666666663</v>
      </c>
      <c r="K28">
        <f>D28/'Pembagi Normalisasi Matrik'!Q$4</f>
        <v>0.19320245583349133</v>
      </c>
      <c r="L28">
        <f>E28/'Pembagi Normalisasi Matrik'!R$4</f>
        <v>0.16957002568326646</v>
      </c>
      <c r="M28">
        <f>F28/'Pembagi Normalisasi Matrik'!S$4</f>
        <v>0.11460820760548854</v>
      </c>
      <c r="N28">
        <f>G28/'Pembagi Normalisasi Matrik'!T$4</f>
        <v>0.10425720702853739</v>
      </c>
      <c r="O28">
        <f>H28/'Pembagi Normalisasi Matrik'!H$4</f>
        <v>1</v>
      </c>
    </row>
    <row r="29" spans="1:15" ht="15.75">
      <c r="A29" s="2">
        <v>26</v>
      </c>
      <c r="B29" s="2">
        <v>87</v>
      </c>
      <c r="C29" s="2" t="s">
        <v>87</v>
      </c>
      <c r="D29">
        <f>'Pembagi Normalisasi Matrik'!D29</f>
        <v>0.25</v>
      </c>
      <c r="E29">
        <f>'Pembagi Normalisasi Matrik'!E29</f>
        <v>0.25</v>
      </c>
      <c r="F29">
        <f>'Pembagi Normalisasi Matrik'!F29</f>
        <v>0.75</v>
      </c>
      <c r="G29">
        <f>'Pembagi Normalisasi Matrik'!G29</f>
        <v>0.5</v>
      </c>
      <c r="H29">
        <f>'Pembagi Normalisasi Matrik'!H29</f>
        <v>0.25</v>
      </c>
      <c r="K29">
        <f>D29/'Pembagi Normalisasi Matrik'!Q$4</f>
        <v>6.4400818611163771E-2</v>
      </c>
      <c r="L29">
        <f>E29/'Pembagi Normalisasi Matrik'!R$4</f>
        <v>5.6523341894422152E-2</v>
      </c>
      <c r="M29">
        <f>F29/'Pembagi Normalisasi Matrik'!S$4</f>
        <v>9.3770351677217909E-2</v>
      </c>
      <c r="N29">
        <f>G29/'Pembagi Normalisasi Matrik'!T$4</f>
        <v>0.10425720702853739</v>
      </c>
      <c r="O29">
        <f>H29/'Pembagi Normalisasi Matrik'!H$4</f>
        <v>0.27272727272727276</v>
      </c>
    </row>
    <row r="30" spans="1:15" ht="15.75">
      <c r="A30" s="2">
        <v>27</v>
      </c>
      <c r="B30" s="2">
        <v>90</v>
      </c>
      <c r="C30" s="2" t="s">
        <v>88</v>
      </c>
      <c r="D30">
        <f>'Pembagi Normalisasi Matrik'!D30</f>
        <v>0.25</v>
      </c>
      <c r="E30">
        <f>'Pembagi Normalisasi Matrik'!E30</f>
        <v>0.25</v>
      </c>
      <c r="F30">
        <f>'Pembagi Normalisasi Matrik'!F30</f>
        <v>0.91666666666666663</v>
      </c>
      <c r="G30">
        <f>'Pembagi Normalisasi Matrik'!G30</f>
        <v>0.5</v>
      </c>
      <c r="H30">
        <f>'Pembagi Normalisasi Matrik'!H30</f>
        <v>0.5</v>
      </c>
      <c r="K30">
        <f>D30/'Pembagi Normalisasi Matrik'!Q$4</f>
        <v>6.4400818611163771E-2</v>
      </c>
      <c r="L30">
        <f>E30/'Pembagi Normalisasi Matrik'!R$4</f>
        <v>5.6523341894422152E-2</v>
      </c>
      <c r="M30">
        <f>F30/'Pembagi Normalisasi Matrik'!S$4</f>
        <v>0.11460820760548854</v>
      </c>
      <c r="N30">
        <f>G30/'Pembagi Normalisasi Matrik'!T$4</f>
        <v>0.10425720702853739</v>
      </c>
      <c r="O30">
        <f>H30/'Pembagi Normalisasi Matrik'!H$4</f>
        <v>0.54545454545454553</v>
      </c>
    </row>
    <row r="31" spans="1:15" ht="15.75">
      <c r="A31" s="2">
        <v>28</v>
      </c>
      <c r="B31" s="2">
        <v>92</v>
      </c>
      <c r="C31" s="2" t="s">
        <v>89</v>
      </c>
      <c r="D31">
        <f>'Pembagi Normalisasi Matrik'!D31</f>
        <v>0.25</v>
      </c>
      <c r="E31">
        <f>'Pembagi Normalisasi Matrik'!E31</f>
        <v>0.25</v>
      </c>
      <c r="F31">
        <f>'Pembagi Normalisasi Matrik'!F31</f>
        <v>0.91666666666666663</v>
      </c>
      <c r="G31">
        <f>'Pembagi Normalisasi Matrik'!G31</f>
        <v>0.5</v>
      </c>
      <c r="H31">
        <f>'Pembagi Normalisasi Matrik'!H31</f>
        <v>8.3333333333333329E-2</v>
      </c>
      <c r="K31">
        <f>D31/'Pembagi Normalisasi Matrik'!Q$4</f>
        <v>6.4400818611163771E-2</v>
      </c>
      <c r="L31">
        <f>E31/'Pembagi Normalisasi Matrik'!R$4</f>
        <v>5.6523341894422152E-2</v>
      </c>
      <c r="M31">
        <f>F31/'Pembagi Normalisasi Matrik'!S$4</f>
        <v>0.11460820760548854</v>
      </c>
      <c r="N31">
        <f>G31/'Pembagi Normalisasi Matrik'!T$4</f>
        <v>0.10425720702853739</v>
      </c>
      <c r="O31">
        <f>H31/'Pembagi Normalisasi Matrik'!H$4</f>
        <v>9.0909090909090912E-2</v>
      </c>
    </row>
    <row r="32" spans="1:15" ht="15.75">
      <c r="A32" s="2">
        <v>29</v>
      </c>
      <c r="B32" s="2">
        <v>97</v>
      </c>
      <c r="C32" s="2" t="s">
        <v>90</v>
      </c>
      <c r="D32">
        <f>'Pembagi Normalisasi Matrik'!D32</f>
        <v>0.75</v>
      </c>
      <c r="E32">
        <f>'Pembagi Normalisasi Matrik'!E32</f>
        <v>0.75</v>
      </c>
      <c r="F32">
        <f>'Pembagi Normalisasi Matrik'!F32</f>
        <v>0.91666666666666663</v>
      </c>
      <c r="G32">
        <f>'Pembagi Normalisasi Matrik'!G32</f>
        <v>0.5</v>
      </c>
      <c r="H32">
        <f>'Pembagi Normalisasi Matrik'!H32</f>
        <v>0.91666666666666663</v>
      </c>
      <c r="K32">
        <f>D32/'Pembagi Normalisasi Matrik'!Q$4</f>
        <v>0.19320245583349133</v>
      </c>
      <c r="L32">
        <f>E32/'Pembagi Normalisasi Matrik'!R$4</f>
        <v>0.16957002568326646</v>
      </c>
      <c r="M32">
        <f>F32/'Pembagi Normalisasi Matrik'!S$4</f>
        <v>0.11460820760548854</v>
      </c>
      <c r="N32">
        <f>G32/'Pembagi Normalisasi Matrik'!T$4</f>
        <v>0.10425720702853739</v>
      </c>
      <c r="O32">
        <f>H32/'Pembagi Normalisasi Matrik'!H$4</f>
        <v>1</v>
      </c>
    </row>
    <row r="33" spans="1:15" ht="15.75">
      <c r="A33" s="2">
        <v>30</v>
      </c>
      <c r="B33" s="2">
        <v>98</v>
      </c>
      <c r="C33" s="2" t="s">
        <v>91</v>
      </c>
      <c r="D33">
        <f>'Pembagi Normalisasi Matrik'!D33</f>
        <v>0.25</v>
      </c>
      <c r="E33">
        <f>'Pembagi Normalisasi Matrik'!E33</f>
        <v>0.25</v>
      </c>
      <c r="F33">
        <f>'Pembagi Normalisasi Matrik'!F33</f>
        <v>0.91666666666666663</v>
      </c>
      <c r="G33">
        <f>'Pembagi Normalisasi Matrik'!G33</f>
        <v>0.5</v>
      </c>
      <c r="H33">
        <f>'Pembagi Normalisasi Matrik'!H33</f>
        <v>8.3333333333333329E-2</v>
      </c>
      <c r="K33">
        <f>D33/'Pembagi Normalisasi Matrik'!Q$4</f>
        <v>6.4400818611163771E-2</v>
      </c>
      <c r="L33">
        <f>E33/'Pembagi Normalisasi Matrik'!R$4</f>
        <v>5.6523341894422152E-2</v>
      </c>
      <c r="M33">
        <f>F33/'Pembagi Normalisasi Matrik'!S$4</f>
        <v>0.11460820760548854</v>
      </c>
      <c r="N33">
        <f>G33/'Pembagi Normalisasi Matrik'!T$4</f>
        <v>0.10425720702853739</v>
      </c>
      <c r="O33">
        <f>H33/'Pembagi Normalisasi Matrik'!H$4</f>
        <v>9.0909090909090912E-2</v>
      </c>
    </row>
    <row r="34" spans="1:15" ht="15.75">
      <c r="A34" s="2">
        <v>31</v>
      </c>
      <c r="B34" s="2">
        <v>99</v>
      </c>
      <c r="C34" s="2" t="s">
        <v>92</v>
      </c>
      <c r="D34">
        <f>'Pembagi Normalisasi Matrik'!D34</f>
        <v>0.5</v>
      </c>
      <c r="E34">
        <f>'Pembagi Normalisasi Matrik'!E34</f>
        <v>0.5</v>
      </c>
      <c r="F34">
        <f>'Pembagi Normalisasi Matrik'!F34</f>
        <v>0.75</v>
      </c>
      <c r="G34">
        <f>'Pembagi Normalisasi Matrik'!G34</f>
        <v>0.5</v>
      </c>
      <c r="H34">
        <f>'Pembagi Normalisasi Matrik'!H34</f>
        <v>0.5</v>
      </c>
      <c r="K34">
        <f>D34/'Pembagi Normalisasi Matrik'!Q$4</f>
        <v>0.12880163722232754</v>
      </c>
      <c r="L34">
        <f>E34/'Pembagi Normalisasi Matrik'!R$4</f>
        <v>0.1130466837888443</v>
      </c>
      <c r="M34">
        <f>F34/'Pembagi Normalisasi Matrik'!S$4</f>
        <v>9.3770351677217909E-2</v>
      </c>
      <c r="N34">
        <f>G34/'Pembagi Normalisasi Matrik'!T$4</f>
        <v>0.10425720702853739</v>
      </c>
      <c r="O34">
        <f>H34/'Pembagi Normalisasi Matrik'!H$4</f>
        <v>0.54545454545454553</v>
      </c>
    </row>
    <row r="35" spans="1:15" ht="15.75">
      <c r="A35" s="2">
        <v>32</v>
      </c>
      <c r="B35" s="2">
        <v>101</v>
      </c>
      <c r="C35" s="2" t="s">
        <v>93</v>
      </c>
      <c r="D35">
        <f>'Pembagi Normalisasi Matrik'!D35</f>
        <v>0.5</v>
      </c>
      <c r="E35">
        <f>'Pembagi Normalisasi Matrik'!E35</f>
        <v>0.25</v>
      </c>
      <c r="F35">
        <f>'Pembagi Normalisasi Matrik'!F35</f>
        <v>0.91666666666666663</v>
      </c>
      <c r="G35">
        <f>'Pembagi Normalisasi Matrik'!G35</f>
        <v>0.5</v>
      </c>
      <c r="H35">
        <f>'Pembagi Normalisasi Matrik'!H35</f>
        <v>0.5</v>
      </c>
      <c r="K35">
        <f>D35/'Pembagi Normalisasi Matrik'!Q$4</f>
        <v>0.12880163722232754</v>
      </c>
      <c r="L35">
        <f>E35/'Pembagi Normalisasi Matrik'!R$4</f>
        <v>5.6523341894422152E-2</v>
      </c>
      <c r="M35">
        <f>F35/'Pembagi Normalisasi Matrik'!S$4</f>
        <v>0.11460820760548854</v>
      </c>
      <c r="N35">
        <f>G35/'Pembagi Normalisasi Matrik'!T$4</f>
        <v>0.10425720702853739</v>
      </c>
      <c r="O35">
        <f>H35/'Pembagi Normalisasi Matrik'!H$4</f>
        <v>0.54545454545454553</v>
      </c>
    </row>
    <row r="36" spans="1:15" ht="15.75">
      <c r="A36" s="2">
        <v>33</v>
      </c>
      <c r="B36" s="2">
        <v>104</v>
      </c>
      <c r="C36" s="2" t="s">
        <v>94</v>
      </c>
      <c r="D36">
        <f>'Pembagi Normalisasi Matrik'!D36</f>
        <v>0.25</v>
      </c>
      <c r="E36">
        <f>'Pembagi Normalisasi Matrik'!E36</f>
        <v>0.5</v>
      </c>
      <c r="F36">
        <f>'Pembagi Normalisasi Matrik'!F36</f>
        <v>0.75</v>
      </c>
      <c r="G36">
        <f>'Pembagi Normalisasi Matrik'!G36</f>
        <v>0.5</v>
      </c>
      <c r="H36">
        <f>'Pembagi Normalisasi Matrik'!H36</f>
        <v>0.25</v>
      </c>
      <c r="K36">
        <f>D36/'Pembagi Normalisasi Matrik'!Q$4</f>
        <v>6.4400818611163771E-2</v>
      </c>
      <c r="L36">
        <f>E36/'Pembagi Normalisasi Matrik'!R$4</f>
        <v>0.1130466837888443</v>
      </c>
      <c r="M36">
        <f>F36/'Pembagi Normalisasi Matrik'!S$4</f>
        <v>9.3770351677217909E-2</v>
      </c>
      <c r="N36">
        <f>G36/'Pembagi Normalisasi Matrik'!T$4</f>
        <v>0.10425720702853739</v>
      </c>
      <c r="O36">
        <f>H36/'Pembagi Normalisasi Matrik'!H$4</f>
        <v>0.27272727272727276</v>
      </c>
    </row>
    <row r="37" spans="1:15" ht="15.75">
      <c r="A37" s="2">
        <v>34</v>
      </c>
      <c r="B37" s="2">
        <v>105</v>
      </c>
      <c r="C37" s="2" t="s">
        <v>95</v>
      </c>
      <c r="D37">
        <f>'Pembagi Normalisasi Matrik'!D37</f>
        <v>0.25</v>
      </c>
      <c r="E37">
        <f>'Pembagi Normalisasi Matrik'!E37</f>
        <v>0.5</v>
      </c>
      <c r="F37">
        <f>'Pembagi Normalisasi Matrik'!F37</f>
        <v>0.75</v>
      </c>
      <c r="G37">
        <f>'Pembagi Normalisasi Matrik'!G37</f>
        <v>0.5</v>
      </c>
      <c r="H37">
        <f>'Pembagi Normalisasi Matrik'!H37</f>
        <v>0.75</v>
      </c>
      <c r="K37">
        <f>D37/'Pembagi Normalisasi Matrik'!Q$4</f>
        <v>6.4400818611163771E-2</v>
      </c>
      <c r="L37">
        <f>E37/'Pembagi Normalisasi Matrik'!R$4</f>
        <v>0.1130466837888443</v>
      </c>
      <c r="M37">
        <f>F37/'Pembagi Normalisasi Matrik'!S$4</f>
        <v>9.3770351677217909E-2</v>
      </c>
      <c r="N37">
        <f>G37/'Pembagi Normalisasi Matrik'!T$4</f>
        <v>0.10425720702853739</v>
      </c>
      <c r="O37">
        <f>H37/'Pembagi Normalisasi Matrik'!H$4</f>
        <v>0.81818181818181823</v>
      </c>
    </row>
    <row r="38" spans="1:15" ht="15.75">
      <c r="A38" s="2">
        <v>35</v>
      </c>
      <c r="B38" s="2">
        <v>107</v>
      </c>
      <c r="C38" s="2" t="s">
        <v>96</v>
      </c>
      <c r="D38">
        <f>'Pembagi Normalisasi Matrik'!D38</f>
        <v>0.5</v>
      </c>
      <c r="E38">
        <f>'Pembagi Normalisasi Matrik'!E38</f>
        <v>0.5</v>
      </c>
      <c r="F38">
        <f>'Pembagi Normalisasi Matrik'!F38</f>
        <v>0.75</v>
      </c>
      <c r="G38">
        <f>'Pembagi Normalisasi Matrik'!G38</f>
        <v>0.5</v>
      </c>
      <c r="H38">
        <f>'Pembagi Normalisasi Matrik'!H38</f>
        <v>0.75</v>
      </c>
      <c r="K38">
        <f>D38/'Pembagi Normalisasi Matrik'!Q$4</f>
        <v>0.12880163722232754</v>
      </c>
      <c r="L38">
        <f>E38/'Pembagi Normalisasi Matrik'!R$4</f>
        <v>0.1130466837888443</v>
      </c>
      <c r="M38">
        <f>F38/'Pembagi Normalisasi Matrik'!S$4</f>
        <v>9.3770351677217909E-2</v>
      </c>
      <c r="N38">
        <f>G38/'Pembagi Normalisasi Matrik'!T$4</f>
        <v>0.10425720702853739</v>
      </c>
      <c r="O38">
        <f>H38/'Pembagi Normalisasi Matrik'!H$4</f>
        <v>0.81818181818181823</v>
      </c>
    </row>
    <row r="39" spans="1:15" ht="15.75">
      <c r="A39" s="2">
        <v>36</v>
      </c>
      <c r="B39" s="2">
        <v>109</v>
      </c>
      <c r="C39" s="2" t="s">
        <v>97</v>
      </c>
      <c r="D39">
        <f>'Pembagi Normalisasi Matrik'!D39</f>
        <v>0.25</v>
      </c>
      <c r="E39">
        <f>'Pembagi Normalisasi Matrik'!E39</f>
        <v>0.5</v>
      </c>
      <c r="F39">
        <f>'Pembagi Normalisasi Matrik'!F39</f>
        <v>0.75</v>
      </c>
      <c r="G39">
        <f>'Pembagi Normalisasi Matrik'!G39</f>
        <v>0.5</v>
      </c>
      <c r="H39">
        <f>'Pembagi Normalisasi Matrik'!H39</f>
        <v>0.5</v>
      </c>
      <c r="K39">
        <f>D39/'Pembagi Normalisasi Matrik'!Q$4</f>
        <v>6.4400818611163771E-2</v>
      </c>
      <c r="L39">
        <f>E39/'Pembagi Normalisasi Matrik'!R$4</f>
        <v>0.1130466837888443</v>
      </c>
      <c r="M39">
        <f>F39/'Pembagi Normalisasi Matrik'!S$4</f>
        <v>9.3770351677217909E-2</v>
      </c>
      <c r="N39">
        <f>G39/'Pembagi Normalisasi Matrik'!T$4</f>
        <v>0.10425720702853739</v>
      </c>
      <c r="O39">
        <f>H39/'Pembagi Normalisasi Matrik'!H$4</f>
        <v>0.54545454545454553</v>
      </c>
    </row>
    <row r="40" spans="1:15" ht="15.75">
      <c r="A40" s="2">
        <v>37</v>
      </c>
      <c r="B40" s="2">
        <v>114</v>
      </c>
      <c r="C40" s="2" t="s">
        <v>98</v>
      </c>
      <c r="D40">
        <f>'Pembagi Normalisasi Matrik'!D40</f>
        <v>0.5</v>
      </c>
      <c r="E40">
        <f>'Pembagi Normalisasi Matrik'!E40</f>
        <v>0.75</v>
      </c>
      <c r="F40">
        <f>'Pembagi Normalisasi Matrik'!F40</f>
        <v>0.91666666666666663</v>
      </c>
      <c r="G40">
        <f>'Pembagi Normalisasi Matrik'!G40</f>
        <v>0.5</v>
      </c>
      <c r="H40">
        <f>'Pembagi Normalisasi Matrik'!H40</f>
        <v>0.75</v>
      </c>
      <c r="K40">
        <f>D40/'Pembagi Normalisasi Matrik'!Q$4</f>
        <v>0.12880163722232754</v>
      </c>
      <c r="L40">
        <f>E40/'Pembagi Normalisasi Matrik'!R$4</f>
        <v>0.16957002568326646</v>
      </c>
      <c r="M40">
        <f>F40/'Pembagi Normalisasi Matrik'!S$4</f>
        <v>0.11460820760548854</v>
      </c>
      <c r="N40">
        <f>G40/'Pembagi Normalisasi Matrik'!T$4</f>
        <v>0.10425720702853739</v>
      </c>
      <c r="O40">
        <f>H40/'Pembagi Normalisasi Matrik'!H$4</f>
        <v>0.81818181818181823</v>
      </c>
    </row>
    <row r="41" spans="1:15" ht="15.75">
      <c r="A41" s="2">
        <v>38</v>
      </c>
      <c r="B41" s="2">
        <v>117</v>
      </c>
      <c r="C41" s="2" t="s">
        <v>99</v>
      </c>
      <c r="D41">
        <f>'Pembagi Normalisasi Matrik'!D41</f>
        <v>0.5</v>
      </c>
      <c r="E41">
        <f>'Pembagi Normalisasi Matrik'!E41</f>
        <v>0.25</v>
      </c>
      <c r="F41">
        <f>'Pembagi Normalisasi Matrik'!F41</f>
        <v>8.3333333333333329E-2</v>
      </c>
      <c r="G41">
        <f>'Pembagi Normalisasi Matrik'!G41</f>
        <v>0.5</v>
      </c>
      <c r="H41">
        <f>'Pembagi Normalisasi Matrik'!H41</f>
        <v>0.25</v>
      </c>
      <c r="K41">
        <f>D41/'Pembagi Normalisasi Matrik'!Q$4</f>
        <v>0.12880163722232754</v>
      </c>
      <c r="L41">
        <f>E41/'Pembagi Normalisasi Matrik'!R$4</f>
        <v>5.6523341894422152E-2</v>
      </c>
      <c r="M41">
        <f>F41/'Pembagi Normalisasi Matrik'!S$4</f>
        <v>1.0418927964135322E-2</v>
      </c>
      <c r="N41">
        <f>G41/'Pembagi Normalisasi Matrik'!T$4</f>
        <v>0.10425720702853739</v>
      </c>
      <c r="O41">
        <f>H41/'Pembagi Normalisasi Matrik'!H$4</f>
        <v>0.27272727272727276</v>
      </c>
    </row>
    <row r="42" spans="1:15" ht="15.75">
      <c r="A42" s="2">
        <v>39</v>
      </c>
      <c r="B42" s="2">
        <v>124</v>
      </c>
      <c r="C42" s="2" t="s">
        <v>100</v>
      </c>
      <c r="D42">
        <f>'Pembagi Normalisasi Matrik'!D42</f>
        <v>0.5</v>
      </c>
      <c r="E42">
        <f>'Pembagi Normalisasi Matrik'!E42</f>
        <v>0.75</v>
      </c>
      <c r="F42">
        <f>'Pembagi Normalisasi Matrik'!F42</f>
        <v>0.91666666666666663</v>
      </c>
      <c r="G42">
        <f>'Pembagi Normalisasi Matrik'!G42</f>
        <v>0.5</v>
      </c>
      <c r="H42">
        <f>'Pembagi Normalisasi Matrik'!H42</f>
        <v>0.75</v>
      </c>
      <c r="K42">
        <f>D42/'Pembagi Normalisasi Matrik'!Q$4</f>
        <v>0.12880163722232754</v>
      </c>
      <c r="L42">
        <f>E42/'Pembagi Normalisasi Matrik'!R$4</f>
        <v>0.16957002568326646</v>
      </c>
      <c r="M42">
        <f>F42/'Pembagi Normalisasi Matrik'!S$4</f>
        <v>0.11460820760548854</v>
      </c>
      <c r="N42">
        <f>G42/'Pembagi Normalisasi Matrik'!T$4</f>
        <v>0.10425720702853739</v>
      </c>
      <c r="O42">
        <f>H42/'Pembagi Normalisasi Matrik'!H$4</f>
        <v>0.81818181818181823</v>
      </c>
    </row>
    <row r="43" spans="1:15" ht="15.75">
      <c r="A43" s="2">
        <v>40</v>
      </c>
      <c r="B43" s="2">
        <v>128</v>
      </c>
      <c r="C43" s="2" t="s">
        <v>101</v>
      </c>
      <c r="D43">
        <f>'Pembagi Normalisasi Matrik'!D43</f>
        <v>0.25</v>
      </c>
      <c r="E43">
        <f>'Pembagi Normalisasi Matrik'!E43</f>
        <v>0.25</v>
      </c>
      <c r="F43">
        <f>'Pembagi Normalisasi Matrik'!F43</f>
        <v>0.75</v>
      </c>
      <c r="G43">
        <f>'Pembagi Normalisasi Matrik'!G43</f>
        <v>0.5</v>
      </c>
      <c r="H43">
        <f>'Pembagi Normalisasi Matrik'!H43</f>
        <v>8.3333333333333329E-2</v>
      </c>
      <c r="K43">
        <f>D43/'Pembagi Normalisasi Matrik'!Q$4</f>
        <v>6.4400818611163771E-2</v>
      </c>
      <c r="L43">
        <f>E43/'Pembagi Normalisasi Matrik'!R$4</f>
        <v>5.6523341894422152E-2</v>
      </c>
      <c r="M43">
        <f>F43/'Pembagi Normalisasi Matrik'!S$4</f>
        <v>9.3770351677217909E-2</v>
      </c>
      <c r="N43">
        <f>G43/'Pembagi Normalisasi Matrik'!T$4</f>
        <v>0.10425720702853739</v>
      </c>
      <c r="O43">
        <f>H43/'Pembagi Normalisasi Matrik'!H$4</f>
        <v>9.0909090909090912E-2</v>
      </c>
    </row>
    <row r="44" spans="1:15" ht="15.75">
      <c r="A44" s="2">
        <v>41</v>
      </c>
      <c r="B44" s="2">
        <v>141</v>
      </c>
      <c r="C44" s="2" t="s">
        <v>102</v>
      </c>
      <c r="D44">
        <f>'Pembagi Normalisasi Matrik'!D44</f>
        <v>0.5</v>
      </c>
      <c r="E44">
        <f>'Pembagi Normalisasi Matrik'!E44</f>
        <v>0.75</v>
      </c>
      <c r="F44">
        <f>'Pembagi Normalisasi Matrik'!F44</f>
        <v>0.91666666666666663</v>
      </c>
      <c r="G44">
        <f>'Pembagi Normalisasi Matrik'!G44</f>
        <v>0.5</v>
      </c>
      <c r="H44">
        <f>'Pembagi Normalisasi Matrik'!H44</f>
        <v>0.75</v>
      </c>
      <c r="K44">
        <f>D44/'Pembagi Normalisasi Matrik'!Q$4</f>
        <v>0.12880163722232754</v>
      </c>
      <c r="L44">
        <f>E44/'Pembagi Normalisasi Matrik'!R$4</f>
        <v>0.16957002568326646</v>
      </c>
      <c r="M44">
        <f>F44/'Pembagi Normalisasi Matrik'!S$4</f>
        <v>0.11460820760548854</v>
      </c>
      <c r="N44">
        <f>G44/'Pembagi Normalisasi Matrik'!T$4</f>
        <v>0.10425720702853739</v>
      </c>
      <c r="O44">
        <f>H44/'Pembagi Normalisasi Matrik'!H$4</f>
        <v>0.81818181818181823</v>
      </c>
    </row>
    <row r="45" spans="1:15" ht="15.75">
      <c r="A45" s="2">
        <v>42</v>
      </c>
      <c r="B45" s="2">
        <v>142</v>
      </c>
      <c r="C45" s="2" t="s">
        <v>103</v>
      </c>
      <c r="D45">
        <f>'Pembagi Normalisasi Matrik'!D45</f>
        <v>0.5</v>
      </c>
      <c r="E45">
        <f>'Pembagi Normalisasi Matrik'!E45</f>
        <v>0.5</v>
      </c>
      <c r="F45">
        <f>'Pembagi Normalisasi Matrik'!F45</f>
        <v>0.75</v>
      </c>
      <c r="G45">
        <f>'Pembagi Normalisasi Matrik'!G45</f>
        <v>0.5</v>
      </c>
      <c r="H45">
        <f>'Pembagi Normalisasi Matrik'!H45</f>
        <v>0.25</v>
      </c>
      <c r="K45">
        <f>D45/'Pembagi Normalisasi Matrik'!Q$4</f>
        <v>0.12880163722232754</v>
      </c>
      <c r="L45">
        <f>E45/'Pembagi Normalisasi Matrik'!R$4</f>
        <v>0.1130466837888443</v>
      </c>
      <c r="M45">
        <f>F45/'Pembagi Normalisasi Matrik'!S$4</f>
        <v>9.3770351677217909E-2</v>
      </c>
      <c r="N45">
        <f>G45/'Pembagi Normalisasi Matrik'!T$4</f>
        <v>0.10425720702853739</v>
      </c>
      <c r="O45">
        <f>H45/'Pembagi Normalisasi Matrik'!H$4</f>
        <v>0.27272727272727276</v>
      </c>
    </row>
    <row r="46" spans="1:15" ht="15.75">
      <c r="A46" s="2">
        <v>43</v>
      </c>
      <c r="B46" s="2">
        <v>143</v>
      </c>
      <c r="C46" s="2" t="s">
        <v>104</v>
      </c>
      <c r="D46">
        <f>'Pembagi Normalisasi Matrik'!D46</f>
        <v>0.25</v>
      </c>
      <c r="E46">
        <f>'Pembagi Normalisasi Matrik'!E46</f>
        <v>0.5</v>
      </c>
      <c r="F46">
        <f>'Pembagi Normalisasi Matrik'!F46</f>
        <v>0.75</v>
      </c>
      <c r="G46">
        <f>'Pembagi Normalisasi Matrik'!G46</f>
        <v>0.5</v>
      </c>
      <c r="H46">
        <f>'Pembagi Normalisasi Matrik'!H46</f>
        <v>0.5</v>
      </c>
      <c r="K46">
        <f>D46/'Pembagi Normalisasi Matrik'!Q$4</f>
        <v>6.4400818611163771E-2</v>
      </c>
      <c r="L46">
        <f>E46/'Pembagi Normalisasi Matrik'!R$4</f>
        <v>0.1130466837888443</v>
      </c>
      <c r="M46">
        <f>F46/'Pembagi Normalisasi Matrik'!S$4</f>
        <v>9.3770351677217909E-2</v>
      </c>
      <c r="N46">
        <f>G46/'Pembagi Normalisasi Matrik'!T$4</f>
        <v>0.10425720702853739</v>
      </c>
      <c r="O46">
        <f>H46/'Pembagi Normalisasi Matrik'!H$4</f>
        <v>0.54545454545454553</v>
      </c>
    </row>
    <row r="47" spans="1:15" ht="15.75">
      <c r="A47" s="2">
        <v>44</v>
      </c>
      <c r="B47" s="2">
        <v>144</v>
      </c>
      <c r="C47" s="2" t="s">
        <v>105</v>
      </c>
      <c r="D47">
        <f>'Pembagi Normalisasi Matrik'!D47</f>
        <v>0.5</v>
      </c>
      <c r="E47">
        <f>'Pembagi Normalisasi Matrik'!E47</f>
        <v>0.75</v>
      </c>
      <c r="F47">
        <f>'Pembagi Normalisasi Matrik'!F47</f>
        <v>0.91666666666666663</v>
      </c>
      <c r="G47">
        <f>'Pembagi Normalisasi Matrik'!G47</f>
        <v>0.5</v>
      </c>
      <c r="H47">
        <f>'Pembagi Normalisasi Matrik'!H47</f>
        <v>0.75</v>
      </c>
      <c r="K47">
        <f>D47/'Pembagi Normalisasi Matrik'!Q$4</f>
        <v>0.12880163722232754</v>
      </c>
      <c r="L47">
        <f>E47/'Pembagi Normalisasi Matrik'!R$4</f>
        <v>0.16957002568326646</v>
      </c>
      <c r="M47">
        <f>F47/'Pembagi Normalisasi Matrik'!S$4</f>
        <v>0.11460820760548854</v>
      </c>
      <c r="N47">
        <f>G47/'Pembagi Normalisasi Matrik'!T$4</f>
        <v>0.10425720702853739</v>
      </c>
      <c r="O47">
        <f>H47/'Pembagi Normalisasi Matrik'!H$4</f>
        <v>0.81818181818181823</v>
      </c>
    </row>
    <row r="48" spans="1:15" ht="15.75">
      <c r="A48" s="2">
        <v>45</v>
      </c>
      <c r="B48" s="2">
        <v>152</v>
      </c>
      <c r="C48" s="2" t="s">
        <v>106</v>
      </c>
      <c r="D48">
        <f>'Pembagi Normalisasi Matrik'!D48</f>
        <v>0.25</v>
      </c>
      <c r="E48">
        <f>'Pembagi Normalisasi Matrik'!E48</f>
        <v>0.25</v>
      </c>
      <c r="F48">
        <f>'Pembagi Normalisasi Matrik'!F48</f>
        <v>0.75</v>
      </c>
      <c r="G48">
        <f>'Pembagi Normalisasi Matrik'!G48</f>
        <v>0.5</v>
      </c>
      <c r="H48">
        <f>'Pembagi Normalisasi Matrik'!H48</f>
        <v>8.3333333333333329E-2</v>
      </c>
      <c r="K48">
        <f>D48/'Pembagi Normalisasi Matrik'!Q$4</f>
        <v>6.4400818611163771E-2</v>
      </c>
      <c r="L48">
        <f>E48/'Pembagi Normalisasi Matrik'!R$4</f>
        <v>5.6523341894422152E-2</v>
      </c>
      <c r="M48">
        <f>F48/'Pembagi Normalisasi Matrik'!S$4</f>
        <v>9.3770351677217909E-2</v>
      </c>
      <c r="N48">
        <f>G48/'Pembagi Normalisasi Matrik'!T$4</f>
        <v>0.10425720702853739</v>
      </c>
      <c r="O48">
        <f>H48/'Pembagi Normalisasi Matrik'!H$4</f>
        <v>9.0909090909090912E-2</v>
      </c>
    </row>
    <row r="49" spans="1:15" ht="15.75">
      <c r="A49" s="2">
        <v>46</v>
      </c>
      <c r="B49" s="2">
        <v>154</v>
      </c>
      <c r="C49" s="2" t="s">
        <v>107</v>
      </c>
      <c r="D49">
        <f>'Pembagi Normalisasi Matrik'!D49</f>
        <v>0.75</v>
      </c>
      <c r="E49">
        <f>'Pembagi Normalisasi Matrik'!E49</f>
        <v>0.75</v>
      </c>
      <c r="F49">
        <f>'Pembagi Normalisasi Matrik'!F49</f>
        <v>0.91666666666666663</v>
      </c>
      <c r="G49">
        <f>'Pembagi Normalisasi Matrik'!G49</f>
        <v>0.5</v>
      </c>
      <c r="H49">
        <f>'Pembagi Normalisasi Matrik'!H49</f>
        <v>0.91666666666666663</v>
      </c>
      <c r="K49">
        <f>D49/'Pembagi Normalisasi Matrik'!Q$4</f>
        <v>0.19320245583349133</v>
      </c>
      <c r="L49">
        <f>E49/'Pembagi Normalisasi Matrik'!R$4</f>
        <v>0.16957002568326646</v>
      </c>
      <c r="M49">
        <f>F49/'Pembagi Normalisasi Matrik'!S$4</f>
        <v>0.11460820760548854</v>
      </c>
      <c r="N49">
        <f>G49/'Pembagi Normalisasi Matrik'!T$4</f>
        <v>0.10425720702853739</v>
      </c>
      <c r="O49">
        <f>H49/'Pembagi Normalisasi Matrik'!H$4</f>
        <v>1</v>
      </c>
    </row>
    <row r="50" spans="1:15" ht="15.75">
      <c r="A50" s="2">
        <v>47</v>
      </c>
      <c r="B50" s="2">
        <v>158</v>
      </c>
      <c r="C50" s="2" t="s">
        <v>108</v>
      </c>
      <c r="D50">
        <f>'Pembagi Normalisasi Matrik'!D50</f>
        <v>0.25</v>
      </c>
      <c r="E50">
        <f>'Pembagi Normalisasi Matrik'!E50</f>
        <v>0.5</v>
      </c>
      <c r="F50">
        <f>'Pembagi Normalisasi Matrik'!F50</f>
        <v>0.75</v>
      </c>
      <c r="G50">
        <f>'Pembagi Normalisasi Matrik'!G50</f>
        <v>0.5</v>
      </c>
      <c r="H50">
        <f>'Pembagi Normalisasi Matrik'!H50</f>
        <v>0.5</v>
      </c>
      <c r="K50">
        <f>D50/'Pembagi Normalisasi Matrik'!Q$4</f>
        <v>6.4400818611163771E-2</v>
      </c>
      <c r="L50">
        <f>E50/'Pembagi Normalisasi Matrik'!R$4</f>
        <v>0.1130466837888443</v>
      </c>
      <c r="M50">
        <f>F50/'Pembagi Normalisasi Matrik'!S$4</f>
        <v>9.3770351677217909E-2</v>
      </c>
      <c r="N50">
        <f>G50/'Pembagi Normalisasi Matrik'!T$4</f>
        <v>0.10425720702853739</v>
      </c>
      <c r="O50">
        <f>H50/'Pembagi Normalisasi Matrik'!H$4</f>
        <v>0.54545454545454553</v>
      </c>
    </row>
    <row r="51" spans="1:15" ht="15.75">
      <c r="A51" s="2">
        <v>48</v>
      </c>
      <c r="B51" s="2">
        <v>159</v>
      </c>
      <c r="C51" s="2" t="s">
        <v>109</v>
      </c>
      <c r="D51">
        <f>'Pembagi Normalisasi Matrik'!D51</f>
        <v>0.25</v>
      </c>
      <c r="E51">
        <f>'Pembagi Normalisasi Matrik'!E51</f>
        <v>0.5</v>
      </c>
      <c r="F51">
        <f>'Pembagi Normalisasi Matrik'!F51</f>
        <v>0.91666666666666663</v>
      </c>
      <c r="G51">
        <f>'Pembagi Normalisasi Matrik'!G51</f>
        <v>0.5</v>
      </c>
      <c r="H51">
        <f>'Pembagi Normalisasi Matrik'!H51</f>
        <v>0.25</v>
      </c>
      <c r="K51">
        <f>D51/'Pembagi Normalisasi Matrik'!Q$4</f>
        <v>6.4400818611163771E-2</v>
      </c>
      <c r="L51">
        <f>E51/'Pembagi Normalisasi Matrik'!R$4</f>
        <v>0.1130466837888443</v>
      </c>
      <c r="M51">
        <f>F51/'Pembagi Normalisasi Matrik'!S$4</f>
        <v>0.11460820760548854</v>
      </c>
      <c r="N51">
        <f>G51/'Pembagi Normalisasi Matrik'!T$4</f>
        <v>0.10425720702853739</v>
      </c>
      <c r="O51">
        <f>H51/'Pembagi Normalisasi Matrik'!H$4</f>
        <v>0.27272727272727276</v>
      </c>
    </row>
    <row r="52" spans="1:15" ht="15.75">
      <c r="A52" s="2">
        <v>49</v>
      </c>
      <c r="B52" s="2">
        <v>160</v>
      </c>
      <c r="C52" s="2" t="s">
        <v>110</v>
      </c>
      <c r="D52">
        <f>'Pembagi Normalisasi Matrik'!D52</f>
        <v>0.25</v>
      </c>
      <c r="E52">
        <f>'Pembagi Normalisasi Matrik'!E52</f>
        <v>0.25</v>
      </c>
      <c r="F52">
        <f>'Pembagi Normalisasi Matrik'!F52</f>
        <v>0.75</v>
      </c>
      <c r="G52">
        <f>'Pembagi Normalisasi Matrik'!G52</f>
        <v>0.5</v>
      </c>
      <c r="H52">
        <f>'Pembagi Normalisasi Matrik'!H52</f>
        <v>8.3333333333333329E-2</v>
      </c>
      <c r="K52">
        <f>D52/'Pembagi Normalisasi Matrik'!Q$4</f>
        <v>6.4400818611163771E-2</v>
      </c>
      <c r="L52">
        <f>E52/'Pembagi Normalisasi Matrik'!R$4</f>
        <v>5.6523341894422152E-2</v>
      </c>
      <c r="M52">
        <f>F52/'Pembagi Normalisasi Matrik'!S$4</f>
        <v>9.3770351677217909E-2</v>
      </c>
      <c r="N52">
        <f>G52/'Pembagi Normalisasi Matrik'!T$4</f>
        <v>0.10425720702853739</v>
      </c>
      <c r="O52">
        <f>H52/'Pembagi Normalisasi Matrik'!H$4</f>
        <v>9.0909090909090912E-2</v>
      </c>
    </row>
    <row r="53" spans="1:15" ht="15.75">
      <c r="A53" s="2">
        <v>50</v>
      </c>
      <c r="B53" s="2">
        <v>166</v>
      </c>
      <c r="C53" s="2" t="s">
        <v>111</v>
      </c>
      <c r="D53">
        <f>'Pembagi Normalisasi Matrik'!D53</f>
        <v>0.5</v>
      </c>
      <c r="E53">
        <f>'Pembagi Normalisasi Matrik'!E53</f>
        <v>0.5</v>
      </c>
      <c r="F53">
        <f>'Pembagi Normalisasi Matrik'!F53</f>
        <v>0.91666666666666663</v>
      </c>
      <c r="G53">
        <f>'Pembagi Normalisasi Matrik'!G53</f>
        <v>0.5</v>
      </c>
      <c r="H53">
        <f>'Pembagi Normalisasi Matrik'!H53</f>
        <v>0.75</v>
      </c>
      <c r="K53">
        <f>D53/'Pembagi Normalisasi Matrik'!Q$4</f>
        <v>0.12880163722232754</v>
      </c>
      <c r="L53">
        <f>E53/'Pembagi Normalisasi Matrik'!R$4</f>
        <v>0.1130466837888443</v>
      </c>
      <c r="M53">
        <f>F53/'Pembagi Normalisasi Matrik'!S$4</f>
        <v>0.11460820760548854</v>
      </c>
      <c r="N53">
        <f>G53/'Pembagi Normalisasi Matrik'!T$4</f>
        <v>0.10425720702853739</v>
      </c>
      <c r="O53">
        <f>H53/'Pembagi Normalisasi Matrik'!H$4</f>
        <v>0.81818181818181823</v>
      </c>
    </row>
    <row r="54" spans="1:15" ht="15.75">
      <c r="A54" s="2">
        <v>51</v>
      </c>
      <c r="B54" s="2">
        <v>168</v>
      </c>
      <c r="C54" s="2" t="s">
        <v>112</v>
      </c>
      <c r="D54">
        <f>'Pembagi Normalisasi Matrik'!D54</f>
        <v>0.25</v>
      </c>
      <c r="E54">
        <f>'Pembagi Normalisasi Matrik'!E54</f>
        <v>0.25</v>
      </c>
      <c r="F54">
        <f>'Pembagi Normalisasi Matrik'!F54</f>
        <v>0.91666666666666663</v>
      </c>
      <c r="G54">
        <f>'Pembagi Normalisasi Matrik'!G54</f>
        <v>0.5</v>
      </c>
      <c r="H54">
        <f>'Pembagi Normalisasi Matrik'!H54</f>
        <v>8.3333333333333329E-2</v>
      </c>
      <c r="K54">
        <f>D54/'Pembagi Normalisasi Matrik'!Q$4</f>
        <v>6.4400818611163771E-2</v>
      </c>
      <c r="L54">
        <f>E54/'Pembagi Normalisasi Matrik'!R$4</f>
        <v>5.6523341894422152E-2</v>
      </c>
      <c r="M54">
        <f>F54/'Pembagi Normalisasi Matrik'!S$4</f>
        <v>0.11460820760548854</v>
      </c>
      <c r="N54">
        <f>G54/'Pembagi Normalisasi Matrik'!T$4</f>
        <v>0.10425720702853739</v>
      </c>
      <c r="O54">
        <f>H54/'Pembagi Normalisasi Matrik'!H$4</f>
        <v>9.0909090909090912E-2</v>
      </c>
    </row>
    <row r="55" spans="1:15" ht="15.75">
      <c r="A55" s="2">
        <v>52</v>
      </c>
      <c r="B55" s="2">
        <v>171</v>
      </c>
      <c r="C55" s="2" t="s">
        <v>113</v>
      </c>
      <c r="D55">
        <f>'Pembagi Normalisasi Matrik'!D55</f>
        <v>0.25</v>
      </c>
      <c r="E55">
        <f>'Pembagi Normalisasi Matrik'!E55</f>
        <v>0.25</v>
      </c>
      <c r="F55">
        <f>'Pembagi Normalisasi Matrik'!F55</f>
        <v>0.75</v>
      </c>
      <c r="G55">
        <f>'Pembagi Normalisasi Matrik'!G55</f>
        <v>0.5</v>
      </c>
      <c r="H55">
        <f>'Pembagi Normalisasi Matrik'!H55</f>
        <v>0.25</v>
      </c>
      <c r="K55">
        <f>D55/'Pembagi Normalisasi Matrik'!Q$4</f>
        <v>6.4400818611163771E-2</v>
      </c>
      <c r="L55">
        <f>E55/'Pembagi Normalisasi Matrik'!R$4</f>
        <v>5.6523341894422152E-2</v>
      </c>
      <c r="M55">
        <f>F55/'Pembagi Normalisasi Matrik'!S$4</f>
        <v>9.3770351677217909E-2</v>
      </c>
      <c r="N55">
        <f>G55/'Pembagi Normalisasi Matrik'!T$4</f>
        <v>0.10425720702853739</v>
      </c>
      <c r="O55">
        <f>H55/'Pembagi Normalisasi Matrik'!H$4</f>
        <v>0.27272727272727276</v>
      </c>
    </row>
    <row r="56" spans="1:15" ht="15.75">
      <c r="A56" s="2">
        <v>53</v>
      </c>
      <c r="B56" s="2">
        <v>172</v>
      </c>
      <c r="C56" s="2" t="s">
        <v>114</v>
      </c>
      <c r="D56">
        <f>'Pembagi Normalisasi Matrik'!D56</f>
        <v>0.25</v>
      </c>
      <c r="E56">
        <f>'Pembagi Normalisasi Matrik'!E56</f>
        <v>0.25</v>
      </c>
      <c r="F56">
        <f>'Pembagi Normalisasi Matrik'!F56</f>
        <v>0.75</v>
      </c>
      <c r="G56">
        <f>'Pembagi Normalisasi Matrik'!G56</f>
        <v>0.5</v>
      </c>
      <c r="H56">
        <f>'Pembagi Normalisasi Matrik'!H56</f>
        <v>8.3333333333333329E-2</v>
      </c>
      <c r="K56">
        <f>D56/'Pembagi Normalisasi Matrik'!Q$4</f>
        <v>6.4400818611163771E-2</v>
      </c>
      <c r="L56">
        <f>E56/'Pembagi Normalisasi Matrik'!R$4</f>
        <v>5.6523341894422152E-2</v>
      </c>
      <c r="M56">
        <f>F56/'Pembagi Normalisasi Matrik'!S$4</f>
        <v>9.3770351677217909E-2</v>
      </c>
      <c r="N56">
        <f>G56/'Pembagi Normalisasi Matrik'!T$4</f>
        <v>0.10425720702853739</v>
      </c>
      <c r="O56">
        <f>H56/'Pembagi Normalisasi Matrik'!H$4</f>
        <v>9.0909090909090912E-2</v>
      </c>
    </row>
    <row r="57" spans="1:15" ht="15.75">
      <c r="A57" s="2">
        <v>54</v>
      </c>
      <c r="B57" s="2">
        <v>174</v>
      </c>
      <c r="C57" s="2" t="s">
        <v>115</v>
      </c>
      <c r="D57">
        <f>'Pembagi Normalisasi Matrik'!D57</f>
        <v>0.25</v>
      </c>
      <c r="E57">
        <f>'Pembagi Normalisasi Matrik'!E57</f>
        <v>0.25</v>
      </c>
      <c r="F57">
        <f>'Pembagi Normalisasi Matrik'!F57</f>
        <v>0.75</v>
      </c>
      <c r="G57">
        <f>'Pembagi Normalisasi Matrik'!G57</f>
        <v>0.5</v>
      </c>
      <c r="H57">
        <f>'Pembagi Normalisasi Matrik'!H57</f>
        <v>8.3333333333333329E-2</v>
      </c>
      <c r="K57">
        <f>D57/'Pembagi Normalisasi Matrik'!Q$4</f>
        <v>6.4400818611163771E-2</v>
      </c>
      <c r="L57">
        <f>E57/'Pembagi Normalisasi Matrik'!R$4</f>
        <v>5.6523341894422152E-2</v>
      </c>
      <c r="M57">
        <f>F57/'Pembagi Normalisasi Matrik'!S$4</f>
        <v>9.3770351677217909E-2</v>
      </c>
      <c r="N57">
        <f>G57/'Pembagi Normalisasi Matrik'!T$4</f>
        <v>0.10425720702853739</v>
      </c>
      <c r="O57">
        <f>H57/'Pembagi Normalisasi Matrik'!H$4</f>
        <v>9.0909090909090912E-2</v>
      </c>
    </row>
    <row r="58" spans="1:15" ht="15.75">
      <c r="A58" s="2">
        <v>55</v>
      </c>
      <c r="B58" s="2">
        <v>175</v>
      </c>
      <c r="C58" s="2" t="s">
        <v>116</v>
      </c>
      <c r="D58">
        <f>'Pembagi Normalisasi Matrik'!D58</f>
        <v>0.25</v>
      </c>
      <c r="E58">
        <f>'Pembagi Normalisasi Matrik'!E58</f>
        <v>0.25</v>
      </c>
      <c r="F58">
        <f>'Pembagi Normalisasi Matrik'!F58</f>
        <v>0.75</v>
      </c>
      <c r="G58">
        <f>'Pembagi Normalisasi Matrik'!G58</f>
        <v>0.5</v>
      </c>
      <c r="H58">
        <f>'Pembagi Normalisasi Matrik'!H58</f>
        <v>8.3333333333333329E-2</v>
      </c>
      <c r="K58">
        <f>D58/'Pembagi Normalisasi Matrik'!Q$4</f>
        <v>6.4400818611163771E-2</v>
      </c>
      <c r="L58">
        <f>E58/'Pembagi Normalisasi Matrik'!R$4</f>
        <v>5.6523341894422152E-2</v>
      </c>
      <c r="M58">
        <f>F58/'Pembagi Normalisasi Matrik'!S$4</f>
        <v>9.3770351677217909E-2</v>
      </c>
      <c r="N58">
        <f>G58/'Pembagi Normalisasi Matrik'!T$4</f>
        <v>0.10425720702853739</v>
      </c>
      <c r="O58">
        <f>H58/'Pembagi Normalisasi Matrik'!H$4</f>
        <v>9.0909090909090912E-2</v>
      </c>
    </row>
    <row r="59" spans="1:15" ht="15.75">
      <c r="A59" s="2">
        <v>56</v>
      </c>
      <c r="B59" s="2">
        <v>177</v>
      </c>
      <c r="C59" s="2" t="s">
        <v>117</v>
      </c>
      <c r="D59">
        <f>'Pembagi Normalisasi Matrik'!D59</f>
        <v>0.5</v>
      </c>
      <c r="E59">
        <f>'Pembagi Normalisasi Matrik'!E59</f>
        <v>0.5</v>
      </c>
      <c r="F59">
        <f>'Pembagi Normalisasi Matrik'!F59</f>
        <v>0.75</v>
      </c>
      <c r="G59">
        <f>'Pembagi Normalisasi Matrik'!G59</f>
        <v>0.5</v>
      </c>
      <c r="H59">
        <f>'Pembagi Normalisasi Matrik'!H59</f>
        <v>0.25</v>
      </c>
      <c r="K59">
        <f>D59/'Pembagi Normalisasi Matrik'!Q$4</f>
        <v>0.12880163722232754</v>
      </c>
      <c r="L59">
        <f>E59/'Pembagi Normalisasi Matrik'!R$4</f>
        <v>0.1130466837888443</v>
      </c>
      <c r="M59">
        <f>F59/'Pembagi Normalisasi Matrik'!S$4</f>
        <v>9.3770351677217909E-2</v>
      </c>
      <c r="N59">
        <f>G59/'Pembagi Normalisasi Matrik'!T$4</f>
        <v>0.10425720702853739</v>
      </c>
      <c r="O59">
        <f>H59/'Pembagi Normalisasi Matrik'!H$4</f>
        <v>0.27272727272727276</v>
      </c>
    </row>
    <row r="60" spans="1:15" ht="15.75">
      <c r="A60" s="2">
        <v>57</v>
      </c>
      <c r="B60" s="2">
        <v>181</v>
      </c>
      <c r="C60" s="2" t="s">
        <v>118</v>
      </c>
      <c r="D60">
        <f>'Pembagi Normalisasi Matrik'!D60</f>
        <v>0.75</v>
      </c>
      <c r="E60">
        <f>'Pembagi Normalisasi Matrik'!E60</f>
        <v>0.25</v>
      </c>
      <c r="F60">
        <f>'Pembagi Normalisasi Matrik'!F60</f>
        <v>0.91666666666666663</v>
      </c>
      <c r="G60">
        <f>'Pembagi Normalisasi Matrik'!G60</f>
        <v>0.5</v>
      </c>
      <c r="H60">
        <f>'Pembagi Normalisasi Matrik'!H60</f>
        <v>8.3333333333333329E-2</v>
      </c>
      <c r="K60">
        <f>D60/'Pembagi Normalisasi Matrik'!Q$4</f>
        <v>0.19320245583349133</v>
      </c>
      <c r="L60">
        <f>E60/'Pembagi Normalisasi Matrik'!R$4</f>
        <v>5.6523341894422152E-2</v>
      </c>
      <c r="M60">
        <f>F60/'Pembagi Normalisasi Matrik'!S$4</f>
        <v>0.11460820760548854</v>
      </c>
      <c r="N60">
        <f>G60/'Pembagi Normalisasi Matrik'!T$4</f>
        <v>0.10425720702853739</v>
      </c>
      <c r="O60">
        <f>H60/'Pembagi Normalisasi Matrik'!H$4</f>
        <v>9.0909090909090912E-2</v>
      </c>
    </row>
    <row r="61" spans="1:15" ht="15.75">
      <c r="A61" s="2">
        <v>58</v>
      </c>
      <c r="B61" s="2">
        <v>182</v>
      </c>
      <c r="C61" s="2" t="s">
        <v>119</v>
      </c>
      <c r="D61">
        <f>'Pembagi Normalisasi Matrik'!D61</f>
        <v>0.5</v>
      </c>
      <c r="E61">
        <f>'Pembagi Normalisasi Matrik'!E61</f>
        <v>0.5</v>
      </c>
      <c r="F61">
        <f>'Pembagi Normalisasi Matrik'!F61</f>
        <v>0.91666666666666663</v>
      </c>
      <c r="G61">
        <f>'Pembagi Normalisasi Matrik'!G61</f>
        <v>0.5</v>
      </c>
      <c r="H61">
        <f>'Pembagi Normalisasi Matrik'!H61</f>
        <v>0.5</v>
      </c>
      <c r="K61">
        <f>D61/'Pembagi Normalisasi Matrik'!Q$4</f>
        <v>0.12880163722232754</v>
      </c>
      <c r="L61">
        <f>E61/'Pembagi Normalisasi Matrik'!R$4</f>
        <v>0.1130466837888443</v>
      </c>
      <c r="M61">
        <f>F61/'Pembagi Normalisasi Matrik'!S$4</f>
        <v>0.11460820760548854</v>
      </c>
      <c r="N61">
        <f>G61/'Pembagi Normalisasi Matrik'!T$4</f>
        <v>0.10425720702853739</v>
      </c>
      <c r="O61">
        <f>H61/'Pembagi Normalisasi Matrik'!H$4</f>
        <v>0.54545454545454553</v>
      </c>
    </row>
    <row r="62" spans="1:15" ht="15.75">
      <c r="A62" s="2">
        <v>59</v>
      </c>
      <c r="B62" s="2">
        <v>183</v>
      </c>
      <c r="C62" s="2" t="s">
        <v>120</v>
      </c>
      <c r="D62">
        <f>'Pembagi Normalisasi Matrik'!D62</f>
        <v>0.5</v>
      </c>
      <c r="E62">
        <f>'Pembagi Normalisasi Matrik'!E62</f>
        <v>0.5</v>
      </c>
      <c r="F62">
        <f>'Pembagi Normalisasi Matrik'!F62</f>
        <v>0.91666666666666663</v>
      </c>
      <c r="G62">
        <f>'Pembagi Normalisasi Matrik'!G62</f>
        <v>0.5</v>
      </c>
      <c r="H62">
        <f>'Pembagi Normalisasi Matrik'!H62</f>
        <v>0.75</v>
      </c>
      <c r="K62">
        <f>D62/'Pembagi Normalisasi Matrik'!Q$4</f>
        <v>0.12880163722232754</v>
      </c>
      <c r="L62">
        <f>E62/'Pembagi Normalisasi Matrik'!R$4</f>
        <v>0.1130466837888443</v>
      </c>
      <c r="M62">
        <f>F62/'Pembagi Normalisasi Matrik'!S$4</f>
        <v>0.11460820760548854</v>
      </c>
      <c r="N62">
        <f>G62/'Pembagi Normalisasi Matrik'!T$4</f>
        <v>0.10425720702853739</v>
      </c>
      <c r="O62">
        <f>H62/'Pembagi Normalisasi Matrik'!H$4</f>
        <v>0.81818181818181823</v>
      </c>
    </row>
    <row r="63" spans="1:15" ht="15.75">
      <c r="A63" s="2">
        <v>60</v>
      </c>
      <c r="B63" s="2">
        <v>187</v>
      </c>
      <c r="C63" s="2" t="s">
        <v>121</v>
      </c>
      <c r="D63">
        <f>'Pembagi Normalisasi Matrik'!D63</f>
        <v>0.25</v>
      </c>
      <c r="E63">
        <f>'Pembagi Normalisasi Matrik'!E63</f>
        <v>0.25</v>
      </c>
      <c r="F63">
        <f>'Pembagi Normalisasi Matrik'!F63</f>
        <v>0.75</v>
      </c>
      <c r="G63">
        <f>'Pembagi Normalisasi Matrik'!G63</f>
        <v>0.5</v>
      </c>
      <c r="H63">
        <f>'Pembagi Normalisasi Matrik'!H63</f>
        <v>8.3333333333333329E-2</v>
      </c>
      <c r="K63">
        <f>D63/'Pembagi Normalisasi Matrik'!Q$4</f>
        <v>6.4400818611163771E-2</v>
      </c>
      <c r="L63">
        <f>E63/'Pembagi Normalisasi Matrik'!R$4</f>
        <v>5.6523341894422152E-2</v>
      </c>
      <c r="M63">
        <f>F63/'Pembagi Normalisasi Matrik'!S$4</f>
        <v>9.3770351677217909E-2</v>
      </c>
      <c r="N63">
        <f>G63/'Pembagi Normalisasi Matrik'!T$4</f>
        <v>0.10425720702853739</v>
      </c>
      <c r="O63">
        <f>H63/'Pembagi Normalisasi Matrik'!H$4</f>
        <v>9.0909090909090912E-2</v>
      </c>
    </row>
    <row r="64" spans="1:15" ht="15.75">
      <c r="A64" s="2">
        <v>61</v>
      </c>
      <c r="B64" s="2">
        <v>188</v>
      </c>
      <c r="C64" s="2" t="s">
        <v>122</v>
      </c>
      <c r="D64">
        <f>'Pembagi Normalisasi Matrik'!D64</f>
        <v>0.25</v>
      </c>
      <c r="E64">
        <f>'Pembagi Normalisasi Matrik'!E64</f>
        <v>0.5</v>
      </c>
      <c r="F64">
        <f>'Pembagi Normalisasi Matrik'!F64</f>
        <v>0.91666666666666663</v>
      </c>
      <c r="G64">
        <f>'Pembagi Normalisasi Matrik'!G64</f>
        <v>0.5</v>
      </c>
      <c r="H64">
        <f>'Pembagi Normalisasi Matrik'!H64</f>
        <v>0.5</v>
      </c>
      <c r="K64">
        <f>D64/'Pembagi Normalisasi Matrik'!Q$4</f>
        <v>6.4400818611163771E-2</v>
      </c>
      <c r="L64">
        <f>E64/'Pembagi Normalisasi Matrik'!R$4</f>
        <v>0.1130466837888443</v>
      </c>
      <c r="M64">
        <f>F64/'Pembagi Normalisasi Matrik'!S$4</f>
        <v>0.11460820760548854</v>
      </c>
      <c r="N64">
        <f>G64/'Pembagi Normalisasi Matrik'!T$4</f>
        <v>0.10425720702853739</v>
      </c>
      <c r="O64">
        <f>H64/'Pembagi Normalisasi Matrik'!H$4</f>
        <v>0.54545454545454553</v>
      </c>
    </row>
    <row r="65" spans="1:15" ht="15.75">
      <c r="A65" s="2">
        <v>62</v>
      </c>
      <c r="B65" s="2">
        <v>199</v>
      </c>
      <c r="C65" s="2" t="s">
        <v>123</v>
      </c>
      <c r="D65">
        <f>'Pembagi Normalisasi Matrik'!D65</f>
        <v>0.25</v>
      </c>
      <c r="E65">
        <f>'Pembagi Normalisasi Matrik'!E65</f>
        <v>0.5</v>
      </c>
      <c r="F65">
        <f>'Pembagi Normalisasi Matrik'!F65</f>
        <v>8.3333333333333329E-2</v>
      </c>
      <c r="G65">
        <f>'Pembagi Normalisasi Matrik'!G65</f>
        <v>0.5</v>
      </c>
      <c r="H65">
        <f>'Pembagi Normalisasi Matrik'!H65</f>
        <v>8.3333333333333329E-2</v>
      </c>
      <c r="K65">
        <f>D65/'Pembagi Normalisasi Matrik'!Q$4</f>
        <v>6.4400818611163771E-2</v>
      </c>
      <c r="L65">
        <f>E65/'Pembagi Normalisasi Matrik'!R$4</f>
        <v>0.1130466837888443</v>
      </c>
      <c r="M65">
        <f>F65/'Pembagi Normalisasi Matrik'!S$4</f>
        <v>1.0418927964135322E-2</v>
      </c>
      <c r="N65">
        <f>G65/'Pembagi Normalisasi Matrik'!T$4</f>
        <v>0.10425720702853739</v>
      </c>
      <c r="O65">
        <f>H65/'Pembagi Normalisasi Matrik'!H$4</f>
        <v>9.0909090909090912E-2</v>
      </c>
    </row>
    <row r="66" spans="1:15" ht="15.75">
      <c r="A66" s="2">
        <v>63</v>
      </c>
      <c r="B66" s="2">
        <v>206</v>
      </c>
      <c r="C66" s="2" t="s">
        <v>124</v>
      </c>
      <c r="D66">
        <f>'Pembagi Normalisasi Matrik'!D66</f>
        <v>0.5</v>
      </c>
      <c r="E66">
        <f>'Pembagi Normalisasi Matrik'!E66</f>
        <v>0.75</v>
      </c>
      <c r="F66">
        <f>'Pembagi Normalisasi Matrik'!F66</f>
        <v>0.91666666666666663</v>
      </c>
      <c r="G66">
        <f>'Pembagi Normalisasi Matrik'!G66</f>
        <v>0.5</v>
      </c>
      <c r="H66">
        <f>'Pembagi Normalisasi Matrik'!H66</f>
        <v>0.75</v>
      </c>
      <c r="K66">
        <f>D66/'Pembagi Normalisasi Matrik'!Q$4</f>
        <v>0.12880163722232754</v>
      </c>
      <c r="L66">
        <f>E66/'Pembagi Normalisasi Matrik'!R$4</f>
        <v>0.16957002568326646</v>
      </c>
      <c r="M66">
        <f>F66/'Pembagi Normalisasi Matrik'!S$4</f>
        <v>0.11460820760548854</v>
      </c>
      <c r="N66">
        <f>G66/'Pembagi Normalisasi Matrik'!T$4</f>
        <v>0.10425720702853739</v>
      </c>
      <c r="O66">
        <f>H66/'Pembagi Normalisasi Matrik'!H$4</f>
        <v>0.81818181818181823</v>
      </c>
    </row>
    <row r="67" spans="1:15" ht="15.75">
      <c r="A67" s="2">
        <v>64</v>
      </c>
      <c r="B67" s="2">
        <v>215</v>
      </c>
      <c r="C67" s="2" t="s">
        <v>125</v>
      </c>
      <c r="D67">
        <f>'Pembagi Normalisasi Matrik'!D67</f>
        <v>0.25</v>
      </c>
      <c r="E67">
        <f>'Pembagi Normalisasi Matrik'!E67</f>
        <v>0.25</v>
      </c>
      <c r="F67">
        <f>'Pembagi Normalisasi Matrik'!F67</f>
        <v>0.91666666666666663</v>
      </c>
      <c r="G67">
        <f>'Pembagi Normalisasi Matrik'!G67</f>
        <v>0.5</v>
      </c>
      <c r="H67">
        <f>'Pembagi Normalisasi Matrik'!H67</f>
        <v>8.3333333333333329E-2</v>
      </c>
      <c r="K67">
        <f>D67/'Pembagi Normalisasi Matrik'!Q$4</f>
        <v>6.4400818611163771E-2</v>
      </c>
      <c r="L67">
        <f>E67/'Pembagi Normalisasi Matrik'!R$4</f>
        <v>5.6523341894422152E-2</v>
      </c>
      <c r="M67">
        <f>F67/'Pembagi Normalisasi Matrik'!S$4</f>
        <v>0.11460820760548854</v>
      </c>
      <c r="N67">
        <f>G67/'Pembagi Normalisasi Matrik'!T$4</f>
        <v>0.10425720702853739</v>
      </c>
      <c r="O67">
        <f>H67/'Pembagi Normalisasi Matrik'!H$4</f>
        <v>9.0909090909090912E-2</v>
      </c>
    </row>
    <row r="68" spans="1:15" ht="15.75">
      <c r="A68" s="2">
        <v>65</v>
      </c>
      <c r="B68" s="2">
        <v>216</v>
      </c>
      <c r="C68" s="2" t="s">
        <v>126</v>
      </c>
      <c r="D68">
        <f>'Pembagi Normalisasi Matrik'!D68</f>
        <v>0.5</v>
      </c>
      <c r="E68">
        <f>'Pembagi Normalisasi Matrik'!E68</f>
        <v>0.25</v>
      </c>
      <c r="F68">
        <f>'Pembagi Normalisasi Matrik'!F68</f>
        <v>0.75</v>
      </c>
      <c r="G68">
        <f>'Pembagi Normalisasi Matrik'!G68</f>
        <v>0.5</v>
      </c>
      <c r="H68">
        <f>'Pembagi Normalisasi Matrik'!H68</f>
        <v>8.3333333333333329E-2</v>
      </c>
      <c r="K68">
        <f>D68/'Pembagi Normalisasi Matrik'!Q$4</f>
        <v>0.12880163722232754</v>
      </c>
      <c r="L68">
        <f>E68/'Pembagi Normalisasi Matrik'!R$4</f>
        <v>5.6523341894422152E-2</v>
      </c>
      <c r="M68">
        <f>F68/'Pembagi Normalisasi Matrik'!S$4</f>
        <v>9.3770351677217909E-2</v>
      </c>
      <c r="N68">
        <f>G68/'Pembagi Normalisasi Matrik'!T$4</f>
        <v>0.10425720702853739</v>
      </c>
      <c r="O68">
        <f>H68/'Pembagi Normalisasi Matrik'!H$4</f>
        <v>9.0909090909090912E-2</v>
      </c>
    </row>
    <row r="69" spans="1:15" ht="15.75">
      <c r="A69" s="2">
        <v>66</v>
      </c>
      <c r="B69" s="2">
        <v>218</v>
      </c>
      <c r="C69" s="2" t="s">
        <v>127</v>
      </c>
      <c r="D69">
        <f>'Pembagi Normalisasi Matrik'!D69</f>
        <v>0.5</v>
      </c>
      <c r="E69">
        <f>'Pembagi Normalisasi Matrik'!E69</f>
        <v>0.5</v>
      </c>
      <c r="F69">
        <f>'Pembagi Normalisasi Matrik'!F69</f>
        <v>0.91666666666666663</v>
      </c>
      <c r="G69">
        <f>'Pembagi Normalisasi Matrik'!G69</f>
        <v>0.5</v>
      </c>
      <c r="H69">
        <f>'Pembagi Normalisasi Matrik'!H69</f>
        <v>0.5</v>
      </c>
      <c r="K69">
        <f>D69/'Pembagi Normalisasi Matrik'!Q$4</f>
        <v>0.12880163722232754</v>
      </c>
      <c r="L69">
        <f>E69/'Pembagi Normalisasi Matrik'!R$4</f>
        <v>0.1130466837888443</v>
      </c>
      <c r="M69">
        <f>F69/'Pembagi Normalisasi Matrik'!S$4</f>
        <v>0.11460820760548854</v>
      </c>
      <c r="N69">
        <f>G69/'Pembagi Normalisasi Matrik'!T$4</f>
        <v>0.10425720702853739</v>
      </c>
      <c r="O69">
        <f>H69/'Pembagi Normalisasi Matrik'!H$4</f>
        <v>0.54545454545454553</v>
      </c>
    </row>
    <row r="70" spans="1:15" ht="15.75">
      <c r="A70" s="2">
        <v>67</v>
      </c>
      <c r="B70" s="2">
        <v>222</v>
      </c>
      <c r="C70" s="2" t="s">
        <v>128</v>
      </c>
      <c r="D70">
        <f>'Pembagi Normalisasi Matrik'!D70</f>
        <v>0.5</v>
      </c>
      <c r="E70">
        <f>'Pembagi Normalisasi Matrik'!E70</f>
        <v>0.5</v>
      </c>
      <c r="F70">
        <f>'Pembagi Normalisasi Matrik'!F70</f>
        <v>0.75</v>
      </c>
      <c r="G70">
        <f>'Pembagi Normalisasi Matrik'!G70</f>
        <v>0.5</v>
      </c>
      <c r="H70">
        <f>'Pembagi Normalisasi Matrik'!H70</f>
        <v>0.5</v>
      </c>
      <c r="K70">
        <f>D70/'Pembagi Normalisasi Matrik'!Q$4</f>
        <v>0.12880163722232754</v>
      </c>
      <c r="L70">
        <f>E70/'Pembagi Normalisasi Matrik'!R$4</f>
        <v>0.1130466837888443</v>
      </c>
      <c r="M70">
        <f>F70/'Pembagi Normalisasi Matrik'!S$4</f>
        <v>9.3770351677217909E-2</v>
      </c>
      <c r="N70">
        <f>G70/'Pembagi Normalisasi Matrik'!T$4</f>
        <v>0.10425720702853739</v>
      </c>
      <c r="O70">
        <f>H70/'Pembagi Normalisasi Matrik'!H$4</f>
        <v>0.54545454545454553</v>
      </c>
    </row>
    <row r="71" spans="1:15" ht="15.75">
      <c r="A71" s="2">
        <v>68</v>
      </c>
      <c r="B71" s="2">
        <v>224</v>
      </c>
      <c r="C71" s="2" t="s">
        <v>129</v>
      </c>
      <c r="D71">
        <f>'Pembagi Normalisasi Matrik'!D71</f>
        <v>0.25</v>
      </c>
      <c r="E71">
        <f>'Pembagi Normalisasi Matrik'!E71</f>
        <v>0.5</v>
      </c>
      <c r="F71">
        <f>'Pembagi Normalisasi Matrik'!F71</f>
        <v>0.91666666666666663</v>
      </c>
      <c r="G71">
        <f>'Pembagi Normalisasi Matrik'!G71</f>
        <v>0.5</v>
      </c>
      <c r="H71">
        <f>'Pembagi Normalisasi Matrik'!H71</f>
        <v>0.25</v>
      </c>
      <c r="K71">
        <f>D71/'Pembagi Normalisasi Matrik'!Q$4</f>
        <v>6.4400818611163771E-2</v>
      </c>
      <c r="L71">
        <f>E71/'Pembagi Normalisasi Matrik'!R$4</f>
        <v>0.1130466837888443</v>
      </c>
      <c r="M71">
        <f>F71/'Pembagi Normalisasi Matrik'!S$4</f>
        <v>0.11460820760548854</v>
      </c>
      <c r="N71">
        <f>G71/'Pembagi Normalisasi Matrik'!T$4</f>
        <v>0.10425720702853739</v>
      </c>
      <c r="O71">
        <f>H71/'Pembagi Normalisasi Matrik'!H$4</f>
        <v>0.27272727272727276</v>
      </c>
    </row>
    <row r="72" spans="1:15" ht="15.75">
      <c r="A72" s="2">
        <v>69</v>
      </c>
      <c r="B72" s="2">
        <v>236</v>
      </c>
      <c r="C72" s="2" t="s">
        <v>130</v>
      </c>
      <c r="D72">
        <f>'Pembagi Normalisasi Matrik'!D72</f>
        <v>8.3333333333333329E-2</v>
      </c>
      <c r="E72">
        <f>'Pembagi Normalisasi Matrik'!E72</f>
        <v>0.25</v>
      </c>
      <c r="F72">
        <f>'Pembagi Normalisasi Matrik'!F72</f>
        <v>0.75</v>
      </c>
      <c r="G72">
        <f>'Pembagi Normalisasi Matrik'!G72</f>
        <v>0.5</v>
      </c>
      <c r="H72">
        <f>'Pembagi Normalisasi Matrik'!H72</f>
        <v>8.3333333333333329E-2</v>
      </c>
      <c r="K72">
        <f>D72/'Pembagi Normalisasi Matrik'!Q$4</f>
        <v>2.1466939537054589E-2</v>
      </c>
      <c r="L72">
        <f>E72/'Pembagi Normalisasi Matrik'!R$4</f>
        <v>5.6523341894422152E-2</v>
      </c>
      <c r="M72">
        <f>F72/'Pembagi Normalisasi Matrik'!S$4</f>
        <v>9.3770351677217909E-2</v>
      </c>
      <c r="N72">
        <f>G72/'Pembagi Normalisasi Matrik'!T$4</f>
        <v>0.10425720702853739</v>
      </c>
      <c r="O72">
        <f>H72/'Pembagi Normalisasi Matrik'!H$4</f>
        <v>9.0909090909090912E-2</v>
      </c>
    </row>
    <row r="73" spans="1:15" ht="15.75">
      <c r="A73" s="2">
        <v>70</v>
      </c>
      <c r="B73" s="2">
        <v>237</v>
      </c>
      <c r="C73" s="2" t="s">
        <v>131</v>
      </c>
      <c r="D73">
        <f>'Pembagi Normalisasi Matrik'!D73</f>
        <v>0.25</v>
      </c>
      <c r="E73">
        <f>'Pembagi Normalisasi Matrik'!E73</f>
        <v>0.5</v>
      </c>
      <c r="F73">
        <f>'Pembagi Normalisasi Matrik'!F73</f>
        <v>0.75</v>
      </c>
      <c r="G73">
        <f>'Pembagi Normalisasi Matrik'!G73</f>
        <v>0.5</v>
      </c>
      <c r="H73">
        <f>'Pembagi Normalisasi Matrik'!H73</f>
        <v>0.5</v>
      </c>
      <c r="K73">
        <f>D73/'Pembagi Normalisasi Matrik'!Q$4</f>
        <v>6.4400818611163771E-2</v>
      </c>
      <c r="L73">
        <f>E73/'Pembagi Normalisasi Matrik'!R$4</f>
        <v>0.1130466837888443</v>
      </c>
      <c r="M73">
        <f>F73/'Pembagi Normalisasi Matrik'!S$4</f>
        <v>9.3770351677217909E-2</v>
      </c>
      <c r="N73">
        <f>G73/'Pembagi Normalisasi Matrik'!T$4</f>
        <v>0.10425720702853739</v>
      </c>
      <c r="O73">
        <f>H73/'Pembagi Normalisasi Matrik'!H$4</f>
        <v>0.54545454545454553</v>
      </c>
    </row>
    <row r="74" spans="1:15" ht="15.75">
      <c r="A74" s="2">
        <v>71</v>
      </c>
      <c r="B74" s="2">
        <v>244</v>
      </c>
      <c r="C74" s="2" t="s">
        <v>132</v>
      </c>
      <c r="D74">
        <f>'Pembagi Normalisasi Matrik'!D74</f>
        <v>0.25</v>
      </c>
      <c r="E74">
        <f>'Pembagi Normalisasi Matrik'!E74</f>
        <v>0.5</v>
      </c>
      <c r="F74">
        <f>'Pembagi Normalisasi Matrik'!F74</f>
        <v>0.91666666666666663</v>
      </c>
      <c r="G74">
        <f>'Pembagi Normalisasi Matrik'!G74</f>
        <v>0.5</v>
      </c>
      <c r="H74">
        <f>'Pembagi Normalisasi Matrik'!H74</f>
        <v>0.75</v>
      </c>
      <c r="K74">
        <f>D74/'Pembagi Normalisasi Matrik'!Q$4</f>
        <v>6.4400818611163771E-2</v>
      </c>
      <c r="L74">
        <f>E74/'Pembagi Normalisasi Matrik'!R$4</f>
        <v>0.1130466837888443</v>
      </c>
      <c r="M74">
        <f>F74/'Pembagi Normalisasi Matrik'!S$4</f>
        <v>0.11460820760548854</v>
      </c>
      <c r="N74">
        <f>G74/'Pembagi Normalisasi Matrik'!T$4</f>
        <v>0.10425720702853739</v>
      </c>
      <c r="O74">
        <f>H74/'Pembagi Normalisasi Matrik'!H$4</f>
        <v>0.81818181818181823</v>
      </c>
    </row>
    <row r="75" spans="1:15" ht="15.75">
      <c r="A75" s="2">
        <v>72</v>
      </c>
      <c r="B75" s="2">
        <v>247</v>
      </c>
      <c r="C75" s="2" t="s">
        <v>133</v>
      </c>
      <c r="D75">
        <f>'Pembagi Normalisasi Matrik'!D75</f>
        <v>0.25</v>
      </c>
      <c r="E75">
        <f>'Pembagi Normalisasi Matrik'!E75</f>
        <v>0.5</v>
      </c>
      <c r="F75">
        <f>'Pembagi Normalisasi Matrik'!F75</f>
        <v>0.91666666666666663</v>
      </c>
      <c r="G75">
        <f>'Pembagi Normalisasi Matrik'!G75</f>
        <v>0.5</v>
      </c>
      <c r="H75">
        <f>'Pembagi Normalisasi Matrik'!H75</f>
        <v>0.75</v>
      </c>
      <c r="K75">
        <f>D75/'Pembagi Normalisasi Matrik'!Q$4</f>
        <v>6.4400818611163771E-2</v>
      </c>
      <c r="L75">
        <f>E75/'Pembagi Normalisasi Matrik'!R$4</f>
        <v>0.1130466837888443</v>
      </c>
      <c r="M75">
        <f>F75/'Pembagi Normalisasi Matrik'!S$4</f>
        <v>0.11460820760548854</v>
      </c>
      <c r="N75">
        <f>G75/'Pembagi Normalisasi Matrik'!T$4</f>
        <v>0.10425720702853739</v>
      </c>
      <c r="O75">
        <f>H75/'Pembagi Normalisasi Matrik'!H$4</f>
        <v>0.81818181818181823</v>
      </c>
    </row>
    <row r="76" spans="1:15" ht="15.75">
      <c r="A76" s="2">
        <v>73</v>
      </c>
      <c r="B76" s="2">
        <v>252</v>
      </c>
      <c r="C76" s="2" t="s">
        <v>134</v>
      </c>
      <c r="D76">
        <f>'Pembagi Normalisasi Matrik'!D76</f>
        <v>0.75</v>
      </c>
      <c r="E76">
        <f>'Pembagi Normalisasi Matrik'!E76</f>
        <v>0.75</v>
      </c>
      <c r="F76">
        <f>'Pembagi Normalisasi Matrik'!F76</f>
        <v>0.91666666666666663</v>
      </c>
      <c r="G76">
        <f>'Pembagi Normalisasi Matrik'!G76</f>
        <v>0.5</v>
      </c>
      <c r="H76">
        <f>'Pembagi Normalisasi Matrik'!H76</f>
        <v>0.91666666666666663</v>
      </c>
      <c r="K76">
        <f>D76/'Pembagi Normalisasi Matrik'!Q$4</f>
        <v>0.19320245583349133</v>
      </c>
      <c r="L76">
        <f>E76/'Pembagi Normalisasi Matrik'!R$4</f>
        <v>0.16957002568326646</v>
      </c>
      <c r="M76">
        <f>F76/'Pembagi Normalisasi Matrik'!S$4</f>
        <v>0.11460820760548854</v>
      </c>
      <c r="N76">
        <f>G76/'Pembagi Normalisasi Matrik'!T$4</f>
        <v>0.10425720702853739</v>
      </c>
      <c r="O76">
        <f>H76/'Pembagi Normalisasi Matrik'!H$4</f>
        <v>1</v>
      </c>
    </row>
    <row r="77" spans="1:15" ht="15.75">
      <c r="A77" s="2">
        <v>74</v>
      </c>
      <c r="B77" s="2">
        <v>253</v>
      </c>
      <c r="C77" s="2" t="s">
        <v>135</v>
      </c>
      <c r="D77">
        <f>'Pembagi Normalisasi Matrik'!D77</f>
        <v>0.25</v>
      </c>
      <c r="E77">
        <f>'Pembagi Normalisasi Matrik'!E77</f>
        <v>0.25</v>
      </c>
      <c r="F77">
        <f>'Pembagi Normalisasi Matrik'!F77</f>
        <v>0.91666666666666663</v>
      </c>
      <c r="G77">
        <f>'Pembagi Normalisasi Matrik'!G77</f>
        <v>0.5</v>
      </c>
      <c r="H77">
        <f>'Pembagi Normalisasi Matrik'!H77</f>
        <v>0.5</v>
      </c>
      <c r="K77">
        <f>D77/'Pembagi Normalisasi Matrik'!Q$4</f>
        <v>6.4400818611163771E-2</v>
      </c>
      <c r="L77">
        <f>E77/'Pembagi Normalisasi Matrik'!R$4</f>
        <v>5.6523341894422152E-2</v>
      </c>
      <c r="M77">
        <f>F77/'Pembagi Normalisasi Matrik'!S$4</f>
        <v>0.11460820760548854</v>
      </c>
      <c r="N77">
        <f>G77/'Pembagi Normalisasi Matrik'!T$4</f>
        <v>0.10425720702853739</v>
      </c>
      <c r="O77">
        <f>H77/'Pembagi Normalisasi Matrik'!H$4</f>
        <v>0.54545454545454553</v>
      </c>
    </row>
    <row r="78" spans="1:15" ht="15.75">
      <c r="A78" s="2">
        <v>75</v>
      </c>
      <c r="B78" s="2">
        <v>254</v>
      </c>
      <c r="C78" s="2" t="s">
        <v>136</v>
      </c>
      <c r="D78">
        <f>'Pembagi Normalisasi Matrik'!D78</f>
        <v>0.75</v>
      </c>
      <c r="E78">
        <f>'Pembagi Normalisasi Matrik'!E78</f>
        <v>0.5</v>
      </c>
      <c r="F78">
        <f>'Pembagi Normalisasi Matrik'!F78</f>
        <v>0.91666666666666663</v>
      </c>
      <c r="G78">
        <f>'Pembagi Normalisasi Matrik'!G78</f>
        <v>0.5</v>
      </c>
      <c r="H78">
        <f>'Pembagi Normalisasi Matrik'!H78</f>
        <v>0.91666666666666663</v>
      </c>
      <c r="K78">
        <f>D78/'Pembagi Normalisasi Matrik'!Q$4</f>
        <v>0.19320245583349133</v>
      </c>
      <c r="L78">
        <f>E78/'Pembagi Normalisasi Matrik'!R$4</f>
        <v>0.1130466837888443</v>
      </c>
      <c r="M78">
        <f>F78/'Pembagi Normalisasi Matrik'!S$4</f>
        <v>0.11460820760548854</v>
      </c>
      <c r="N78">
        <f>G78/'Pembagi Normalisasi Matrik'!T$4</f>
        <v>0.10425720702853739</v>
      </c>
      <c r="O78">
        <f>H78/'Pembagi Normalisasi Matrik'!H$4</f>
        <v>1</v>
      </c>
    </row>
    <row r="79" spans="1:15" ht="15.75">
      <c r="A79" s="2">
        <v>76</v>
      </c>
      <c r="B79" s="2">
        <v>259</v>
      </c>
      <c r="C79" s="2" t="s">
        <v>137</v>
      </c>
      <c r="D79">
        <f>'Pembagi Normalisasi Matrik'!D79</f>
        <v>0.25</v>
      </c>
      <c r="E79">
        <f>'Pembagi Normalisasi Matrik'!E79</f>
        <v>0.25</v>
      </c>
      <c r="F79">
        <f>'Pembagi Normalisasi Matrik'!F79</f>
        <v>0.91666666666666663</v>
      </c>
      <c r="G79">
        <f>'Pembagi Normalisasi Matrik'!G79</f>
        <v>0.5</v>
      </c>
      <c r="H79">
        <f>'Pembagi Normalisasi Matrik'!H79</f>
        <v>8.3333333333333329E-2</v>
      </c>
      <c r="K79">
        <f>D79/'Pembagi Normalisasi Matrik'!Q$4</f>
        <v>6.4400818611163771E-2</v>
      </c>
      <c r="L79">
        <f>E79/'Pembagi Normalisasi Matrik'!R$4</f>
        <v>5.6523341894422152E-2</v>
      </c>
      <c r="M79">
        <f>F79/'Pembagi Normalisasi Matrik'!S$4</f>
        <v>0.11460820760548854</v>
      </c>
      <c r="N79">
        <f>G79/'Pembagi Normalisasi Matrik'!T$4</f>
        <v>0.10425720702853739</v>
      </c>
      <c r="O79">
        <f>H79/'Pembagi Normalisasi Matrik'!H$4</f>
        <v>9.0909090909090912E-2</v>
      </c>
    </row>
    <row r="80" spans="1:15" ht="15.75">
      <c r="A80" s="2">
        <v>77</v>
      </c>
      <c r="B80" s="2">
        <v>260</v>
      </c>
      <c r="C80" s="2" t="s">
        <v>138</v>
      </c>
      <c r="D80">
        <f>'Pembagi Normalisasi Matrik'!D80</f>
        <v>0.25</v>
      </c>
      <c r="E80">
        <f>'Pembagi Normalisasi Matrik'!E80</f>
        <v>0.5</v>
      </c>
      <c r="F80">
        <f>'Pembagi Normalisasi Matrik'!F80</f>
        <v>0.75</v>
      </c>
      <c r="G80">
        <f>'Pembagi Normalisasi Matrik'!G80</f>
        <v>0.5</v>
      </c>
      <c r="H80">
        <f>'Pembagi Normalisasi Matrik'!H80</f>
        <v>0.25</v>
      </c>
      <c r="K80">
        <f>D80/'Pembagi Normalisasi Matrik'!Q$4</f>
        <v>6.4400818611163771E-2</v>
      </c>
      <c r="L80">
        <f>E80/'Pembagi Normalisasi Matrik'!R$4</f>
        <v>0.1130466837888443</v>
      </c>
      <c r="M80">
        <f>F80/'Pembagi Normalisasi Matrik'!S$4</f>
        <v>9.3770351677217909E-2</v>
      </c>
      <c r="N80">
        <f>G80/'Pembagi Normalisasi Matrik'!T$4</f>
        <v>0.10425720702853739</v>
      </c>
      <c r="O80">
        <f>H80/'Pembagi Normalisasi Matrik'!H$4</f>
        <v>0.27272727272727276</v>
      </c>
    </row>
    <row r="81" spans="1:15" ht="15.75">
      <c r="A81" s="2">
        <v>78</v>
      </c>
      <c r="B81" s="2">
        <v>265</v>
      </c>
      <c r="C81" s="2" t="s">
        <v>139</v>
      </c>
      <c r="D81">
        <f>'Pembagi Normalisasi Matrik'!D81</f>
        <v>0.25</v>
      </c>
      <c r="E81">
        <f>'Pembagi Normalisasi Matrik'!E81</f>
        <v>0.25</v>
      </c>
      <c r="F81">
        <f>'Pembagi Normalisasi Matrik'!F81</f>
        <v>0.75</v>
      </c>
      <c r="G81">
        <f>'Pembagi Normalisasi Matrik'!G81</f>
        <v>0.5</v>
      </c>
      <c r="H81">
        <f>'Pembagi Normalisasi Matrik'!H81</f>
        <v>0.5</v>
      </c>
      <c r="K81">
        <f>D81/'Pembagi Normalisasi Matrik'!Q$4</f>
        <v>6.4400818611163771E-2</v>
      </c>
      <c r="L81">
        <f>E81/'Pembagi Normalisasi Matrik'!R$4</f>
        <v>5.6523341894422152E-2</v>
      </c>
      <c r="M81">
        <f>F81/'Pembagi Normalisasi Matrik'!S$4</f>
        <v>9.3770351677217909E-2</v>
      </c>
      <c r="N81">
        <f>G81/'Pembagi Normalisasi Matrik'!T$4</f>
        <v>0.10425720702853739</v>
      </c>
      <c r="O81">
        <f>H81/'Pembagi Normalisasi Matrik'!H$4</f>
        <v>0.54545454545454553</v>
      </c>
    </row>
    <row r="82" spans="1:15" ht="15.75">
      <c r="A82" s="2">
        <v>79</v>
      </c>
      <c r="B82" s="2">
        <v>268</v>
      </c>
      <c r="C82" s="2" t="s">
        <v>140</v>
      </c>
      <c r="D82">
        <f>'Pembagi Normalisasi Matrik'!D82</f>
        <v>0.5</v>
      </c>
      <c r="E82">
        <f>'Pembagi Normalisasi Matrik'!E82</f>
        <v>0.25</v>
      </c>
      <c r="F82">
        <f>'Pembagi Normalisasi Matrik'!F82</f>
        <v>0.91666666666666663</v>
      </c>
      <c r="G82">
        <f>'Pembagi Normalisasi Matrik'!G82</f>
        <v>0.5</v>
      </c>
      <c r="H82">
        <f>'Pembagi Normalisasi Matrik'!H82</f>
        <v>8.3333333333333329E-2</v>
      </c>
      <c r="K82">
        <f>D82/'Pembagi Normalisasi Matrik'!Q$4</f>
        <v>0.12880163722232754</v>
      </c>
      <c r="L82">
        <f>E82/'Pembagi Normalisasi Matrik'!R$4</f>
        <v>5.6523341894422152E-2</v>
      </c>
      <c r="M82">
        <f>F82/'Pembagi Normalisasi Matrik'!S$4</f>
        <v>0.11460820760548854</v>
      </c>
      <c r="N82">
        <f>G82/'Pembagi Normalisasi Matrik'!T$4</f>
        <v>0.10425720702853739</v>
      </c>
      <c r="O82">
        <f>H82/'Pembagi Normalisasi Matrik'!H$4</f>
        <v>9.0909090909090912E-2</v>
      </c>
    </row>
    <row r="83" spans="1:15" ht="15.75">
      <c r="A83" s="2">
        <v>80</v>
      </c>
      <c r="B83" s="2">
        <v>269</v>
      </c>
      <c r="C83" s="2" t="s">
        <v>141</v>
      </c>
      <c r="D83">
        <f>'Pembagi Normalisasi Matrik'!D83</f>
        <v>0.5</v>
      </c>
      <c r="E83">
        <f>'Pembagi Normalisasi Matrik'!E83</f>
        <v>0.25</v>
      </c>
      <c r="F83">
        <f>'Pembagi Normalisasi Matrik'!F83</f>
        <v>0.91666666666666663</v>
      </c>
      <c r="G83">
        <f>'Pembagi Normalisasi Matrik'!G83</f>
        <v>0.5</v>
      </c>
      <c r="H83">
        <f>'Pembagi Normalisasi Matrik'!H83</f>
        <v>0.75</v>
      </c>
      <c r="K83">
        <f>D83/'Pembagi Normalisasi Matrik'!Q$4</f>
        <v>0.12880163722232754</v>
      </c>
      <c r="L83">
        <f>E83/'Pembagi Normalisasi Matrik'!R$4</f>
        <v>5.6523341894422152E-2</v>
      </c>
      <c r="M83">
        <f>F83/'Pembagi Normalisasi Matrik'!S$4</f>
        <v>0.11460820760548854</v>
      </c>
      <c r="N83">
        <f>G83/'Pembagi Normalisasi Matrik'!T$4</f>
        <v>0.10425720702853739</v>
      </c>
      <c r="O83">
        <f>H83/'Pembagi Normalisasi Matrik'!H$4</f>
        <v>0.81818181818181823</v>
      </c>
    </row>
    <row r="84" spans="1:15" ht="15.75">
      <c r="A84" s="2">
        <v>81</v>
      </c>
      <c r="B84" s="2">
        <v>271</v>
      </c>
      <c r="C84" s="2" t="s">
        <v>142</v>
      </c>
      <c r="D84">
        <f>'Pembagi Normalisasi Matrik'!D84</f>
        <v>0.25</v>
      </c>
      <c r="E84">
        <f>'Pembagi Normalisasi Matrik'!E84</f>
        <v>0.25</v>
      </c>
      <c r="F84">
        <f>'Pembagi Normalisasi Matrik'!F84</f>
        <v>0.91666666666666663</v>
      </c>
      <c r="G84">
        <f>'Pembagi Normalisasi Matrik'!G84</f>
        <v>0.5</v>
      </c>
      <c r="H84">
        <f>'Pembagi Normalisasi Matrik'!H84</f>
        <v>8.3333333333333329E-2</v>
      </c>
      <c r="K84">
        <f>D84/'Pembagi Normalisasi Matrik'!Q$4</f>
        <v>6.4400818611163771E-2</v>
      </c>
      <c r="L84">
        <f>E84/'Pembagi Normalisasi Matrik'!R$4</f>
        <v>5.6523341894422152E-2</v>
      </c>
      <c r="M84">
        <f>F84/'Pembagi Normalisasi Matrik'!S$4</f>
        <v>0.11460820760548854</v>
      </c>
      <c r="N84">
        <f>G84/'Pembagi Normalisasi Matrik'!T$4</f>
        <v>0.10425720702853739</v>
      </c>
      <c r="O84">
        <f>H84/'Pembagi Normalisasi Matrik'!H$4</f>
        <v>9.0909090909090912E-2</v>
      </c>
    </row>
    <row r="85" spans="1:15" ht="15.75">
      <c r="A85" s="2">
        <v>82</v>
      </c>
      <c r="B85" s="2">
        <v>280</v>
      </c>
      <c r="C85" s="2" t="s">
        <v>143</v>
      </c>
      <c r="D85">
        <f>'Pembagi Normalisasi Matrik'!D85</f>
        <v>0.25</v>
      </c>
      <c r="E85">
        <f>'Pembagi Normalisasi Matrik'!E85</f>
        <v>0.5</v>
      </c>
      <c r="F85">
        <f>'Pembagi Normalisasi Matrik'!F85</f>
        <v>0.75</v>
      </c>
      <c r="G85">
        <f>'Pembagi Normalisasi Matrik'!G85</f>
        <v>0.5</v>
      </c>
      <c r="H85">
        <f>'Pembagi Normalisasi Matrik'!H85</f>
        <v>0.5</v>
      </c>
      <c r="K85">
        <f>D85/'Pembagi Normalisasi Matrik'!Q$4</f>
        <v>6.4400818611163771E-2</v>
      </c>
      <c r="L85">
        <f>E85/'Pembagi Normalisasi Matrik'!R$4</f>
        <v>0.1130466837888443</v>
      </c>
      <c r="M85">
        <f>F85/'Pembagi Normalisasi Matrik'!S$4</f>
        <v>9.3770351677217909E-2</v>
      </c>
      <c r="N85">
        <f>G85/'Pembagi Normalisasi Matrik'!T$4</f>
        <v>0.10425720702853739</v>
      </c>
      <c r="O85">
        <f>H85/'Pembagi Normalisasi Matrik'!H$4</f>
        <v>0.54545454545454553</v>
      </c>
    </row>
    <row r="86" spans="1:15" ht="15.75">
      <c r="A86" s="2">
        <v>83</v>
      </c>
      <c r="B86" s="2">
        <v>283</v>
      </c>
      <c r="C86" s="2" t="s">
        <v>144</v>
      </c>
      <c r="D86">
        <f>'Pembagi Normalisasi Matrik'!D86</f>
        <v>0.25</v>
      </c>
      <c r="E86">
        <f>'Pembagi Normalisasi Matrik'!E86</f>
        <v>0.5</v>
      </c>
      <c r="F86">
        <f>'Pembagi Normalisasi Matrik'!F86</f>
        <v>0.75</v>
      </c>
      <c r="G86">
        <f>'Pembagi Normalisasi Matrik'!G86</f>
        <v>0.5</v>
      </c>
      <c r="H86">
        <f>'Pembagi Normalisasi Matrik'!H86</f>
        <v>0.5</v>
      </c>
      <c r="K86">
        <f>D86/'Pembagi Normalisasi Matrik'!Q$4</f>
        <v>6.4400818611163771E-2</v>
      </c>
      <c r="L86">
        <f>E86/'Pembagi Normalisasi Matrik'!R$4</f>
        <v>0.1130466837888443</v>
      </c>
      <c r="M86">
        <f>F86/'Pembagi Normalisasi Matrik'!S$4</f>
        <v>9.3770351677217909E-2</v>
      </c>
      <c r="N86">
        <f>G86/'Pembagi Normalisasi Matrik'!T$4</f>
        <v>0.10425720702853739</v>
      </c>
      <c r="O86">
        <f>H86/'Pembagi Normalisasi Matrik'!H$4</f>
        <v>0.54545454545454553</v>
      </c>
    </row>
    <row r="87" spans="1:15" ht="15.75">
      <c r="A87" s="2">
        <v>84</v>
      </c>
      <c r="B87" s="2">
        <v>284</v>
      </c>
      <c r="C87" s="2" t="s">
        <v>145</v>
      </c>
      <c r="D87">
        <f>'Pembagi Normalisasi Matrik'!D87</f>
        <v>0.75</v>
      </c>
      <c r="E87">
        <f>'Pembagi Normalisasi Matrik'!E87</f>
        <v>0.25</v>
      </c>
      <c r="F87">
        <f>'Pembagi Normalisasi Matrik'!F87</f>
        <v>0.91666666666666663</v>
      </c>
      <c r="G87">
        <f>'Pembagi Normalisasi Matrik'!G87</f>
        <v>0.5</v>
      </c>
      <c r="H87">
        <f>'Pembagi Normalisasi Matrik'!H87</f>
        <v>0.75</v>
      </c>
      <c r="K87">
        <f>D87/'Pembagi Normalisasi Matrik'!Q$4</f>
        <v>0.19320245583349133</v>
      </c>
      <c r="L87">
        <f>E87/'Pembagi Normalisasi Matrik'!R$4</f>
        <v>5.6523341894422152E-2</v>
      </c>
      <c r="M87">
        <f>F87/'Pembagi Normalisasi Matrik'!S$4</f>
        <v>0.11460820760548854</v>
      </c>
      <c r="N87">
        <f>G87/'Pembagi Normalisasi Matrik'!T$4</f>
        <v>0.10425720702853739</v>
      </c>
      <c r="O87">
        <f>H87/'Pembagi Normalisasi Matrik'!H$4</f>
        <v>0.81818181818181823</v>
      </c>
    </row>
    <row r="88" spans="1:15" ht="15.75">
      <c r="A88" s="2">
        <v>85</v>
      </c>
      <c r="B88" s="2">
        <v>285</v>
      </c>
      <c r="C88" s="2" t="s">
        <v>146</v>
      </c>
      <c r="D88">
        <f>'Pembagi Normalisasi Matrik'!D88</f>
        <v>0.25</v>
      </c>
      <c r="E88">
        <f>'Pembagi Normalisasi Matrik'!E88</f>
        <v>0.25</v>
      </c>
      <c r="F88">
        <f>'Pembagi Normalisasi Matrik'!F88</f>
        <v>0.75</v>
      </c>
      <c r="G88">
        <f>'Pembagi Normalisasi Matrik'!G88</f>
        <v>0.5</v>
      </c>
      <c r="H88">
        <f>'Pembagi Normalisasi Matrik'!H88</f>
        <v>8.3333333333333329E-2</v>
      </c>
      <c r="K88">
        <f>D88/'Pembagi Normalisasi Matrik'!Q$4</f>
        <v>6.4400818611163771E-2</v>
      </c>
      <c r="L88">
        <f>E88/'Pembagi Normalisasi Matrik'!R$4</f>
        <v>5.6523341894422152E-2</v>
      </c>
      <c r="M88">
        <f>F88/'Pembagi Normalisasi Matrik'!S$4</f>
        <v>9.3770351677217909E-2</v>
      </c>
      <c r="N88">
        <f>G88/'Pembagi Normalisasi Matrik'!T$4</f>
        <v>0.10425720702853739</v>
      </c>
      <c r="O88">
        <f>H88/'Pembagi Normalisasi Matrik'!H$4</f>
        <v>9.0909090909090912E-2</v>
      </c>
    </row>
    <row r="89" spans="1:15" ht="15.75">
      <c r="A89" s="2">
        <v>86</v>
      </c>
      <c r="B89" s="2">
        <v>295</v>
      </c>
      <c r="C89" s="2" t="s">
        <v>147</v>
      </c>
      <c r="D89">
        <f>'Pembagi Normalisasi Matrik'!D89</f>
        <v>0.25</v>
      </c>
      <c r="E89">
        <f>'Pembagi Normalisasi Matrik'!E89</f>
        <v>0.25</v>
      </c>
      <c r="F89">
        <f>'Pembagi Normalisasi Matrik'!F89</f>
        <v>0.91666666666666663</v>
      </c>
      <c r="G89">
        <f>'Pembagi Normalisasi Matrik'!G89</f>
        <v>0.5</v>
      </c>
      <c r="H89">
        <f>'Pembagi Normalisasi Matrik'!H89</f>
        <v>0.25</v>
      </c>
      <c r="K89">
        <f>D89/'Pembagi Normalisasi Matrik'!Q$4</f>
        <v>6.4400818611163771E-2</v>
      </c>
      <c r="L89">
        <f>E89/'Pembagi Normalisasi Matrik'!R$4</f>
        <v>5.6523341894422152E-2</v>
      </c>
      <c r="M89">
        <f>F89/'Pembagi Normalisasi Matrik'!S$4</f>
        <v>0.11460820760548854</v>
      </c>
      <c r="N89">
        <f>G89/'Pembagi Normalisasi Matrik'!T$4</f>
        <v>0.10425720702853739</v>
      </c>
      <c r="O89">
        <f>H89/'Pembagi Normalisasi Matrik'!H$4</f>
        <v>0.27272727272727276</v>
      </c>
    </row>
    <row r="90" spans="1:15" ht="15.75">
      <c r="A90" s="2">
        <v>87</v>
      </c>
      <c r="B90" s="2">
        <v>313</v>
      </c>
      <c r="C90" s="2" t="s">
        <v>148</v>
      </c>
      <c r="D90">
        <f>'Pembagi Normalisasi Matrik'!D90</f>
        <v>0.75</v>
      </c>
      <c r="E90">
        <f>'Pembagi Normalisasi Matrik'!E90</f>
        <v>0.25</v>
      </c>
      <c r="F90">
        <f>'Pembagi Normalisasi Matrik'!F90</f>
        <v>0.91666666666666663</v>
      </c>
      <c r="G90">
        <f>'Pembagi Normalisasi Matrik'!G90</f>
        <v>0.5</v>
      </c>
      <c r="H90">
        <f>'Pembagi Normalisasi Matrik'!H90</f>
        <v>0.75</v>
      </c>
      <c r="K90">
        <f>D90/'Pembagi Normalisasi Matrik'!Q$4</f>
        <v>0.19320245583349133</v>
      </c>
      <c r="L90">
        <f>E90/'Pembagi Normalisasi Matrik'!R$4</f>
        <v>5.6523341894422152E-2</v>
      </c>
      <c r="M90">
        <f>F90/'Pembagi Normalisasi Matrik'!S$4</f>
        <v>0.11460820760548854</v>
      </c>
      <c r="N90">
        <f>G90/'Pembagi Normalisasi Matrik'!T$4</f>
        <v>0.10425720702853739</v>
      </c>
      <c r="O90">
        <f>H90/'Pembagi Normalisasi Matrik'!H$4</f>
        <v>0.81818181818181823</v>
      </c>
    </row>
    <row r="91" spans="1:15" ht="15.75">
      <c r="A91" s="2">
        <v>88</v>
      </c>
      <c r="B91" s="2">
        <v>348</v>
      </c>
      <c r="C91" s="2" t="s">
        <v>149</v>
      </c>
      <c r="D91">
        <f>'Pembagi Normalisasi Matrik'!D91</f>
        <v>0.25</v>
      </c>
      <c r="E91">
        <f>'Pembagi Normalisasi Matrik'!E91</f>
        <v>0.25</v>
      </c>
      <c r="F91">
        <f>'Pembagi Normalisasi Matrik'!F91</f>
        <v>0.75</v>
      </c>
      <c r="G91">
        <f>'Pembagi Normalisasi Matrik'!G91</f>
        <v>0.5</v>
      </c>
      <c r="H91">
        <f>'Pembagi Normalisasi Matrik'!H91</f>
        <v>8.3333333333333329E-2</v>
      </c>
      <c r="K91">
        <f>D91/'Pembagi Normalisasi Matrik'!Q$4</f>
        <v>6.4400818611163771E-2</v>
      </c>
      <c r="L91">
        <f>E91/'Pembagi Normalisasi Matrik'!R$4</f>
        <v>5.6523341894422152E-2</v>
      </c>
      <c r="M91">
        <f>F91/'Pembagi Normalisasi Matrik'!S$4</f>
        <v>9.3770351677217909E-2</v>
      </c>
      <c r="N91">
        <f>G91/'Pembagi Normalisasi Matrik'!T$4</f>
        <v>0.10425720702853739</v>
      </c>
      <c r="O91">
        <f>H91/'Pembagi Normalisasi Matrik'!H$4</f>
        <v>9.0909090909090912E-2</v>
      </c>
    </row>
    <row r="92" spans="1:15" ht="15.75">
      <c r="A92" s="2">
        <v>89</v>
      </c>
      <c r="B92" s="2">
        <v>390</v>
      </c>
      <c r="C92" s="2" t="s">
        <v>150</v>
      </c>
      <c r="D92">
        <f>'Pembagi Normalisasi Matrik'!D92</f>
        <v>0.25</v>
      </c>
      <c r="E92">
        <f>'Pembagi Normalisasi Matrik'!E92</f>
        <v>0.5</v>
      </c>
      <c r="F92">
        <f>'Pembagi Normalisasi Matrik'!F92</f>
        <v>0.75</v>
      </c>
      <c r="G92">
        <f>'Pembagi Normalisasi Matrik'!G92</f>
        <v>0.5</v>
      </c>
      <c r="H92">
        <f>'Pembagi Normalisasi Matrik'!H92</f>
        <v>0.25</v>
      </c>
      <c r="K92">
        <f>D92/'Pembagi Normalisasi Matrik'!Q$4</f>
        <v>6.4400818611163771E-2</v>
      </c>
      <c r="L92">
        <f>E92/'Pembagi Normalisasi Matrik'!R$4</f>
        <v>0.1130466837888443</v>
      </c>
      <c r="M92">
        <f>F92/'Pembagi Normalisasi Matrik'!S$4</f>
        <v>9.3770351677217909E-2</v>
      </c>
      <c r="N92">
        <f>G92/'Pembagi Normalisasi Matrik'!T$4</f>
        <v>0.10425720702853739</v>
      </c>
      <c r="O92">
        <f>H92/'Pembagi Normalisasi Matrik'!H$4</f>
        <v>0.27272727272727276</v>
      </c>
    </row>
    <row r="93" spans="1:15" ht="15.75">
      <c r="A93" s="2">
        <v>90</v>
      </c>
      <c r="B93" s="2">
        <v>392</v>
      </c>
      <c r="C93" s="2" t="s">
        <v>151</v>
      </c>
      <c r="D93">
        <f>'Pembagi Normalisasi Matrik'!D93</f>
        <v>0.25</v>
      </c>
      <c r="E93">
        <f>'Pembagi Normalisasi Matrik'!E93</f>
        <v>0.5</v>
      </c>
      <c r="F93">
        <f>'Pembagi Normalisasi Matrik'!F93</f>
        <v>0.91666666666666663</v>
      </c>
      <c r="G93">
        <f>'Pembagi Normalisasi Matrik'!G93</f>
        <v>0.5</v>
      </c>
      <c r="H93">
        <f>'Pembagi Normalisasi Matrik'!H93</f>
        <v>0.5</v>
      </c>
      <c r="K93">
        <f>D93/'Pembagi Normalisasi Matrik'!Q$4</f>
        <v>6.4400818611163771E-2</v>
      </c>
      <c r="L93">
        <f>E93/'Pembagi Normalisasi Matrik'!R$4</f>
        <v>0.1130466837888443</v>
      </c>
      <c r="M93">
        <f>F93/'Pembagi Normalisasi Matrik'!S$4</f>
        <v>0.11460820760548854</v>
      </c>
      <c r="N93">
        <f>G93/'Pembagi Normalisasi Matrik'!T$4</f>
        <v>0.10425720702853739</v>
      </c>
      <c r="O93">
        <f>H93/'Pembagi Normalisasi Matrik'!H$4</f>
        <v>0.54545454545454553</v>
      </c>
    </row>
    <row r="94" spans="1:15" ht="15.75">
      <c r="A94" s="2">
        <v>91</v>
      </c>
      <c r="B94" s="2">
        <v>396</v>
      </c>
      <c r="C94" s="2" t="s">
        <v>152</v>
      </c>
      <c r="D94">
        <f>'Pembagi Normalisasi Matrik'!D94</f>
        <v>0.25</v>
      </c>
      <c r="E94">
        <f>'Pembagi Normalisasi Matrik'!E94</f>
        <v>0.25</v>
      </c>
      <c r="F94">
        <f>'Pembagi Normalisasi Matrik'!F94</f>
        <v>0.75</v>
      </c>
      <c r="G94">
        <f>'Pembagi Normalisasi Matrik'!G94</f>
        <v>0.5</v>
      </c>
      <c r="H94">
        <f>'Pembagi Normalisasi Matrik'!H94</f>
        <v>8.3333333333333329E-2</v>
      </c>
      <c r="K94">
        <f>D94/'Pembagi Normalisasi Matrik'!Q$4</f>
        <v>6.4400818611163771E-2</v>
      </c>
      <c r="L94">
        <f>E94/'Pembagi Normalisasi Matrik'!R$4</f>
        <v>5.6523341894422152E-2</v>
      </c>
      <c r="M94">
        <f>F94/'Pembagi Normalisasi Matrik'!S$4</f>
        <v>9.3770351677217909E-2</v>
      </c>
      <c r="N94">
        <f>G94/'Pembagi Normalisasi Matrik'!T$4</f>
        <v>0.10425720702853739</v>
      </c>
      <c r="O94">
        <f>H94/'Pembagi Normalisasi Matrik'!H$4</f>
        <v>9.0909090909090912E-2</v>
      </c>
    </row>
    <row r="95" spans="1:15" ht="15.75">
      <c r="A95" s="2">
        <v>92</v>
      </c>
      <c r="B95" s="2">
        <v>417</v>
      </c>
      <c r="C95" s="2" t="s">
        <v>153</v>
      </c>
      <c r="D95">
        <f>'Pembagi Normalisasi Matrik'!D95</f>
        <v>0.5</v>
      </c>
      <c r="E95">
        <f>'Pembagi Normalisasi Matrik'!E95</f>
        <v>0.75</v>
      </c>
      <c r="F95">
        <f>'Pembagi Normalisasi Matrik'!F95</f>
        <v>0.75</v>
      </c>
      <c r="G95">
        <f>'Pembagi Normalisasi Matrik'!G95</f>
        <v>0.5</v>
      </c>
      <c r="H95">
        <f>'Pembagi Normalisasi Matrik'!H95</f>
        <v>0.75</v>
      </c>
      <c r="K95">
        <f>D95/'Pembagi Normalisasi Matrik'!Q$4</f>
        <v>0.12880163722232754</v>
      </c>
      <c r="L95">
        <f>E95/'Pembagi Normalisasi Matrik'!R$4</f>
        <v>0.16957002568326646</v>
      </c>
      <c r="M95">
        <f>F95/'Pembagi Normalisasi Matrik'!S$4</f>
        <v>9.3770351677217909E-2</v>
      </c>
      <c r="N95">
        <f>G95/'Pembagi Normalisasi Matrik'!T$4</f>
        <v>0.10425720702853739</v>
      </c>
      <c r="O95">
        <f>H95/'Pembagi Normalisasi Matrik'!H$4</f>
        <v>0.81818181818181823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M95"/>
  <sheetViews>
    <sheetView workbookViewId="0">
      <selection activeCell="I4" sqref="I4"/>
    </sheetView>
  </sheetViews>
  <sheetFormatPr defaultRowHeight="15"/>
  <cols>
    <col min="1" max="1" width="3.85546875" bestFit="1" customWidth="1"/>
    <col min="3" max="3" width="45.42578125" bestFit="1" customWidth="1"/>
  </cols>
  <sheetData>
    <row r="2" spans="1:13">
      <c r="I2" s="20" t="s">
        <v>202</v>
      </c>
    </row>
    <row r="3" spans="1:13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</row>
    <row r="4" spans="1:13" ht="15.75">
      <c r="A4" s="2">
        <v>1</v>
      </c>
      <c r="B4" s="2">
        <v>1</v>
      </c>
      <c r="C4" s="2" t="s">
        <v>60</v>
      </c>
      <c r="D4">
        <f>'Normalisasi Matrik'!K4</f>
        <v>0.12880163722232754</v>
      </c>
      <c r="E4">
        <f>'Normalisasi Matrik'!L4</f>
        <v>0.1130466837888443</v>
      </c>
      <c r="F4">
        <f>'Normalisasi Matrik'!M4</f>
        <v>0.11460820760548854</v>
      </c>
      <c r="G4">
        <f>'Normalisasi Matrik'!N4</f>
        <v>0.10425720702853739</v>
      </c>
      <c r="H4">
        <f>'Normalisasi Matrik'!O4</f>
        <v>1</v>
      </c>
      <c r="I4" s="20">
        <f>D4*'Fuzzy Topsis'!K$3</f>
        <v>8.8100319860072041E-3</v>
      </c>
      <c r="J4" s="20">
        <f>E4*'Fuzzy Topsis'!K$4</f>
        <v>3.996200271935646E-2</v>
      </c>
      <c r="K4" s="20">
        <f>F4*'Fuzzy Topsis'!K$5</f>
        <v>9.5010204104949997E-3</v>
      </c>
      <c r="L4" s="20">
        <f>G4*'Fuzzy Topsis'!K$6</f>
        <v>1.8255436950696896E-2</v>
      </c>
      <c r="M4" s="20">
        <f>H4*'Fuzzy Topsis'!K$7</f>
        <v>0.3201</v>
      </c>
    </row>
    <row r="5" spans="1:13" ht="15.75">
      <c r="A5" s="2">
        <v>2</v>
      </c>
      <c r="B5" s="2">
        <v>7</v>
      </c>
      <c r="C5" s="2" t="s">
        <v>62</v>
      </c>
      <c r="D5">
        <f>'Normalisasi Matrik'!K5</f>
        <v>6.4400818611163771E-2</v>
      </c>
      <c r="E5">
        <f>'Normalisasi Matrik'!L5</f>
        <v>5.6523341894422152E-2</v>
      </c>
      <c r="F5">
        <f>'Normalisasi Matrik'!M5</f>
        <v>9.3770351677217909E-2</v>
      </c>
      <c r="G5">
        <f>'Normalisasi Matrik'!N5</f>
        <v>0.10425720702853739</v>
      </c>
      <c r="H5">
        <f>'Normalisasi Matrik'!O5</f>
        <v>0.27272727272727276</v>
      </c>
      <c r="I5" s="20">
        <f>D5*'Fuzzy Topsis'!K$3</f>
        <v>4.4050159930036021E-3</v>
      </c>
      <c r="J5" s="20">
        <f>E5*'Fuzzy Topsis'!K$4</f>
        <v>1.998100135967823E-2</v>
      </c>
      <c r="K5" s="20">
        <f>F5*'Fuzzy Topsis'!K$5</f>
        <v>7.7735621540413651E-3</v>
      </c>
      <c r="L5" s="20">
        <f>G5*'Fuzzy Topsis'!K$6</f>
        <v>1.8255436950696896E-2</v>
      </c>
      <c r="M5" s="20">
        <f>H5*'Fuzzy Topsis'!K$7</f>
        <v>8.7300000000000016E-2</v>
      </c>
    </row>
    <row r="6" spans="1:13" ht="15.75">
      <c r="A6" s="2">
        <v>3</v>
      </c>
      <c r="B6" s="2">
        <v>15</v>
      </c>
      <c r="C6" s="2" t="s">
        <v>64</v>
      </c>
      <c r="D6">
        <f>'Normalisasi Matrik'!K6</f>
        <v>0.12880163722232754</v>
      </c>
      <c r="E6">
        <f>'Normalisasi Matrik'!L6</f>
        <v>5.6523341894422152E-2</v>
      </c>
      <c r="F6">
        <f>'Normalisasi Matrik'!M6</f>
        <v>9.3770351677217909E-2</v>
      </c>
      <c r="G6">
        <f>'Normalisasi Matrik'!N6</f>
        <v>0.10425720702853739</v>
      </c>
      <c r="H6">
        <f>'Normalisasi Matrik'!O6</f>
        <v>0.54545454545454553</v>
      </c>
      <c r="I6" s="20">
        <f>D6*'Fuzzy Topsis'!K$3</f>
        <v>8.8100319860072041E-3</v>
      </c>
      <c r="J6" s="20">
        <f>E6*'Fuzzy Topsis'!K$4</f>
        <v>1.998100135967823E-2</v>
      </c>
      <c r="K6" s="20">
        <f>F6*'Fuzzy Topsis'!K$5</f>
        <v>7.7735621540413651E-3</v>
      </c>
      <c r="L6" s="20">
        <f>G6*'Fuzzy Topsis'!K$6</f>
        <v>1.8255436950696896E-2</v>
      </c>
      <c r="M6" s="20">
        <f>H6*'Fuzzy Topsis'!K$7</f>
        <v>0.17460000000000003</v>
      </c>
    </row>
    <row r="7" spans="1:13" ht="15.75">
      <c r="A7" s="2">
        <v>4</v>
      </c>
      <c r="B7" s="2">
        <v>21</v>
      </c>
      <c r="C7" s="2" t="s">
        <v>65</v>
      </c>
      <c r="D7">
        <f>'Normalisasi Matrik'!K7</f>
        <v>0.12880163722232754</v>
      </c>
      <c r="E7">
        <f>'Normalisasi Matrik'!L7</f>
        <v>0.1130466837888443</v>
      </c>
      <c r="F7">
        <f>'Normalisasi Matrik'!M7</f>
        <v>0.11460820760548854</v>
      </c>
      <c r="G7">
        <f>'Normalisasi Matrik'!N7</f>
        <v>0.10425720702853739</v>
      </c>
      <c r="H7">
        <f>'Normalisasi Matrik'!O7</f>
        <v>0.81818181818181823</v>
      </c>
      <c r="I7" s="20">
        <f>D7*'Fuzzy Topsis'!K$3</f>
        <v>8.8100319860072041E-3</v>
      </c>
      <c r="J7" s="20">
        <f>E7*'Fuzzy Topsis'!K$4</f>
        <v>3.996200271935646E-2</v>
      </c>
      <c r="K7" s="20">
        <f>F7*'Fuzzy Topsis'!K$5</f>
        <v>9.5010204104949997E-3</v>
      </c>
      <c r="L7" s="20">
        <f>G7*'Fuzzy Topsis'!K$6</f>
        <v>1.8255436950696896E-2</v>
      </c>
      <c r="M7" s="20">
        <f>H7*'Fuzzy Topsis'!K$7</f>
        <v>0.26190000000000002</v>
      </c>
    </row>
    <row r="8" spans="1:13" ht="15.75">
      <c r="A8" s="2">
        <v>5</v>
      </c>
      <c r="B8" s="2">
        <v>22</v>
      </c>
      <c r="C8" s="2" t="s">
        <v>66</v>
      </c>
      <c r="D8">
        <f>'Normalisasi Matrik'!K8</f>
        <v>6.4400818611163771E-2</v>
      </c>
      <c r="E8">
        <f>'Normalisasi Matrik'!L8</f>
        <v>5.6523341894422152E-2</v>
      </c>
      <c r="F8">
        <f>'Normalisasi Matrik'!M8</f>
        <v>9.3770351677217909E-2</v>
      </c>
      <c r="G8">
        <f>'Normalisasi Matrik'!N8</f>
        <v>0.10425720702853739</v>
      </c>
      <c r="H8">
        <f>'Normalisasi Matrik'!O8</f>
        <v>9.0909090909090912E-2</v>
      </c>
      <c r="I8" s="20">
        <f>D8*'Fuzzy Topsis'!K$3</f>
        <v>4.4050159930036021E-3</v>
      </c>
      <c r="J8" s="20">
        <f>E8*'Fuzzy Topsis'!K$4</f>
        <v>1.998100135967823E-2</v>
      </c>
      <c r="K8" s="20">
        <f>F8*'Fuzzy Topsis'!K$5</f>
        <v>7.7735621540413651E-3</v>
      </c>
      <c r="L8" s="20">
        <f>G8*'Fuzzy Topsis'!K$6</f>
        <v>1.8255436950696896E-2</v>
      </c>
      <c r="M8" s="20">
        <f>H8*'Fuzzy Topsis'!K$7</f>
        <v>2.9100000000000001E-2</v>
      </c>
    </row>
    <row r="9" spans="1:13" ht="15.75">
      <c r="A9" s="2">
        <v>6</v>
      </c>
      <c r="B9" s="2">
        <v>23</v>
      </c>
      <c r="C9" s="2" t="s">
        <v>67</v>
      </c>
      <c r="D9">
        <f>'Normalisasi Matrik'!K9</f>
        <v>6.4400818611163771E-2</v>
      </c>
      <c r="E9">
        <f>'Normalisasi Matrik'!L9</f>
        <v>0.1130466837888443</v>
      </c>
      <c r="F9">
        <f>'Normalisasi Matrik'!M9</f>
        <v>9.3770351677217909E-2</v>
      </c>
      <c r="G9">
        <f>'Normalisasi Matrik'!N9</f>
        <v>0.10425720702853739</v>
      </c>
      <c r="H9">
        <f>'Normalisasi Matrik'!O9</f>
        <v>0.27272727272727276</v>
      </c>
      <c r="I9" s="20">
        <f>D9*'Fuzzy Topsis'!K$3</f>
        <v>4.4050159930036021E-3</v>
      </c>
      <c r="J9" s="20">
        <f>E9*'Fuzzy Topsis'!K$4</f>
        <v>3.996200271935646E-2</v>
      </c>
      <c r="K9" s="20">
        <f>F9*'Fuzzy Topsis'!K$5</f>
        <v>7.7735621540413651E-3</v>
      </c>
      <c r="L9" s="20">
        <f>G9*'Fuzzy Topsis'!K$6</f>
        <v>1.8255436950696896E-2</v>
      </c>
      <c r="M9" s="20">
        <f>H9*'Fuzzy Topsis'!K$7</f>
        <v>8.7300000000000016E-2</v>
      </c>
    </row>
    <row r="10" spans="1:13" ht="15.75">
      <c r="A10" s="2">
        <v>7</v>
      </c>
      <c r="B10" s="2">
        <v>31</v>
      </c>
      <c r="C10" s="2" t="s">
        <v>68</v>
      </c>
      <c r="D10">
        <f>'Normalisasi Matrik'!K10</f>
        <v>0.12880163722232754</v>
      </c>
      <c r="E10">
        <f>'Normalisasi Matrik'!L10</f>
        <v>0.1130466837888443</v>
      </c>
      <c r="F10">
        <f>'Normalisasi Matrik'!M10</f>
        <v>0.11460820760548854</v>
      </c>
      <c r="G10">
        <f>'Normalisasi Matrik'!N10</f>
        <v>0.10425720702853739</v>
      </c>
      <c r="H10">
        <f>'Normalisasi Matrik'!O10</f>
        <v>0.54545454545454553</v>
      </c>
      <c r="I10" s="20">
        <f>D10*'Fuzzy Topsis'!K$3</f>
        <v>8.8100319860072041E-3</v>
      </c>
      <c r="J10" s="20">
        <f>E10*'Fuzzy Topsis'!K$4</f>
        <v>3.996200271935646E-2</v>
      </c>
      <c r="K10" s="20">
        <f>F10*'Fuzzy Topsis'!K$5</f>
        <v>9.5010204104949997E-3</v>
      </c>
      <c r="L10" s="20">
        <f>G10*'Fuzzy Topsis'!K$6</f>
        <v>1.8255436950696896E-2</v>
      </c>
      <c r="M10" s="20">
        <f>H10*'Fuzzy Topsis'!K$7</f>
        <v>0.17460000000000003</v>
      </c>
    </row>
    <row r="11" spans="1:13" ht="15.75">
      <c r="A11" s="2">
        <v>8</v>
      </c>
      <c r="B11" s="2">
        <v>33</v>
      </c>
      <c r="C11" s="2" t="s">
        <v>69</v>
      </c>
      <c r="D11">
        <f>'Normalisasi Matrik'!K11</f>
        <v>6.4400818611163771E-2</v>
      </c>
      <c r="E11">
        <f>'Normalisasi Matrik'!L11</f>
        <v>5.6523341894422152E-2</v>
      </c>
      <c r="F11">
        <f>'Normalisasi Matrik'!M11</f>
        <v>0.11460820760548854</v>
      </c>
      <c r="G11">
        <f>'Normalisasi Matrik'!N11</f>
        <v>0.10425720702853739</v>
      </c>
      <c r="H11">
        <f>'Normalisasi Matrik'!O11</f>
        <v>0.27272727272727276</v>
      </c>
      <c r="I11" s="20">
        <f>D11*'Fuzzy Topsis'!K$3</f>
        <v>4.4050159930036021E-3</v>
      </c>
      <c r="J11" s="20">
        <f>E11*'Fuzzy Topsis'!K$4</f>
        <v>1.998100135967823E-2</v>
      </c>
      <c r="K11" s="20">
        <f>F11*'Fuzzy Topsis'!K$5</f>
        <v>9.5010204104949997E-3</v>
      </c>
      <c r="L11" s="20">
        <f>G11*'Fuzzy Topsis'!K$6</f>
        <v>1.8255436950696896E-2</v>
      </c>
      <c r="M11" s="20">
        <f>H11*'Fuzzy Topsis'!K$7</f>
        <v>8.7300000000000016E-2</v>
      </c>
    </row>
    <row r="12" spans="1:13" ht="15.75">
      <c r="A12" s="2">
        <v>9</v>
      </c>
      <c r="B12" s="2">
        <v>40</v>
      </c>
      <c r="C12" s="2" t="s">
        <v>70</v>
      </c>
      <c r="D12">
        <f>'Normalisasi Matrik'!K12</f>
        <v>0.12880163722232754</v>
      </c>
      <c r="E12">
        <f>'Normalisasi Matrik'!L12</f>
        <v>0.1130466837888443</v>
      </c>
      <c r="F12">
        <f>'Normalisasi Matrik'!M12</f>
        <v>0.11460820760548854</v>
      </c>
      <c r="G12">
        <f>'Normalisasi Matrik'!N12</f>
        <v>0.10425720702853739</v>
      </c>
      <c r="H12">
        <f>'Normalisasi Matrik'!O12</f>
        <v>0.54545454545454553</v>
      </c>
      <c r="I12" s="20">
        <f>D12*'Fuzzy Topsis'!K$3</f>
        <v>8.8100319860072041E-3</v>
      </c>
      <c r="J12" s="20">
        <f>E12*'Fuzzy Topsis'!K$4</f>
        <v>3.996200271935646E-2</v>
      </c>
      <c r="K12" s="20">
        <f>F12*'Fuzzy Topsis'!K$5</f>
        <v>9.5010204104949997E-3</v>
      </c>
      <c r="L12" s="20">
        <f>G12*'Fuzzy Topsis'!K$6</f>
        <v>1.8255436950696896E-2</v>
      </c>
      <c r="M12" s="20">
        <f>H12*'Fuzzy Topsis'!K$7</f>
        <v>0.17460000000000003</v>
      </c>
    </row>
    <row r="13" spans="1:13" ht="15.75">
      <c r="A13" s="2">
        <v>10</v>
      </c>
      <c r="B13" s="2">
        <v>41</v>
      </c>
      <c r="C13" s="2" t="s">
        <v>71</v>
      </c>
      <c r="D13">
        <f>'Normalisasi Matrik'!K13</f>
        <v>6.4400818611163771E-2</v>
      </c>
      <c r="E13">
        <f>'Normalisasi Matrik'!L13</f>
        <v>0.1130466837888443</v>
      </c>
      <c r="F13">
        <f>'Normalisasi Matrik'!M13</f>
        <v>9.3770351677217909E-2</v>
      </c>
      <c r="G13">
        <f>'Normalisasi Matrik'!N13</f>
        <v>0.10425720702853739</v>
      </c>
      <c r="H13">
        <f>'Normalisasi Matrik'!O13</f>
        <v>0.54545454545454553</v>
      </c>
      <c r="I13" s="20">
        <f>D13*'Fuzzy Topsis'!K$3</f>
        <v>4.4050159930036021E-3</v>
      </c>
      <c r="J13" s="20">
        <f>E13*'Fuzzy Topsis'!K$4</f>
        <v>3.996200271935646E-2</v>
      </c>
      <c r="K13" s="20">
        <f>F13*'Fuzzy Topsis'!K$5</f>
        <v>7.7735621540413651E-3</v>
      </c>
      <c r="L13" s="20">
        <f>G13*'Fuzzy Topsis'!K$6</f>
        <v>1.8255436950696896E-2</v>
      </c>
      <c r="M13" s="20">
        <f>H13*'Fuzzy Topsis'!K$7</f>
        <v>0.17460000000000003</v>
      </c>
    </row>
    <row r="14" spans="1:13" ht="15.75">
      <c r="A14" s="2">
        <v>11</v>
      </c>
      <c r="B14" s="2">
        <v>42</v>
      </c>
      <c r="C14" s="2" t="s">
        <v>72</v>
      </c>
      <c r="D14">
        <f>'Normalisasi Matrik'!K14</f>
        <v>6.4400818611163771E-2</v>
      </c>
      <c r="E14">
        <f>'Normalisasi Matrik'!L14</f>
        <v>0.1130466837888443</v>
      </c>
      <c r="F14">
        <f>'Normalisasi Matrik'!M14</f>
        <v>9.3770351677217909E-2</v>
      </c>
      <c r="G14">
        <f>'Normalisasi Matrik'!N14</f>
        <v>0.10425720702853739</v>
      </c>
      <c r="H14">
        <f>'Normalisasi Matrik'!O14</f>
        <v>0.27272727272727276</v>
      </c>
      <c r="I14" s="20">
        <f>D14*'Fuzzy Topsis'!K$3</f>
        <v>4.4050159930036021E-3</v>
      </c>
      <c r="J14" s="20">
        <f>E14*'Fuzzy Topsis'!K$4</f>
        <v>3.996200271935646E-2</v>
      </c>
      <c r="K14" s="20">
        <f>F14*'Fuzzy Topsis'!K$5</f>
        <v>7.7735621540413651E-3</v>
      </c>
      <c r="L14" s="20">
        <f>G14*'Fuzzy Topsis'!K$6</f>
        <v>1.8255436950696896E-2</v>
      </c>
      <c r="M14" s="20">
        <f>H14*'Fuzzy Topsis'!K$7</f>
        <v>8.7300000000000016E-2</v>
      </c>
    </row>
    <row r="15" spans="1:13" ht="15.75">
      <c r="A15" s="2">
        <v>12</v>
      </c>
      <c r="B15" s="2">
        <v>45</v>
      </c>
      <c r="C15" s="2" t="s">
        <v>73</v>
      </c>
      <c r="D15">
        <f>'Normalisasi Matrik'!K15</f>
        <v>6.4400818611163771E-2</v>
      </c>
      <c r="E15">
        <f>'Normalisasi Matrik'!L15</f>
        <v>5.6523341894422152E-2</v>
      </c>
      <c r="F15">
        <f>'Normalisasi Matrik'!M15</f>
        <v>0.11460820760548854</v>
      </c>
      <c r="G15">
        <f>'Normalisasi Matrik'!N15</f>
        <v>0.10425720702853739</v>
      </c>
      <c r="H15">
        <f>'Normalisasi Matrik'!O15</f>
        <v>0.27272727272727276</v>
      </c>
      <c r="I15" s="20">
        <f>D15*'Fuzzy Topsis'!K$3</f>
        <v>4.4050159930036021E-3</v>
      </c>
      <c r="J15" s="20">
        <f>E15*'Fuzzy Topsis'!K$4</f>
        <v>1.998100135967823E-2</v>
      </c>
      <c r="K15" s="20">
        <f>F15*'Fuzzy Topsis'!K$5</f>
        <v>9.5010204104949997E-3</v>
      </c>
      <c r="L15" s="20">
        <f>G15*'Fuzzy Topsis'!K$6</f>
        <v>1.8255436950696896E-2</v>
      </c>
      <c r="M15" s="20">
        <f>H15*'Fuzzy Topsis'!K$7</f>
        <v>8.7300000000000016E-2</v>
      </c>
    </row>
    <row r="16" spans="1:13" ht="15.75">
      <c r="A16" s="2">
        <v>13</v>
      </c>
      <c r="B16" s="2">
        <v>53</v>
      </c>
      <c r="C16" s="2" t="s">
        <v>74</v>
      </c>
      <c r="D16">
        <f>'Normalisasi Matrik'!K16</f>
        <v>6.4400818611163771E-2</v>
      </c>
      <c r="E16">
        <f>'Normalisasi Matrik'!L16</f>
        <v>0.1130466837888443</v>
      </c>
      <c r="F16">
        <f>'Normalisasi Matrik'!M16</f>
        <v>0.11460820760548854</v>
      </c>
      <c r="G16">
        <f>'Normalisasi Matrik'!N16</f>
        <v>0.10425720702853739</v>
      </c>
      <c r="H16">
        <f>'Normalisasi Matrik'!O16</f>
        <v>0.54545454545454553</v>
      </c>
      <c r="I16" s="20">
        <f>D16*'Fuzzy Topsis'!K$3</f>
        <v>4.4050159930036021E-3</v>
      </c>
      <c r="J16" s="20">
        <f>E16*'Fuzzy Topsis'!K$4</f>
        <v>3.996200271935646E-2</v>
      </c>
      <c r="K16" s="20">
        <f>F16*'Fuzzy Topsis'!K$5</f>
        <v>9.5010204104949997E-3</v>
      </c>
      <c r="L16" s="20">
        <f>G16*'Fuzzy Topsis'!K$6</f>
        <v>1.8255436950696896E-2</v>
      </c>
      <c r="M16" s="20">
        <f>H16*'Fuzzy Topsis'!K$7</f>
        <v>0.17460000000000003</v>
      </c>
    </row>
    <row r="17" spans="1:13" ht="15.75">
      <c r="A17" s="2">
        <v>14</v>
      </c>
      <c r="B17" s="2">
        <v>54</v>
      </c>
      <c r="C17" s="2" t="s">
        <v>75</v>
      </c>
      <c r="D17">
        <f>'Normalisasi Matrik'!K17</f>
        <v>6.4400818611163771E-2</v>
      </c>
      <c r="E17">
        <f>'Normalisasi Matrik'!L17</f>
        <v>5.6523341894422152E-2</v>
      </c>
      <c r="F17">
        <f>'Normalisasi Matrik'!M17</f>
        <v>9.3770351677217909E-2</v>
      </c>
      <c r="G17">
        <f>'Normalisasi Matrik'!N17</f>
        <v>0.10425720702853739</v>
      </c>
      <c r="H17">
        <f>'Normalisasi Matrik'!O17</f>
        <v>0.54545454545454553</v>
      </c>
      <c r="I17" s="20">
        <f>D17*'Fuzzy Topsis'!K$3</f>
        <v>4.4050159930036021E-3</v>
      </c>
      <c r="J17" s="20">
        <f>E17*'Fuzzy Topsis'!K$4</f>
        <v>1.998100135967823E-2</v>
      </c>
      <c r="K17" s="20">
        <f>F17*'Fuzzy Topsis'!K$5</f>
        <v>7.7735621540413651E-3</v>
      </c>
      <c r="L17" s="20">
        <f>G17*'Fuzzy Topsis'!K$6</f>
        <v>1.8255436950696896E-2</v>
      </c>
      <c r="M17" s="20">
        <f>H17*'Fuzzy Topsis'!K$7</f>
        <v>0.17460000000000003</v>
      </c>
    </row>
    <row r="18" spans="1:13" ht="15.75">
      <c r="A18" s="2">
        <v>15</v>
      </c>
      <c r="B18" s="2">
        <v>58</v>
      </c>
      <c r="C18" s="2" t="s">
        <v>76</v>
      </c>
      <c r="D18">
        <f>'Normalisasi Matrik'!K18</f>
        <v>6.4400818611163771E-2</v>
      </c>
      <c r="E18">
        <f>'Normalisasi Matrik'!L18</f>
        <v>0.1130466837888443</v>
      </c>
      <c r="F18">
        <f>'Normalisasi Matrik'!M18</f>
        <v>9.3770351677217909E-2</v>
      </c>
      <c r="G18">
        <f>'Normalisasi Matrik'!N18</f>
        <v>0.10425720702853739</v>
      </c>
      <c r="H18">
        <f>'Normalisasi Matrik'!O18</f>
        <v>0.81818181818181823</v>
      </c>
      <c r="I18" s="20">
        <f>D18*'Fuzzy Topsis'!K$3</f>
        <v>4.4050159930036021E-3</v>
      </c>
      <c r="J18" s="20">
        <f>E18*'Fuzzy Topsis'!K$4</f>
        <v>3.996200271935646E-2</v>
      </c>
      <c r="K18" s="20">
        <f>F18*'Fuzzy Topsis'!K$5</f>
        <v>7.7735621540413651E-3</v>
      </c>
      <c r="L18" s="20">
        <f>G18*'Fuzzy Topsis'!K$6</f>
        <v>1.8255436950696896E-2</v>
      </c>
      <c r="M18" s="20">
        <f>H18*'Fuzzy Topsis'!K$7</f>
        <v>0.26190000000000002</v>
      </c>
    </row>
    <row r="19" spans="1:13" ht="15.75">
      <c r="A19" s="2">
        <v>16</v>
      </c>
      <c r="B19" s="2">
        <v>59</v>
      </c>
      <c r="C19" s="2" t="s">
        <v>77</v>
      </c>
      <c r="D19">
        <f>'Normalisasi Matrik'!K19</f>
        <v>6.4400818611163771E-2</v>
      </c>
      <c r="E19">
        <f>'Normalisasi Matrik'!L19</f>
        <v>5.6523341894422152E-2</v>
      </c>
      <c r="F19">
        <f>'Normalisasi Matrik'!M19</f>
        <v>9.3770351677217909E-2</v>
      </c>
      <c r="G19">
        <f>'Normalisasi Matrik'!N19</f>
        <v>0.10425720702853739</v>
      </c>
      <c r="H19">
        <f>'Normalisasi Matrik'!O19</f>
        <v>9.0909090909090912E-2</v>
      </c>
      <c r="I19" s="20">
        <f>D19*'Fuzzy Topsis'!K$3</f>
        <v>4.4050159930036021E-3</v>
      </c>
      <c r="J19" s="20">
        <f>E19*'Fuzzy Topsis'!K$4</f>
        <v>1.998100135967823E-2</v>
      </c>
      <c r="K19" s="20">
        <f>F19*'Fuzzy Topsis'!K$5</f>
        <v>7.7735621540413651E-3</v>
      </c>
      <c r="L19" s="20">
        <f>G19*'Fuzzy Topsis'!K$6</f>
        <v>1.8255436950696896E-2</v>
      </c>
      <c r="M19" s="20">
        <f>H19*'Fuzzy Topsis'!K$7</f>
        <v>2.9100000000000001E-2</v>
      </c>
    </row>
    <row r="20" spans="1:13" ht="15.75">
      <c r="A20" s="2">
        <v>17</v>
      </c>
      <c r="B20" s="2">
        <v>60</v>
      </c>
      <c r="C20" s="2" t="s">
        <v>78</v>
      </c>
      <c r="D20">
        <f>'Normalisasi Matrik'!K20</f>
        <v>6.4400818611163771E-2</v>
      </c>
      <c r="E20">
        <f>'Normalisasi Matrik'!L20</f>
        <v>0.1130466837888443</v>
      </c>
      <c r="F20">
        <f>'Normalisasi Matrik'!M20</f>
        <v>0.11460820760548854</v>
      </c>
      <c r="G20">
        <f>'Normalisasi Matrik'!N20</f>
        <v>0.10425720702853739</v>
      </c>
      <c r="H20">
        <f>'Normalisasi Matrik'!O20</f>
        <v>0.54545454545454553</v>
      </c>
      <c r="I20" s="20">
        <f>D20*'Fuzzy Topsis'!K$3</f>
        <v>4.4050159930036021E-3</v>
      </c>
      <c r="J20" s="20">
        <f>E20*'Fuzzy Topsis'!K$4</f>
        <v>3.996200271935646E-2</v>
      </c>
      <c r="K20" s="20">
        <f>F20*'Fuzzy Topsis'!K$5</f>
        <v>9.5010204104949997E-3</v>
      </c>
      <c r="L20" s="20">
        <f>G20*'Fuzzy Topsis'!K$6</f>
        <v>1.8255436950696896E-2</v>
      </c>
      <c r="M20" s="20">
        <f>H20*'Fuzzy Topsis'!K$7</f>
        <v>0.17460000000000003</v>
      </c>
    </row>
    <row r="21" spans="1:13" ht="15.75">
      <c r="A21" s="2">
        <v>18</v>
      </c>
      <c r="B21" s="2">
        <v>64</v>
      </c>
      <c r="C21" s="2" t="s">
        <v>79</v>
      </c>
      <c r="D21">
        <f>'Normalisasi Matrik'!K21</f>
        <v>0.12880163722232754</v>
      </c>
      <c r="E21">
        <f>'Normalisasi Matrik'!L21</f>
        <v>0.16957002568326646</v>
      </c>
      <c r="F21">
        <f>'Normalisasi Matrik'!M21</f>
        <v>0.11460820760548854</v>
      </c>
      <c r="G21">
        <f>'Normalisasi Matrik'!N21</f>
        <v>0.10425720702853739</v>
      </c>
      <c r="H21">
        <f>'Normalisasi Matrik'!O21</f>
        <v>0.81818181818181823</v>
      </c>
      <c r="I21" s="20">
        <f>D21*'Fuzzy Topsis'!K$3</f>
        <v>8.8100319860072041E-3</v>
      </c>
      <c r="J21" s="20">
        <f>E21*'Fuzzy Topsis'!K$4</f>
        <v>5.994300407903469E-2</v>
      </c>
      <c r="K21" s="20">
        <f>F21*'Fuzzy Topsis'!K$5</f>
        <v>9.5010204104949997E-3</v>
      </c>
      <c r="L21" s="20">
        <f>G21*'Fuzzy Topsis'!K$6</f>
        <v>1.8255436950696896E-2</v>
      </c>
      <c r="M21" s="20">
        <f>H21*'Fuzzy Topsis'!K$7</f>
        <v>0.26190000000000002</v>
      </c>
    </row>
    <row r="22" spans="1:13" ht="15.75">
      <c r="A22" s="2">
        <v>19</v>
      </c>
      <c r="B22" s="2">
        <v>65</v>
      </c>
      <c r="C22" s="2" t="s">
        <v>80</v>
      </c>
      <c r="D22">
        <f>'Normalisasi Matrik'!K22</f>
        <v>6.4400818611163771E-2</v>
      </c>
      <c r="E22">
        <f>'Normalisasi Matrik'!L22</f>
        <v>5.6523341894422152E-2</v>
      </c>
      <c r="F22">
        <f>'Normalisasi Matrik'!M22</f>
        <v>0.11460820760548854</v>
      </c>
      <c r="G22">
        <f>'Normalisasi Matrik'!N22</f>
        <v>0.10425720702853739</v>
      </c>
      <c r="H22">
        <f>'Normalisasi Matrik'!O22</f>
        <v>0.27272727272727276</v>
      </c>
      <c r="I22" s="20">
        <f>D22*'Fuzzy Topsis'!K$3</f>
        <v>4.4050159930036021E-3</v>
      </c>
      <c r="J22" s="20">
        <f>E22*'Fuzzy Topsis'!K$4</f>
        <v>1.998100135967823E-2</v>
      </c>
      <c r="K22" s="20">
        <f>F22*'Fuzzy Topsis'!K$5</f>
        <v>9.5010204104949997E-3</v>
      </c>
      <c r="L22" s="20">
        <f>G22*'Fuzzy Topsis'!K$6</f>
        <v>1.8255436950696896E-2</v>
      </c>
      <c r="M22" s="20">
        <f>H22*'Fuzzy Topsis'!K$7</f>
        <v>8.7300000000000016E-2</v>
      </c>
    </row>
    <row r="23" spans="1:13" ht="15.75">
      <c r="A23" s="2">
        <v>20</v>
      </c>
      <c r="B23" s="2">
        <v>68</v>
      </c>
      <c r="C23" s="2" t="s">
        <v>81</v>
      </c>
      <c r="D23">
        <f>'Normalisasi Matrik'!K23</f>
        <v>6.4400818611163771E-2</v>
      </c>
      <c r="E23">
        <f>'Normalisasi Matrik'!L23</f>
        <v>0.1130466837888443</v>
      </c>
      <c r="F23">
        <f>'Normalisasi Matrik'!M23</f>
        <v>9.3770351677217909E-2</v>
      </c>
      <c r="G23">
        <f>'Normalisasi Matrik'!N23</f>
        <v>0.10425720702853739</v>
      </c>
      <c r="H23">
        <f>'Normalisasi Matrik'!O23</f>
        <v>0.27272727272727276</v>
      </c>
      <c r="I23" s="20">
        <f>D23*'Fuzzy Topsis'!K$3</f>
        <v>4.4050159930036021E-3</v>
      </c>
      <c r="J23" s="20">
        <f>E23*'Fuzzy Topsis'!K$4</f>
        <v>3.996200271935646E-2</v>
      </c>
      <c r="K23" s="20">
        <f>F23*'Fuzzy Topsis'!K$5</f>
        <v>7.7735621540413651E-3</v>
      </c>
      <c r="L23" s="20">
        <f>G23*'Fuzzy Topsis'!K$6</f>
        <v>1.8255436950696896E-2</v>
      </c>
      <c r="M23" s="20">
        <f>H23*'Fuzzy Topsis'!K$7</f>
        <v>8.7300000000000016E-2</v>
      </c>
    </row>
    <row r="24" spans="1:13" ht="15.75">
      <c r="A24" s="2">
        <v>21</v>
      </c>
      <c r="B24" s="2">
        <v>70</v>
      </c>
      <c r="C24" s="2" t="s">
        <v>82</v>
      </c>
      <c r="D24">
        <f>'Normalisasi Matrik'!K24</f>
        <v>6.4400818611163771E-2</v>
      </c>
      <c r="E24">
        <f>'Normalisasi Matrik'!L24</f>
        <v>5.6523341894422152E-2</v>
      </c>
      <c r="F24">
        <f>'Normalisasi Matrik'!M24</f>
        <v>9.3770351677217909E-2</v>
      </c>
      <c r="G24">
        <f>'Normalisasi Matrik'!N24</f>
        <v>0.10425720702853739</v>
      </c>
      <c r="H24">
        <f>'Normalisasi Matrik'!O24</f>
        <v>9.0909090909090912E-2</v>
      </c>
      <c r="I24" s="20">
        <f>D24*'Fuzzy Topsis'!K$3</f>
        <v>4.4050159930036021E-3</v>
      </c>
      <c r="J24" s="20">
        <f>E24*'Fuzzy Topsis'!K$4</f>
        <v>1.998100135967823E-2</v>
      </c>
      <c r="K24" s="20">
        <f>F24*'Fuzzy Topsis'!K$5</f>
        <v>7.7735621540413651E-3</v>
      </c>
      <c r="L24" s="20">
        <f>G24*'Fuzzy Topsis'!K$6</f>
        <v>1.8255436950696896E-2</v>
      </c>
      <c r="M24" s="20">
        <f>H24*'Fuzzy Topsis'!K$7</f>
        <v>2.9100000000000001E-2</v>
      </c>
    </row>
    <row r="25" spans="1:13" ht="15.75">
      <c r="A25" s="2">
        <v>22</v>
      </c>
      <c r="B25" s="2">
        <v>71</v>
      </c>
      <c r="C25" s="2" t="s">
        <v>83</v>
      </c>
      <c r="D25">
        <f>'Normalisasi Matrik'!K25</f>
        <v>6.4400818611163771E-2</v>
      </c>
      <c r="E25">
        <f>'Normalisasi Matrik'!L25</f>
        <v>0.1130466837888443</v>
      </c>
      <c r="F25">
        <f>'Normalisasi Matrik'!M25</f>
        <v>0.11460820760548854</v>
      </c>
      <c r="G25">
        <f>'Normalisasi Matrik'!N25</f>
        <v>0.10425720702853739</v>
      </c>
      <c r="H25">
        <f>'Normalisasi Matrik'!O25</f>
        <v>0.81818181818181823</v>
      </c>
      <c r="I25" s="20">
        <f>D25*'Fuzzy Topsis'!K$3</f>
        <v>4.4050159930036021E-3</v>
      </c>
      <c r="J25" s="20">
        <f>E25*'Fuzzy Topsis'!K$4</f>
        <v>3.996200271935646E-2</v>
      </c>
      <c r="K25" s="20">
        <f>F25*'Fuzzy Topsis'!K$5</f>
        <v>9.5010204104949997E-3</v>
      </c>
      <c r="L25" s="20">
        <f>G25*'Fuzzy Topsis'!K$6</f>
        <v>1.8255436950696896E-2</v>
      </c>
      <c r="M25" s="20">
        <f>H25*'Fuzzy Topsis'!K$7</f>
        <v>0.26190000000000002</v>
      </c>
    </row>
    <row r="26" spans="1:13" ht="15.75">
      <c r="A26" s="2">
        <v>23</v>
      </c>
      <c r="B26" s="2">
        <v>75</v>
      </c>
      <c r="C26" s="2" t="s">
        <v>84</v>
      </c>
      <c r="D26">
        <f>'Normalisasi Matrik'!K26</f>
        <v>0.19320245583349133</v>
      </c>
      <c r="E26">
        <f>'Normalisasi Matrik'!L26</f>
        <v>0.16957002568326646</v>
      </c>
      <c r="F26">
        <f>'Normalisasi Matrik'!M26</f>
        <v>0.11460820760548854</v>
      </c>
      <c r="G26">
        <f>'Normalisasi Matrik'!N26</f>
        <v>0.10425720702853739</v>
      </c>
      <c r="H26">
        <f>'Normalisasi Matrik'!O26</f>
        <v>1</v>
      </c>
      <c r="I26" s="20">
        <f>D26*'Fuzzy Topsis'!K$3</f>
        <v>1.3215047979010807E-2</v>
      </c>
      <c r="J26" s="20">
        <f>E26*'Fuzzy Topsis'!K$4</f>
        <v>5.994300407903469E-2</v>
      </c>
      <c r="K26" s="20">
        <f>F26*'Fuzzy Topsis'!K$5</f>
        <v>9.5010204104949997E-3</v>
      </c>
      <c r="L26" s="20">
        <f>G26*'Fuzzy Topsis'!K$6</f>
        <v>1.8255436950696896E-2</v>
      </c>
      <c r="M26" s="20">
        <f>H26*'Fuzzy Topsis'!K$7</f>
        <v>0.3201</v>
      </c>
    </row>
    <row r="27" spans="1:13" ht="15.75">
      <c r="A27" s="2">
        <v>24</v>
      </c>
      <c r="B27" s="2">
        <v>79</v>
      </c>
      <c r="C27" s="2" t="s">
        <v>85</v>
      </c>
      <c r="D27">
        <f>'Normalisasi Matrik'!K27</f>
        <v>6.4400818611163771E-2</v>
      </c>
      <c r="E27">
        <f>'Normalisasi Matrik'!L27</f>
        <v>0.16957002568326646</v>
      </c>
      <c r="F27">
        <f>'Normalisasi Matrik'!M27</f>
        <v>0.11460820760548854</v>
      </c>
      <c r="G27">
        <f>'Normalisasi Matrik'!N27</f>
        <v>0.10425720702853739</v>
      </c>
      <c r="H27">
        <f>'Normalisasi Matrik'!O27</f>
        <v>0.81818181818181823</v>
      </c>
      <c r="I27" s="20">
        <f>D27*'Fuzzy Topsis'!K$3</f>
        <v>4.4050159930036021E-3</v>
      </c>
      <c r="J27" s="20">
        <f>E27*'Fuzzy Topsis'!K$4</f>
        <v>5.994300407903469E-2</v>
      </c>
      <c r="K27" s="20">
        <f>F27*'Fuzzy Topsis'!K$5</f>
        <v>9.5010204104949997E-3</v>
      </c>
      <c r="L27" s="20">
        <f>G27*'Fuzzy Topsis'!K$6</f>
        <v>1.8255436950696896E-2</v>
      </c>
      <c r="M27" s="20">
        <f>H27*'Fuzzy Topsis'!K$7</f>
        <v>0.26190000000000002</v>
      </c>
    </row>
    <row r="28" spans="1:13" ht="15.75">
      <c r="A28" s="2">
        <v>25</v>
      </c>
      <c r="B28" s="2">
        <v>83</v>
      </c>
      <c r="C28" s="2" t="s">
        <v>86</v>
      </c>
      <c r="D28">
        <f>'Normalisasi Matrik'!K28</f>
        <v>0.19320245583349133</v>
      </c>
      <c r="E28">
        <f>'Normalisasi Matrik'!L28</f>
        <v>0.16957002568326646</v>
      </c>
      <c r="F28">
        <f>'Normalisasi Matrik'!M28</f>
        <v>0.11460820760548854</v>
      </c>
      <c r="G28">
        <f>'Normalisasi Matrik'!N28</f>
        <v>0.10425720702853739</v>
      </c>
      <c r="H28">
        <f>'Normalisasi Matrik'!O28</f>
        <v>1</v>
      </c>
      <c r="I28" s="20">
        <f>D28*'Fuzzy Topsis'!K$3</f>
        <v>1.3215047979010807E-2</v>
      </c>
      <c r="J28" s="20">
        <f>E28*'Fuzzy Topsis'!K$4</f>
        <v>5.994300407903469E-2</v>
      </c>
      <c r="K28" s="20">
        <f>F28*'Fuzzy Topsis'!K$5</f>
        <v>9.5010204104949997E-3</v>
      </c>
      <c r="L28" s="20">
        <f>G28*'Fuzzy Topsis'!K$6</f>
        <v>1.8255436950696896E-2</v>
      </c>
      <c r="M28" s="20">
        <f>H28*'Fuzzy Topsis'!K$7</f>
        <v>0.3201</v>
      </c>
    </row>
    <row r="29" spans="1:13" ht="15.75">
      <c r="A29" s="2">
        <v>26</v>
      </c>
      <c r="B29" s="2">
        <v>87</v>
      </c>
      <c r="C29" s="2" t="s">
        <v>87</v>
      </c>
      <c r="D29">
        <f>'Normalisasi Matrik'!K29</f>
        <v>6.4400818611163771E-2</v>
      </c>
      <c r="E29">
        <f>'Normalisasi Matrik'!L29</f>
        <v>5.6523341894422152E-2</v>
      </c>
      <c r="F29">
        <f>'Normalisasi Matrik'!M29</f>
        <v>9.3770351677217909E-2</v>
      </c>
      <c r="G29">
        <f>'Normalisasi Matrik'!N29</f>
        <v>0.10425720702853739</v>
      </c>
      <c r="H29">
        <f>'Normalisasi Matrik'!O29</f>
        <v>0.27272727272727276</v>
      </c>
      <c r="I29" s="20">
        <f>D29*'Fuzzy Topsis'!K$3</f>
        <v>4.4050159930036021E-3</v>
      </c>
      <c r="J29" s="20">
        <f>E29*'Fuzzy Topsis'!K$4</f>
        <v>1.998100135967823E-2</v>
      </c>
      <c r="K29" s="20">
        <f>F29*'Fuzzy Topsis'!K$5</f>
        <v>7.7735621540413651E-3</v>
      </c>
      <c r="L29" s="20">
        <f>G29*'Fuzzy Topsis'!K$6</f>
        <v>1.8255436950696896E-2</v>
      </c>
      <c r="M29" s="20">
        <f>H29*'Fuzzy Topsis'!K$7</f>
        <v>8.7300000000000016E-2</v>
      </c>
    </row>
    <row r="30" spans="1:13" ht="15.75">
      <c r="A30" s="2">
        <v>27</v>
      </c>
      <c r="B30" s="2">
        <v>90</v>
      </c>
      <c r="C30" s="2" t="s">
        <v>88</v>
      </c>
      <c r="D30">
        <f>'Normalisasi Matrik'!K30</f>
        <v>6.4400818611163771E-2</v>
      </c>
      <c r="E30">
        <f>'Normalisasi Matrik'!L30</f>
        <v>5.6523341894422152E-2</v>
      </c>
      <c r="F30">
        <f>'Normalisasi Matrik'!M30</f>
        <v>0.11460820760548854</v>
      </c>
      <c r="G30">
        <f>'Normalisasi Matrik'!N30</f>
        <v>0.10425720702853739</v>
      </c>
      <c r="H30">
        <f>'Normalisasi Matrik'!O30</f>
        <v>0.54545454545454553</v>
      </c>
      <c r="I30" s="20">
        <f>D30*'Fuzzy Topsis'!K$3</f>
        <v>4.4050159930036021E-3</v>
      </c>
      <c r="J30" s="20">
        <f>E30*'Fuzzy Topsis'!K$4</f>
        <v>1.998100135967823E-2</v>
      </c>
      <c r="K30" s="20">
        <f>F30*'Fuzzy Topsis'!K$5</f>
        <v>9.5010204104949997E-3</v>
      </c>
      <c r="L30" s="20">
        <f>G30*'Fuzzy Topsis'!K$6</f>
        <v>1.8255436950696896E-2</v>
      </c>
      <c r="M30" s="20">
        <f>H30*'Fuzzy Topsis'!K$7</f>
        <v>0.17460000000000003</v>
      </c>
    </row>
    <row r="31" spans="1:13" ht="15.75">
      <c r="A31" s="2">
        <v>28</v>
      </c>
      <c r="B31" s="2">
        <v>92</v>
      </c>
      <c r="C31" s="2" t="s">
        <v>89</v>
      </c>
      <c r="D31">
        <f>'Normalisasi Matrik'!K31</f>
        <v>6.4400818611163771E-2</v>
      </c>
      <c r="E31">
        <f>'Normalisasi Matrik'!L31</f>
        <v>5.6523341894422152E-2</v>
      </c>
      <c r="F31">
        <f>'Normalisasi Matrik'!M31</f>
        <v>0.11460820760548854</v>
      </c>
      <c r="G31">
        <f>'Normalisasi Matrik'!N31</f>
        <v>0.10425720702853739</v>
      </c>
      <c r="H31">
        <f>'Normalisasi Matrik'!O31</f>
        <v>9.0909090909090912E-2</v>
      </c>
      <c r="I31" s="20">
        <f>D31*'Fuzzy Topsis'!K$3</f>
        <v>4.4050159930036021E-3</v>
      </c>
      <c r="J31" s="20">
        <f>E31*'Fuzzy Topsis'!K$4</f>
        <v>1.998100135967823E-2</v>
      </c>
      <c r="K31" s="20">
        <f>F31*'Fuzzy Topsis'!K$5</f>
        <v>9.5010204104949997E-3</v>
      </c>
      <c r="L31" s="20">
        <f>G31*'Fuzzy Topsis'!K$6</f>
        <v>1.8255436950696896E-2</v>
      </c>
      <c r="M31" s="20">
        <f>H31*'Fuzzy Topsis'!K$7</f>
        <v>2.9100000000000001E-2</v>
      </c>
    </row>
    <row r="32" spans="1:13" ht="15.75">
      <c r="A32" s="2">
        <v>29</v>
      </c>
      <c r="B32" s="2">
        <v>97</v>
      </c>
      <c r="C32" s="2" t="s">
        <v>90</v>
      </c>
      <c r="D32">
        <f>'Normalisasi Matrik'!K32</f>
        <v>0.19320245583349133</v>
      </c>
      <c r="E32">
        <f>'Normalisasi Matrik'!L32</f>
        <v>0.16957002568326646</v>
      </c>
      <c r="F32">
        <f>'Normalisasi Matrik'!M32</f>
        <v>0.11460820760548854</v>
      </c>
      <c r="G32">
        <f>'Normalisasi Matrik'!N32</f>
        <v>0.10425720702853739</v>
      </c>
      <c r="H32">
        <f>'Normalisasi Matrik'!O32</f>
        <v>1</v>
      </c>
      <c r="I32" s="20">
        <f>D32*'Fuzzy Topsis'!K$3</f>
        <v>1.3215047979010807E-2</v>
      </c>
      <c r="J32" s="20">
        <f>E32*'Fuzzy Topsis'!K$4</f>
        <v>5.994300407903469E-2</v>
      </c>
      <c r="K32" s="20">
        <f>F32*'Fuzzy Topsis'!K$5</f>
        <v>9.5010204104949997E-3</v>
      </c>
      <c r="L32" s="20">
        <f>G32*'Fuzzy Topsis'!K$6</f>
        <v>1.8255436950696896E-2</v>
      </c>
      <c r="M32" s="20">
        <f>H32*'Fuzzy Topsis'!K$7</f>
        <v>0.3201</v>
      </c>
    </row>
    <row r="33" spans="1:13" ht="15.75">
      <c r="A33" s="2">
        <v>30</v>
      </c>
      <c r="B33" s="2">
        <v>98</v>
      </c>
      <c r="C33" s="2" t="s">
        <v>91</v>
      </c>
      <c r="D33">
        <f>'Normalisasi Matrik'!K33</f>
        <v>6.4400818611163771E-2</v>
      </c>
      <c r="E33">
        <f>'Normalisasi Matrik'!L33</f>
        <v>5.6523341894422152E-2</v>
      </c>
      <c r="F33">
        <f>'Normalisasi Matrik'!M33</f>
        <v>0.11460820760548854</v>
      </c>
      <c r="G33">
        <f>'Normalisasi Matrik'!N33</f>
        <v>0.10425720702853739</v>
      </c>
      <c r="H33">
        <f>'Normalisasi Matrik'!O33</f>
        <v>9.0909090909090912E-2</v>
      </c>
      <c r="I33" s="20">
        <f>D33*'Fuzzy Topsis'!K$3</f>
        <v>4.4050159930036021E-3</v>
      </c>
      <c r="J33" s="20">
        <f>E33*'Fuzzy Topsis'!K$4</f>
        <v>1.998100135967823E-2</v>
      </c>
      <c r="K33" s="20">
        <f>F33*'Fuzzy Topsis'!K$5</f>
        <v>9.5010204104949997E-3</v>
      </c>
      <c r="L33" s="20">
        <f>G33*'Fuzzy Topsis'!K$6</f>
        <v>1.8255436950696896E-2</v>
      </c>
      <c r="M33" s="20">
        <f>H33*'Fuzzy Topsis'!K$7</f>
        <v>2.9100000000000001E-2</v>
      </c>
    </row>
    <row r="34" spans="1:13" ht="15.75">
      <c r="A34" s="2">
        <v>31</v>
      </c>
      <c r="B34" s="2">
        <v>99</v>
      </c>
      <c r="C34" s="2" t="s">
        <v>92</v>
      </c>
      <c r="D34">
        <f>'Normalisasi Matrik'!K34</f>
        <v>0.12880163722232754</v>
      </c>
      <c r="E34">
        <f>'Normalisasi Matrik'!L34</f>
        <v>0.1130466837888443</v>
      </c>
      <c r="F34">
        <f>'Normalisasi Matrik'!M34</f>
        <v>9.3770351677217909E-2</v>
      </c>
      <c r="G34">
        <f>'Normalisasi Matrik'!N34</f>
        <v>0.10425720702853739</v>
      </c>
      <c r="H34">
        <f>'Normalisasi Matrik'!O34</f>
        <v>0.54545454545454553</v>
      </c>
      <c r="I34" s="20">
        <f>D34*'Fuzzy Topsis'!K$3</f>
        <v>8.8100319860072041E-3</v>
      </c>
      <c r="J34" s="20">
        <f>E34*'Fuzzy Topsis'!K$4</f>
        <v>3.996200271935646E-2</v>
      </c>
      <c r="K34" s="20">
        <f>F34*'Fuzzy Topsis'!K$5</f>
        <v>7.7735621540413651E-3</v>
      </c>
      <c r="L34" s="20">
        <f>G34*'Fuzzy Topsis'!K$6</f>
        <v>1.8255436950696896E-2</v>
      </c>
      <c r="M34" s="20">
        <f>H34*'Fuzzy Topsis'!K$7</f>
        <v>0.17460000000000003</v>
      </c>
    </row>
    <row r="35" spans="1:13" ht="15.75">
      <c r="A35" s="2">
        <v>32</v>
      </c>
      <c r="B35" s="2">
        <v>101</v>
      </c>
      <c r="C35" s="2" t="s">
        <v>93</v>
      </c>
      <c r="D35">
        <f>'Normalisasi Matrik'!K35</f>
        <v>0.12880163722232754</v>
      </c>
      <c r="E35">
        <f>'Normalisasi Matrik'!L35</f>
        <v>5.6523341894422152E-2</v>
      </c>
      <c r="F35">
        <f>'Normalisasi Matrik'!M35</f>
        <v>0.11460820760548854</v>
      </c>
      <c r="G35">
        <f>'Normalisasi Matrik'!N35</f>
        <v>0.10425720702853739</v>
      </c>
      <c r="H35">
        <f>'Normalisasi Matrik'!O35</f>
        <v>0.54545454545454553</v>
      </c>
      <c r="I35" s="20">
        <f>D35*'Fuzzy Topsis'!K$3</f>
        <v>8.8100319860072041E-3</v>
      </c>
      <c r="J35" s="20">
        <f>E35*'Fuzzy Topsis'!K$4</f>
        <v>1.998100135967823E-2</v>
      </c>
      <c r="K35" s="20">
        <f>F35*'Fuzzy Topsis'!K$5</f>
        <v>9.5010204104949997E-3</v>
      </c>
      <c r="L35" s="20">
        <f>G35*'Fuzzy Topsis'!K$6</f>
        <v>1.8255436950696896E-2</v>
      </c>
      <c r="M35" s="20">
        <f>H35*'Fuzzy Topsis'!K$7</f>
        <v>0.17460000000000003</v>
      </c>
    </row>
    <row r="36" spans="1:13" ht="15.75">
      <c r="A36" s="2">
        <v>33</v>
      </c>
      <c r="B36" s="2">
        <v>104</v>
      </c>
      <c r="C36" s="2" t="s">
        <v>94</v>
      </c>
      <c r="D36">
        <f>'Normalisasi Matrik'!K36</f>
        <v>6.4400818611163771E-2</v>
      </c>
      <c r="E36">
        <f>'Normalisasi Matrik'!L36</f>
        <v>0.1130466837888443</v>
      </c>
      <c r="F36">
        <f>'Normalisasi Matrik'!M36</f>
        <v>9.3770351677217909E-2</v>
      </c>
      <c r="G36">
        <f>'Normalisasi Matrik'!N36</f>
        <v>0.10425720702853739</v>
      </c>
      <c r="H36">
        <f>'Normalisasi Matrik'!O36</f>
        <v>0.27272727272727276</v>
      </c>
      <c r="I36" s="20">
        <f>D36*'Fuzzy Topsis'!K$3</f>
        <v>4.4050159930036021E-3</v>
      </c>
      <c r="J36" s="20">
        <f>E36*'Fuzzy Topsis'!K$4</f>
        <v>3.996200271935646E-2</v>
      </c>
      <c r="K36" s="20">
        <f>F36*'Fuzzy Topsis'!K$5</f>
        <v>7.7735621540413651E-3</v>
      </c>
      <c r="L36" s="20">
        <f>G36*'Fuzzy Topsis'!K$6</f>
        <v>1.8255436950696896E-2</v>
      </c>
      <c r="M36" s="20">
        <f>H36*'Fuzzy Topsis'!K$7</f>
        <v>8.7300000000000016E-2</v>
      </c>
    </row>
    <row r="37" spans="1:13" ht="15.75">
      <c r="A37" s="2">
        <v>34</v>
      </c>
      <c r="B37" s="2">
        <v>105</v>
      </c>
      <c r="C37" s="2" t="s">
        <v>95</v>
      </c>
      <c r="D37">
        <f>'Normalisasi Matrik'!K37</f>
        <v>6.4400818611163771E-2</v>
      </c>
      <c r="E37">
        <f>'Normalisasi Matrik'!L37</f>
        <v>0.1130466837888443</v>
      </c>
      <c r="F37">
        <f>'Normalisasi Matrik'!M37</f>
        <v>9.3770351677217909E-2</v>
      </c>
      <c r="G37">
        <f>'Normalisasi Matrik'!N37</f>
        <v>0.10425720702853739</v>
      </c>
      <c r="H37">
        <f>'Normalisasi Matrik'!O37</f>
        <v>0.81818181818181823</v>
      </c>
      <c r="I37" s="20">
        <f>D37*'Fuzzy Topsis'!K$3</f>
        <v>4.4050159930036021E-3</v>
      </c>
      <c r="J37" s="20">
        <f>E37*'Fuzzy Topsis'!K$4</f>
        <v>3.996200271935646E-2</v>
      </c>
      <c r="K37" s="20">
        <f>F37*'Fuzzy Topsis'!K$5</f>
        <v>7.7735621540413651E-3</v>
      </c>
      <c r="L37" s="20">
        <f>G37*'Fuzzy Topsis'!K$6</f>
        <v>1.8255436950696896E-2</v>
      </c>
      <c r="M37" s="20">
        <f>H37*'Fuzzy Topsis'!K$7</f>
        <v>0.26190000000000002</v>
      </c>
    </row>
    <row r="38" spans="1:13" ht="15.75">
      <c r="A38" s="2">
        <v>35</v>
      </c>
      <c r="B38" s="2">
        <v>107</v>
      </c>
      <c r="C38" s="2" t="s">
        <v>96</v>
      </c>
      <c r="D38">
        <f>'Normalisasi Matrik'!K38</f>
        <v>0.12880163722232754</v>
      </c>
      <c r="E38">
        <f>'Normalisasi Matrik'!L38</f>
        <v>0.1130466837888443</v>
      </c>
      <c r="F38">
        <f>'Normalisasi Matrik'!M38</f>
        <v>9.3770351677217909E-2</v>
      </c>
      <c r="G38">
        <f>'Normalisasi Matrik'!N38</f>
        <v>0.10425720702853739</v>
      </c>
      <c r="H38">
        <f>'Normalisasi Matrik'!O38</f>
        <v>0.81818181818181823</v>
      </c>
      <c r="I38" s="20">
        <f>D38*'Fuzzy Topsis'!K$3</f>
        <v>8.8100319860072041E-3</v>
      </c>
      <c r="J38" s="20">
        <f>E38*'Fuzzy Topsis'!K$4</f>
        <v>3.996200271935646E-2</v>
      </c>
      <c r="K38" s="20">
        <f>F38*'Fuzzy Topsis'!K$5</f>
        <v>7.7735621540413651E-3</v>
      </c>
      <c r="L38" s="20">
        <f>G38*'Fuzzy Topsis'!K$6</f>
        <v>1.8255436950696896E-2</v>
      </c>
      <c r="M38" s="20">
        <f>H38*'Fuzzy Topsis'!K$7</f>
        <v>0.26190000000000002</v>
      </c>
    </row>
    <row r="39" spans="1:13" ht="15.75">
      <c r="A39" s="2">
        <v>36</v>
      </c>
      <c r="B39" s="2">
        <v>109</v>
      </c>
      <c r="C39" s="2" t="s">
        <v>97</v>
      </c>
      <c r="D39">
        <f>'Normalisasi Matrik'!K39</f>
        <v>6.4400818611163771E-2</v>
      </c>
      <c r="E39">
        <f>'Normalisasi Matrik'!L39</f>
        <v>0.1130466837888443</v>
      </c>
      <c r="F39">
        <f>'Normalisasi Matrik'!M39</f>
        <v>9.3770351677217909E-2</v>
      </c>
      <c r="G39">
        <f>'Normalisasi Matrik'!N39</f>
        <v>0.10425720702853739</v>
      </c>
      <c r="H39">
        <f>'Normalisasi Matrik'!O39</f>
        <v>0.54545454545454553</v>
      </c>
      <c r="I39" s="20">
        <f>D39*'Fuzzy Topsis'!K$3</f>
        <v>4.4050159930036021E-3</v>
      </c>
      <c r="J39" s="20">
        <f>E39*'Fuzzy Topsis'!K$4</f>
        <v>3.996200271935646E-2</v>
      </c>
      <c r="K39" s="20">
        <f>F39*'Fuzzy Topsis'!K$5</f>
        <v>7.7735621540413651E-3</v>
      </c>
      <c r="L39" s="20">
        <f>G39*'Fuzzy Topsis'!K$6</f>
        <v>1.8255436950696896E-2</v>
      </c>
      <c r="M39" s="20">
        <f>H39*'Fuzzy Topsis'!K$7</f>
        <v>0.17460000000000003</v>
      </c>
    </row>
    <row r="40" spans="1:13" ht="15.75">
      <c r="A40" s="2">
        <v>37</v>
      </c>
      <c r="B40" s="2">
        <v>114</v>
      </c>
      <c r="C40" s="2" t="s">
        <v>98</v>
      </c>
      <c r="D40">
        <f>'Normalisasi Matrik'!K40</f>
        <v>0.12880163722232754</v>
      </c>
      <c r="E40">
        <f>'Normalisasi Matrik'!L40</f>
        <v>0.16957002568326646</v>
      </c>
      <c r="F40">
        <f>'Normalisasi Matrik'!M40</f>
        <v>0.11460820760548854</v>
      </c>
      <c r="G40">
        <f>'Normalisasi Matrik'!N40</f>
        <v>0.10425720702853739</v>
      </c>
      <c r="H40">
        <f>'Normalisasi Matrik'!O40</f>
        <v>0.81818181818181823</v>
      </c>
      <c r="I40" s="20">
        <f>D40*'Fuzzy Topsis'!K$3</f>
        <v>8.8100319860072041E-3</v>
      </c>
      <c r="J40" s="20">
        <f>E40*'Fuzzy Topsis'!K$4</f>
        <v>5.994300407903469E-2</v>
      </c>
      <c r="K40" s="20">
        <f>F40*'Fuzzy Topsis'!K$5</f>
        <v>9.5010204104949997E-3</v>
      </c>
      <c r="L40" s="20">
        <f>G40*'Fuzzy Topsis'!K$6</f>
        <v>1.8255436950696896E-2</v>
      </c>
      <c r="M40" s="20">
        <f>H40*'Fuzzy Topsis'!K$7</f>
        <v>0.26190000000000002</v>
      </c>
    </row>
    <row r="41" spans="1:13" ht="15.75">
      <c r="A41" s="2">
        <v>38</v>
      </c>
      <c r="B41" s="2">
        <v>117</v>
      </c>
      <c r="C41" s="2" t="s">
        <v>99</v>
      </c>
      <c r="D41">
        <f>'Normalisasi Matrik'!K41</f>
        <v>0.12880163722232754</v>
      </c>
      <c r="E41">
        <f>'Normalisasi Matrik'!L41</f>
        <v>5.6523341894422152E-2</v>
      </c>
      <c r="F41">
        <f>'Normalisasi Matrik'!M41</f>
        <v>1.0418927964135322E-2</v>
      </c>
      <c r="G41">
        <f>'Normalisasi Matrik'!N41</f>
        <v>0.10425720702853739</v>
      </c>
      <c r="H41">
        <f>'Normalisasi Matrik'!O41</f>
        <v>0.27272727272727276</v>
      </c>
      <c r="I41" s="20">
        <f>D41*'Fuzzy Topsis'!K$3</f>
        <v>8.8100319860072041E-3</v>
      </c>
      <c r="J41" s="20">
        <f>E41*'Fuzzy Topsis'!K$4</f>
        <v>1.998100135967823E-2</v>
      </c>
      <c r="K41" s="20">
        <f>F41*'Fuzzy Topsis'!K$5</f>
        <v>8.637291282268182E-4</v>
      </c>
      <c r="L41" s="20">
        <f>G41*'Fuzzy Topsis'!K$6</f>
        <v>1.8255436950696896E-2</v>
      </c>
      <c r="M41" s="20">
        <f>H41*'Fuzzy Topsis'!K$7</f>
        <v>8.7300000000000016E-2</v>
      </c>
    </row>
    <row r="42" spans="1:13" ht="15.75">
      <c r="A42" s="2">
        <v>39</v>
      </c>
      <c r="B42" s="2">
        <v>124</v>
      </c>
      <c r="C42" s="2" t="s">
        <v>100</v>
      </c>
      <c r="D42">
        <f>'Normalisasi Matrik'!K42</f>
        <v>0.12880163722232754</v>
      </c>
      <c r="E42">
        <f>'Normalisasi Matrik'!L42</f>
        <v>0.16957002568326646</v>
      </c>
      <c r="F42">
        <f>'Normalisasi Matrik'!M42</f>
        <v>0.11460820760548854</v>
      </c>
      <c r="G42">
        <f>'Normalisasi Matrik'!N42</f>
        <v>0.10425720702853739</v>
      </c>
      <c r="H42">
        <f>'Normalisasi Matrik'!O42</f>
        <v>0.81818181818181823</v>
      </c>
      <c r="I42" s="20">
        <f>D42*'Fuzzy Topsis'!K$3</f>
        <v>8.8100319860072041E-3</v>
      </c>
      <c r="J42" s="20">
        <f>E42*'Fuzzy Topsis'!K$4</f>
        <v>5.994300407903469E-2</v>
      </c>
      <c r="K42" s="20">
        <f>F42*'Fuzzy Topsis'!K$5</f>
        <v>9.5010204104949997E-3</v>
      </c>
      <c r="L42" s="20">
        <f>G42*'Fuzzy Topsis'!K$6</f>
        <v>1.8255436950696896E-2</v>
      </c>
      <c r="M42" s="20">
        <f>H42*'Fuzzy Topsis'!K$7</f>
        <v>0.26190000000000002</v>
      </c>
    </row>
    <row r="43" spans="1:13" ht="15.75">
      <c r="A43" s="2">
        <v>40</v>
      </c>
      <c r="B43" s="2">
        <v>128</v>
      </c>
      <c r="C43" s="2" t="s">
        <v>101</v>
      </c>
      <c r="D43">
        <f>'Normalisasi Matrik'!K43</f>
        <v>6.4400818611163771E-2</v>
      </c>
      <c r="E43">
        <f>'Normalisasi Matrik'!L43</f>
        <v>5.6523341894422152E-2</v>
      </c>
      <c r="F43">
        <f>'Normalisasi Matrik'!M43</f>
        <v>9.3770351677217909E-2</v>
      </c>
      <c r="G43">
        <f>'Normalisasi Matrik'!N43</f>
        <v>0.10425720702853739</v>
      </c>
      <c r="H43">
        <f>'Normalisasi Matrik'!O43</f>
        <v>9.0909090909090912E-2</v>
      </c>
      <c r="I43" s="20">
        <f>D43*'Fuzzy Topsis'!K$3</f>
        <v>4.4050159930036021E-3</v>
      </c>
      <c r="J43" s="20">
        <f>E43*'Fuzzy Topsis'!K$4</f>
        <v>1.998100135967823E-2</v>
      </c>
      <c r="K43" s="20">
        <f>F43*'Fuzzy Topsis'!K$5</f>
        <v>7.7735621540413651E-3</v>
      </c>
      <c r="L43" s="20">
        <f>G43*'Fuzzy Topsis'!K$6</f>
        <v>1.8255436950696896E-2</v>
      </c>
      <c r="M43" s="20">
        <f>H43*'Fuzzy Topsis'!K$7</f>
        <v>2.9100000000000001E-2</v>
      </c>
    </row>
    <row r="44" spans="1:13" ht="15.75">
      <c r="A44" s="2">
        <v>41</v>
      </c>
      <c r="B44" s="2">
        <v>141</v>
      </c>
      <c r="C44" s="2" t="s">
        <v>102</v>
      </c>
      <c r="D44">
        <f>'Normalisasi Matrik'!K44</f>
        <v>0.12880163722232754</v>
      </c>
      <c r="E44">
        <f>'Normalisasi Matrik'!L44</f>
        <v>0.16957002568326646</v>
      </c>
      <c r="F44">
        <f>'Normalisasi Matrik'!M44</f>
        <v>0.11460820760548854</v>
      </c>
      <c r="G44">
        <f>'Normalisasi Matrik'!N44</f>
        <v>0.10425720702853739</v>
      </c>
      <c r="H44">
        <f>'Normalisasi Matrik'!O44</f>
        <v>0.81818181818181823</v>
      </c>
      <c r="I44" s="20">
        <f>D44*'Fuzzy Topsis'!K$3</f>
        <v>8.8100319860072041E-3</v>
      </c>
      <c r="J44" s="20">
        <f>E44*'Fuzzy Topsis'!K$4</f>
        <v>5.994300407903469E-2</v>
      </c>
      <c r="K44" s="20">
        <f>F44*'Fuzzy Topsis'!K$5</f>
        <v>9.5010204104949997E-3</v>
      </c>
      <c r="L44" s="20">
        <f>G44*'Fuzzy Topsis'!K$6</f>
        <v>1.8255436950696896E-2</v>
      </c>
      <c r="M44" s="20">
        <f>H44*'Fuzzy Topsis'!K$7</f>
        <v>0.26190000000000002</v>
      </c>
    </row>
    <row r="45" spans="1:13" ht="15.75">
      <c r="A45" s="2">
        <v>42</v>
      </c>
      <c r="B45" s="2">
        <v>142</v>
      </c>
      <c r="C45" s="2" t="s">
        <v>103</v>
      </c>
      <c r="D45">
        <f>'Normalisasi Matrik'!K45</f>
        <v>0.12880163722232754</v>
      </c>
      <c r="E45">
        <f>'Normalisasi Matrik'!L45</f>
        <v>0.1130466837888443</v>
      </c>
      <c r="F45">
        <f>'Normalisasi Matrik'!M45</f>
        <v>9.3770351677217909E-2</v>
      </c>
      <c r="G45">
        <f>'Normalisasi Matrik'!N45</f>
        <v>0.10425720702853739</v>
      </c>
      <c r="H45">
        <f>'Normalisasi Matrik'!O45</f>
        <v>0.27272727272727276</v>
      </c>
      <c r="I45" s="20">
        <f>D45*'Fuzzy Topsis'!K$3</f>
        <v>8.8100319860072041E-3</v>
      </c>
      <c r="J45" s="20">
        <f>E45*'Fuzzy Topsis'!K$4</f>
        <v>3.996200271935646E-2</v>
      </c>
      <c r="K45" s="20">
        <f>F45*'Fuzzy Topsis'!K$5</f>
        <v>7.7735621540413651E-3</v>
      </c>
      <c r="L45" s="20">
        <f>G45*'Fuzzy Topsis'!K$6</f>
        <v>1.8255436950696896E-2</v>
      </c>
      <c r="M45" s="20">
        <f>H45*'Fuzzy Topsis'!K$7</f>
        <v>8.7300000000000016E-2</v>
      </c>
    </row>
    <row r="46" spans="1:13" ht="15.75">
      <c r="A46" s="2">
        <v>43</v>
      </c>
      <c r="B46" s="2">
        <v>143</v>
      </c>
      <c r="C46" s="2" t="s">
        <v>104</v>
      </c>
      <c r="D46">
        <f>'Normalisasi Matrik'!K46</f>
        <v>6.4400818611163771E-2</v>
      </c>
      <c r="E46">
        <f>'Normalisasi Matrik'!L46</f>
        <v>0.1130466837888443</v>
      </c>
      <c r="F46">
        <f>'Normalisasi Matrik'!M46</f>
        <v>9.3770351677217909E-2</v>
      </c>
      <c r="G46">
        <f>'Normalisasi Matrik'!N46</f>
        <v>0.10425720702853739</v>
      </c>
      <c r="H46">
        <f>'Normalisasi Matrik'!O46</f>
        <v>0.54545454545454553</v>
      </c>
      <c r="I46" s="20">
        <f>D46*'Fuzzy Topsis'!K$3</f>
        <v>4.4050159930036021E-3</v>
      </c>
      <c r="J46" s="20">
        <f>E46*'Fuzzy Topsis'!K$4</f>
        <v>3.996200271935646E-2</v>
      </c>
      <c r="K46" s="20">
        <f>F46*'Fuzzy Topsis'!K$5</f>
        <v>7.7735621540413651E-3</v>
      </c>
      <c r="L46" s="20">
        <f>G46*'Fuzzy Topsis'!K$6</f>
        <v>1.8255436950696896E-2</v>
      </c>
      <c r="M46" s="20">
        <f>H46*'Fuzzy Topsis'!K$7</f>
        <v>0.17460000000000003</v>
      </c>
    </row>
    <row r="47" spans="1:13" ht="15.75">
      <c r="A47" s="2">
        <v>44</v>
      </c>
      <c r="B47" s="2">
        <v>144</v>
      </c>
      <c r="C47" s="2" t="s">
        <v>105</v>
      </c>
      <c r="D47">
        <f>'Normalisasi Matrik'!K47</f>
        <v>0.12880163722232754</v>
      </c>
      <c r="E47">
        <f>'Normalisasi Matrik'!L47</f>
        <v>0.16957002568326646</v>
      </c>
      <c r="F47">
        <f>'Normalisasi Matrik'!M47</f>
        <v>0.11460820760548854</v>
      </c>
      <c r="G47">
        <f>'Normalisasi Matrik'!N47</f>
        <v>0.10425720702853739</v>
      </c>
      <c r="H47">
        <f>'Normalisasi Matrik'!O47</f>
        <v>0.81818181818181823</v>
      </c>
      <c r="I47" s="20">
        <f>D47*'Fuzzy Topsis'!K$3</f>
        <v>8.8100319860072041E-3</v>
      </c>
      <c r="J47" s="20">
        <f>E47*'Fuzzy Topsis'!K$4</f>
        <v>5.994300407903469E-2</v>
      </c>
      <c r="K47" s="20">
        <f>F47*'Fuzzy Topsis'!K$5</f>
        <v>9.5010204104949997E-3</v>
      </c>
      <c r="L47" s="20">
        <f>G47*'Fuzzy Topsis'!K$6</f>
        <v>1.8255436950696896E-2</v>
      </c>
      <c r="M47" s="20">
        <f>H47*'Fuzzy Topsis'!K$7</f>
        <v>0.26190000000000002</v>
      </c>
    </row>
    <row r="48" spans="1:13" ht="15.75">
      <c r="A48" s="2">
        <v>45</v>
      </c>
      <c r="B48" s="2">
        <v>152</v>
      </c>
      <c r="C48" s="2" t="s">
        <v>106</v>
      </c>
      <c r="D48">
        <f>'Normalisasi Matrik'!K48</f>
        <v>6.4400818611163771E-2</v>
      </c>
      <c r="E48">
        <f>'Normalisasi Matrik'!L48</f>
        <v>5.6523341894422152E-2</v>
      </c>
      <c r="F48">
        <f>'Normalisasi Matrik'!M48</f>
        <v>9.3770351677217909E-2</v>
      </c>
      <c r="G48">
        <f>'Normalisasi Matrik'!N48</f>
        <v>0.10425720702853739</v>
      </c>
      <c r="H48">
        <f>'Normalisasi Matrik'!O48</f>
        <v>9.0909090909090912E-2</v>
      </c>
      <c r="I48" s="20">
        <f>D48*'Fuzzy Topsis'!K$3</f>
        <v>4.4050159930036021E-3</v>
      </c>
      <c r="J48" s="20">
        <f>E48*'Fuzzy Topsis'!K$4</f>
        <v>1.998100135967823E-2</v>
      </c>
      <c r="K48" s="20">
        <f>F48*'Fuzzy Topsis'!K$5</f>
        <v>7.7735621540413651E-3</v>
      </c>
      <c r="L48" s="20">
        <f>G48*'Fuzzy Topsis'!K$6</f>
        <v>1.8255436950696896E-2</v>
      </c>
      <c r="M48" s="20">
        <f>H48*'Fuzzy Topsis'!K$7</f>
        <v>2.9100000000000001E-2</v>
      </c>
    </row>
    <row r="49" spans="1:13" ht="15.75">
      <c r="A49" s="2">
        <v>46</v>
      </c>
      <c r="B49" s="2">
        <v>154</v>
      </c>
      <c r="C49" s="2" t="s">
        <v>107</v>
      </c>
      <c r="D49">
        <f>'Normalisasi Matrik'!K49</f>
        <v>0.19320245583349133</v>
      </c>
      <c r="E49">
        <f>'Normalisasi Matrik'!L49</f>
        <v>0.16957002568326646</v>
      </c>
      <c r="F49">
        <f>'Normalisasi Matrik'!M49</f>
        <v>0.11460820760548854</v>
      </c>
      <c r="G49">
        <f>'Normalisasi Matrik'!N49</f>
        <v>0.10425720702853739</v>
      </c>
      <c r="H49">
        <f>'Normalisasi Matrik'!O49</f>
        <v>1</v>
      </c>
      <c r="I49" s="20">
        <f>D49*'Fuzzy Topsis'!K$3</f>
        <v>1.3215047979010807E-2</v>
      </c>
      <c r="J49" s="20">
        <f>E49*'Fuzzy Topsis'!K$4</f>
        <v>5.994300407903469E-2</v>
      </c>
      <c r="K49" s="20">
        <f>F49*'Fuzzy Topsis'!K$5</f>
        <v>9.5010204104949997E-3</v>
      </c>
      <c r="L49" s="20">
        <f>G49*'Fuzzy Topsis'!K$6</f>
        <v>1.8255436950696896E-2</v>
      </c>
      <c r="M49" s="20">
        <f>H49*'Fuzzy Topsis'!K$7</f>
        <v>0.3201</v>
      </c>
    </row>
    <row r="50" spans="1:13" ht="15.75">
      <c r="A50" s="2">
        <v>47</v>
      </c>
      <c r="B50" s="2">
        <v>158</v>
      </c>
      <c r="C50" s="2" t="s">
        <v>108</v>
      </c>
      <c r="D50">
        <f>'Normalisasi Matrik'!K50</f>
        <v>6.4400818611163771E-2</v>
      </c>
      <c r="E50">
        <f>'Normalisasi Matrik'!L50</f>
        <v>0.1130466837888443</v>
      </c>
      <c r="F50">
        <f>'Normalisasi Matrik'!M50</f>
        <v>9.3770351677217909E-2</v>
      </c>
      <c r="G50">
        <f>'Normalisasi Matrik'!N50</f>
        <v>0.10425720702853739</v>
      </c>
      <c r="H50">
        <f>'Normalisasi Matrik'!O50</f>
        <v>0.54545454545454553</v>
      </c>
      <c r="I50" s="20">
        <f>D50*'Fuzzy Topsis'!K$3</f>
        <v>4.4050159930036021E-3</v>
      </c>
      <c r="J50" s="20">
        <f>E50*'Fuzzy Topsis'!K$4</f>
        <v>3.996200271935646E-2</v>
      </c>
      <c r="K50" s="20">
        <f>F50*'Fuzzy Topsis'!K$5</f>
        <v>7.7735621540413651E-3</v>
      </c>
      <c r="L50" s="20">
        <f>G50*'Fuzzy Topsis'!K$6</f>
        <v>1.8255436950696896E-2</v>
      </c>
      <c r="M50" s="20">
        <f>H50*'Fuzzy Topsis'!K$7</f>
        <v>0.17460000000000003</v>
      </c>
    </row>
    <row r="51" spans="1:13" ht="15.75">
      <c r="A51" s="2">
        <v>48</v>
      </c>
      <c r="B51" s="2">
        <v>159</v>
      </c>
      <c r="C51" s="2" t="s">
        <v>109</v>
      </c>
      <c r="D51">
        <f>'Normalisasi Matrik'!K51</f>
        <v>6.4400818611163771E-2</v>
      </c>
      <c r="E51">
        <f>'Normalisasi Matrik'!L51</f>
        <v>0.1130466837888443</v>
      </c>
      <c r="F51">
        <f>'Normalisasi Matrik'!M51</f>
        <v>0.11460820760548854</v>
      </c>
      <c r="G51">
        <f>'Normalisasi Matrik'!N51</f>
        <v>0.10425720702853739</v>
      </c>
      <c r="H51">
        <f>'Normalisasi Matrik'!O51</f>
        <v>0.27272727272727276</v>
      </c>
      <c r="I51" s="20">
        <f>D51*'Fuzzy Topsis'!K$3</f>
        <v>4.4050159930036021E-3</v>
      </c>
      <c r="J51" s="20">
        <f>E51*'Fuzzy Topsis'!K$4</f>
        <v>3.996200271935646E-2</v>
      </c>
      <c r="K51" s="20">
        <f>F51*'Fuzzy Topsis'!K$5</f>
        <v>9.5010204104949997E-3</v>
      </c>
      <c r="L51" s="20">
        <f>G51*'Fuzzy Topsis'!K$6</f>
        <v>1.8255436950696896E-2</v>
      </c>
      <c r="M51" s="20">
        <f>H51*'Fuzzy Topsis'!K$7</f>
        <v>8.7300000000000016E-2</v>
      </c>
    </row>
    <row r="52" spans="1:13" ht="15.75">
      <c r="A52" s="2">
        <v>49</v>
      </c>
      <c r="B52" s="2">
        <v>160</v>
      </c>
      <c r="C52" s="2" t="s">
        <v>110</v>
      </c>
      <c r="D52">
        <f>'Normalisasi Matrik'!K52</f>
        <v>6.4400818611163771E-2</v>
      </c>
      <c r="E52">
        <f>'Normalisasi Matrik'!L52</f>
        <v>5.6523341894422152E-2</v>
      </c>
      <c r="F52">
        <f>'Normalisasi Matrik'!M52</f>
        <v>9.3770351677217909E-2</v>
      </c>
      <c r="G52">
        <f>'Normalisasi Matrik'!N52</f>
        <v>0.10425720702853739</v>
      </c>
      <c r="H52">
        <f>'Normalisasi Matrik'!O52</f>
        <v>9.0909090909090912E-2</v>
      </c>
      <c r="I52" s="20">
        <f>D52*'Fuzzy Topsis'!K$3</f>
        <v>4.4050159930036021E-3</v>
      </c>
      <c r="J52" s="20">
        <f>E52*'Fuzzy Topsis'!K$4</f>
        <v>1.998100135967823E-2</v>
      </c>
      <c r="K52" s="20">
        <f>F52*'Fuzzy Topsis'!K$5</f>
        <v>7.7735621540413651E-3</v>
      </c>
      <c r="L52" s="20">
        <f>G52*'Fuzzy Topsis'!K$6</f>
        <v>1.8255436950696896E-2</v>
      </c>
      <c r="M52" s="20">
        <f>H52*'Fuzzy Topsis'!K$7</f>
        <v>2.9100000000000001E-2</v>
      </c>
    </row>
    <row r="53" spans="1:13" ht="15.75">
      <c r="A53" s="2">
        <v>50</v>
      </c>
      <c r="B53" s="2">
        <v>166</v>
      </c>
      <c r="C53" s="2" t="s">
        <v>111</v>
      </c>
      <c r="D53">
        <f>'Normalisasi Matrik'!K53</f>
        <v>0.12880163722232754</v>
      </c>
      <c r="E53">
        <f>'Normalisasi Matrik'!L53</f>
        <v>0.1130466837888443</v>
      </c>
      <c r="F53">
        <f>'Normalisasi Matrik'!M53</f>
        <v>0.11460820760548854</v>
      </c>
      <c r="G53">
        <f>'Normalisasi Matrik'!N53</f>
        <v>0.10425720702853739</v>
      </c>
      <c r="H53">
        <f>'Normalisasi Matrik'!O53</f>
        <v>0.81818181818181823</v>
      </c>
      <c r="I53" s="20">
        <f>D53*'Fuzzy Topsis'!K$3</f>
        <v>8.8100319860072041E-3</v>
      </c>
      <c r="J53" s="20">
        <f>E53*'Fuzzy Topsis'!K$4</f>
        <v>3.996200271935646E-2</v>
      </c>
      <c r="K53" s="20">
        <f>F53*'Fuzzy Topsis'!K$5</f>
        <v>9.5010204104949997E-3</v>
      </c>
      <c r="L53" s="20">
        <f>G53*'Fuzzy Topsis'!K$6</f>
        <v>1.8255436950696896E-2</v>
      </c>
      <c r="M53" s="20">
        <f>H53*'Fuzzy Topsis'!K$7</f>
        <v>0.26190000000000002</v>
      </c>
    </row>
    <row r="54" spans="1:13" ht="15.75">
      <c r="A54" s="2">
        <v>51</v>
      </c>
      <c r="B54" s="2">
        <v>168</v>
      </c>
      <c r="C54" s="2" t="s">
        <v>112</v>
      </c>
      <c r="D54">
        <f>'Normalisasi Matrik'!K54</f>
        <v>6.4400818611163771E-2</v>
      </c>
      <c r="E54">
        <f>'Normalisasi Matrik'!L54</f>
        <v>5.6523341894422152E-2</v>
      </c>
      <c r="F54">
        <f>'Normalisasi Matrik'!M54</f>
        <v>0.11460820760548854</v>
      </c>
      <c r="G54">
        <f>'Normalisasi Matrik'!N54</f>
        <v>0.10425720702853739</v>
      </c>
      <c r="H54">
        <f>'Normalisasi Matrik'!O54</f>
        <v>9.0909090909090912E-2</v>
      </c>
      <c r="I54" s="20">
        <f>D54*'Fuzzy Topsis'!K$3</f>
        <v>4.4050159930036021E-3</v>
      </c>
      <c r="J54" s="20">
        <f>E54*'Fuzzy Topsis'!K$4</f>
        <v>1.998100135967823E-2</v>
      </c>
      <c r="K54" s="20">
        <f>F54*'Fuzzy Topsis'!K$5</f>
        <v>9.5010204104949997E-3</v>
      </c>
      <c r="L54" s="20">
        <f>G54*'Fuzzy Topsis'!K$6</f>
        <v>1.8255436950696896E-2</v>
      </c>
      <c r="M54" s="20">
        <f>H54*'Fuzzy Topsis'!K$7</f>
        <v>2.9100000000000001E-2</v>
      </c>
    </row>
    <row r="55" spans="1:13" ht="15.75">
      <c r="A55" s="2">
        <v>52</v>
      </c>
      <c r="B55" s="2">
        <v>171</v>
      </c>
      <c r="C55" s="2" t="s">
        <v>113</v>
      </c>
      <c r="D55">
        <f>'Normalisasi Matrik'!K55</f>
        <v>6.4400818611163771E-2</v>
      </c>
      <c r="E55">
        <f>'Normalisasi Matrik'!L55</f>
        <v>5.6523341894422152E-2</v>
      </c>
      <c r="F55">
        <f>'Normalisasi Matrik'!M55</f>
        <v>9.3770351677217909E-2</v>
      </c>
      <c r="G55">
        <f>'Normalisasi Matrik'!N55</f>
        <v>0.10425720702853739</v>
      </c>
      <c r="H55">
        <f>'Normalisasi Matrik'!O55</f>
        <v>0.27272727272727276</v>
      </c>
      <c r="I55" s="20">
        <f>D55*'Fuzzy Topsis'!K$3</f>
        <v>4.4050159930036021E-3</v>
      </c>
      <c r="J55" s="20">
        <f>E55*'Fuzzy Topsis'!K$4</f>
        <v>1.998100135967823E-2</v>
      </c>
      <c r="K55" s="20">
        <f>F55*'Fuzzy Topsis'!K$5</f>
        <v>7.7735621540413651E-3</v>
      </c>
      <c r="L55" s="20">
        <f>G55*'Fuzzy Topsis'!K$6</f>
        <v>1.8255436950696896E-2</v>
      </c>
      <c r="M55" s="20">
        <f>H55*'Fuzzy Topsis'!K$7</f>
        <v>8.7300000000000016E-2</v>
      </c>
    </row>
    <row r="56" spans="1:13" ht="15.75">
      <c r="A56" s="2">
        <v>53</v>
      </c>
      <c r="B56" s="2">
        <v>172</v>
      </c>
      <c r="C56" s="2" t="s">
        <v>114</v>
      </c>
      <c r="D56">
        <f>'Normalisasi Matrik'!K56</f>
        <v>6.4400818611163771E-2</v>
      </c>
      <c r="E56">
        <f>'Normalisasi Matrik'!L56</f>
        <v>5.6523341894422152E-2</v>
      </c>
      <c r="F56">
        <f>'Normalisasi Matrik'!M56</f>
        <v>9.3770351677217909E-2</v>
      </c>
      <c r="G56">
        <f>'Normalisasi Matrik'!N56</f>
        <v>0.10425720702853739</v>
      </c>
      <c r="H56">
        <f>'Normalisasi Matrik'!O56</f>
        <v>9.0909090909090912E-2</v>
      </c>
      <c r="I56" s="20">
        <f>D56*'Fuzzy Topsis'!K$3</f>
        <v>4.4050159930036021E-3</v>
      </c>
      <c r="J56" s="20">
        <f>E56*'Fuzzy Topsis'!K$4</f>
        <v>1.998100135967823E-2</v>
      </c>
      <c r="K56" s="20">
        <f>F56*'Fuzzy Topsis'!K$5</f>
        <v>7.7735621540413651E-3</v>
      </c>
      <c r="L56" s="20">
        <f>G56*'Fuzzy Topsis'!K$6</f>
        <v>1.8255436950696896E-2</v>
      </c>
      <c r="M56" s="20">
        <f>H56*'Fuzzy Topsis'!K$7</f>
        <v>2.9100000000000001E-2</v>
      </c>
    </row>
    <row r="57" spans="1:13" ht="15.75">
      <c r="A57" s="2">
        <v>54</v>
      </c>
      <c r="B57" s="2">
        <v>174</v>
      </c>
      <c r="C57" s="2" t="s">
        <v>115</v>
      </c>
      <c r="D57">
        <f>'Normalisasi Matrik'!K57</f>
        <v>6.4400818611163771E-2</v>
      </c>
      <c r="E57">
        <f>'Normalisasi Matrik'!L57</f>
        <v>5.6523341894422152E-2</v>
      </c>
      <c r="F57">
        <f>'Normalisasi Matrik'!M57</f>
        <v>9.3770351677217909E-2</v>
      </c>
      <c r="G57">
        <f>'Normalisasi Matrik'!N57</f>
        <v>0.10425720702853739</v>
      </c>
      <c r="H57">
        <f>'Normalisasi Matrik'!O57</f>
        <v>9.0909090909090912E-2</v>
      </c>
      <c r="I57" s="20">
        <f>D57*'Fuzzy Topsis'!K$3</f>
        <v>4.4050159930036021E-3</v>
      </c>
      <c r="J57" s="20">
        <f>E57*'Fuzzy Topsis'!K$4</f>
        <v>1.998100135967823E-2</v>
      </c>
      <c r="K57" s="20">
        <f>F57*'Fuzzy Topsis'!K$5</f>
        <v>7.7735621540413651E-3</v>
      </c>
      <c r="L57" s="20">
        <f>G57*'Fuzzy Topsis'!K$6</f>
        <v>1.8255436950696896E-2</v>
      </c>
      <c r="M57" s="20">
        <f>H57*'Fuzzy Topsis'!K$7</f>
        <v>2.9100000000000001E-2</v>
      </c>
    </row>
    <row r="58" spans="1:13" ht="15.75">
      <c r="A58" s="2">
        <v>55</v>
      </c>
      <c r="B58" s="2">
        <v>175</v>
      </c>
      <c r="C58" s="2" t="s">
        <v>116</v>
      </c>
      <c r="D58">
        <f>'Normalisasi Matrik'!K58</f>
        <v>6.4400818611163771E-2</v>
      </c>
      <c r="E58">
        <f>'Normalisasi Matrik'!L58</f>
        <v>5.6523341894422152E-2</v>
      </c>
      <c r="F58">
        <f>'Normalisasi Matrik'!M58</f>
        <v>9.3770351677217909E-2</v>
      </c>
      <c r="G58">
        <f>'Normalisasi Matrik'!N58</f>
        <v>0.10425720702853739</v>
      </c>
      <c r="H58">
        <f>'Normalisasi Matrik'!O58</f>
        <v>9.0909090909090912E-2</v>
      </c>
      <c r="I58" s="20">
        <f>D58*'Fuzzy Topsis'!K$3</f>
        <v>4.4050159930036021E-3</v>
      </c>
      <c r="J58" s="20">
        <f>E58*'Fuzzy Topsis'!K$4</f>
        <v>1.998100135967823E-2</v>
      </c>
      <c r="K58" s="20">
        <f>F58*'Fuzzy Topsis'!K$5</f>
        <v>7.7735621540413651E-3</v>
      </c>
      <c r="L58" s="20">
        <f>G58*'Fuzzy Topsis'!K$6</f>
        <v>1.8255436950696896E-2</v>
      </c>
      <c r="M58" s="20">
        <f>H58*'Fuzzy Topsis'!K$7</f>
        <v>2.9100000000000001E-2</v>
      </c>
    </row>
    <row r="59" spans="1:13" ht="15.75">
      <c r="A59" s="2">
        <v>56</v>
      </c>
      <c r="B59" s="2">
        <v>177</v>
      </c>
      <c r="C59" s="2" t="s">
        <v>117</v>
      </c>
      <c r="D59">
        <f>'Normalisasi Matrik'!K59</f>
        <v>0.12880163722232754</v>
      </c>
      <c r="E59">
        <f>'Normalisasi Matrik'!L59</f>
        <v>0.1130466837888443</v>
      </c>
      <c r="F59">
        <f>'Normalisasi Matrik'!M59</f>
        <v>9.3770351677217909E-2</v>
      </c>
      <c r="G59">
        <f>'Normalisasi Matrik'!N59</f>
        <v>0.10425720702853739</v>
      </c>
      <c r="H59">
        <f>'Normalisasi Matrik'!O59</f>
        <v>0.27272727272727276</v>
      </c>
      <c r="I59" s="20">
        <f>D59*'Fuzzy Topsis'!K$3</f>
        <v>8.8100319860072041E-3</v>
      </c>
      <c r="J59" s="20">
        <f>E59*'Fuzzy Topsis'!K$4</f>
        <v>3.996200271935646E-2</v>
      </c>
      <c r="K59" s="20">
        <f>F59*'Fuzzy Topsis'!K$5</f>
        <v>7.7735621540413651E-3</v>
      </c>
      <c r="L59" s="20">
        <f>G59*'Fuzzy Topsis'!K$6</f>
        <v>1.8255436950696896E-2</v>
      </c>
      <c r="M59" s="20">
        <f>H59*'Fuzzy Topsis'!K$7</f>
        <v>8.7300000000000016E-2</v>
      </c>
    </row>
    <row r="60" spans="1:13" ht="15.75">
      <c r="A60" s="2">
        <v>57</v>
      </c>
      <c r="B60" s="2">
        <v>181</v>
      </c>
      <c r="C60" s="2" t="s">
        <v>118</v>
      </c>
      <c r="D60">
        <f>'Normalisasi Matrik'!K60</f>
        <v>0.19320245583349133</v>
      </c>
      <c r="E60">
        <f>'Normalisasi Matrik'!L60</f>
        <v>5.6523341894422152E-2</v>
      </c>
      <c r="F60">
        <f>'Normalisasi Matrik'!M60</f>
        <v>0.11460820760548854</v>
      </c>
      <c r="G60">
        <f>'Normalisasi Matrik'!N60</f>
        <v>0.10425720702853739</v>
      </c>
      <c r="H60">
        <f>'Normalisasi Matrik'!O60</f>
        <v>9.0909090909090912E-2</v>
      </c>
      <c r="I60" s="20">
        <f>D60*'Fuzzy Topsis'!K$3</f>
        <v>1.3215047979010807E-2</v>
      </c>
      <c r="J60" s="20">
        <f>E60*'Fuzzy Topsis'!K$4</f>
        <v>1.998100135967823E-2</v>
      </c>
      <c r="K60" s="20">
        <f>F60*'Fuzzy Topsis'!K$5</f>
        <v>9.5010204104949997E-3</v>
      </c>
      <c r="L60" s="20">
        <f>G60*'Fuzzy Topsis'!K$6</f>
        <v>1.8255436950696896E-2</v>
      </c>
      <c r="M60" s="20">
        <f>H60*'Fuzzy Topsis'!K$7</f>
        <v>2.9100000000000001E-2</v>
      </c>
    </row>
    <row r="61" spans="1:13" ht="15.75">
      <c r="A61" s="2">
        <v>58</v>
      </c>
      <c r="B61" s="2">
        <v>182</v>
      </c>
      <c r="C61" s="2" t="s">
        <v>119</v>
      </c>
      <c r="D61">
        <f>'Normalisasi Matrik'!K61</f>
        <v>0.12880163722232754</v>
      </c>
      <c r="E61">
        <f>'Normalisasi Matrik'!L61</f>
        <v>0.1130466837888443</v>
      </c>
      <c r="F61">
        <f>'Normalisasi Matrik'!M61</f>
        <v>0.11460820760548854</v>
      </c>
      <c r="G61">
        <f>'Normalisasi Matrik'!N61</f>
        <v>0.10425720702853739</v>
      </c>
      <c r="H61">
        <f>'Normalisasi Matrik'!O61</f>
        <v>0.54545454545454553</v>
      </c>
      <c r="I61" s="20">
        <f>D61*'Fuzzy Topsis'!K$3</f>
        <v>8.8100319860072041E-3</v>
      </c>
      <c r="J61" s="20">
        <f>E61*'Fuzzy Topsis'!K$4</f>
        <v>3.996200271935646E-2</v>
      </c>
      <c r="K61" s="20">
        <f>F61*'Fuzzy Topsis'!K$5</f>
        <v>9.5010204104949997E-3</v>
      </c>
      <c r="L61" s="20">
        <f>G61*'Fuzzy Topsis'!K$6</f>
        <v>1.8255436950696896E-2</v>
      </c>
      <c r="M61" s="20">
        <f>H61*'Fuzzy Topsis'!K$7</f>
        <v>0.17460000000000003</v>
      </c>
    </row>
    <row r="62" spans="1:13" ht="15.75">
      <c r="A62" s="2">
        <v>59</v>
      </c>
      <c r="B62" s="2">
        <v>183</v>
      </c>
      <c r="C62" s="2" t="s">
        <v>120</v>
      </c>
      <c r="D62">
        <f>'Normalisasi Matrik'!K62</f>
        <v>0.12880163722232754</v>
      </c>
      <c r="E62">
        <f>'Normalisasi Matrik'!L62</f>
        <v>0.1130466837888443</v>
      </c>
      <c r="F62">
        <f>'Normalisasi Matrik'!M62</f>
        <v>0.11460820760548854</v>
      </c>
      <c r="G62">
        <f>'Normalisasi Matrik'!N62</f>
        <v>0.10425720702853739</v>
      </c>
      <c r="H62">
        <f>'Normalisasi Matrik'!O62</f>
        <v>0.81818181818181823</v>
      </c>
      <c r="I62" s="20">
        <f>D62*'Fuzzy Topsis'!K$3</f>
        <v>8.8100319860072041E-3</v>
      </c>
      <c r="J62" s="20">
        <f>E62*'Fuzzy Topsis'!K$4</f>
        <v>3.996200271935646E-2</v>
      </c>
      <c r="K62" s="20">
        <f>F62*'Fuzzy Topsis'!K$5</f>
        <v>9.5010204104949997E-3</v>
      </c>
      <c r="L62" s="20">
        <f>G62*'Fuzzy Topsis'!K$6</f>
        <v>1.8255436950696896E-2</v>
      </c>
      <c r="M62" s="20">
        <f>H62*'Fuzzy Topsis'!K$7</f>
        <v>0.26190000000000002</v>
      </c>
    </row>
    <row r="63" spans="1:13" ht="15.75">
      <c r="A63" s="2">
        <v>60</v>
      </c>
      <c r="B63" s="2">
        <v>187</v>
      </c>
      <c r="C63" s="2" t="s">
        <v>121</v>
      </c>
      <c r="D63">
        <f>'Normalisasi Matrik'!K63</f>
        <v>6.4400818611163771E-2</v>
      </c>
      <c r="E63">
        <f>'Normalisasi Matrik'!L63</f>
        <v>5.6523341894422152E-2</v>
      </c>
      <c r="F63">
        <f>'Normalisasi Matrik'!M63</f>
        <v>9.3770351677217909E-2</v>
      </c>
      <c r="G63">
        <f>'Normalisasi Matrik'!N63</f>
        <v>0.10425720702853739</v>
      </c>
      <c r="H63">
        <f>'Normalisasi Matrik'!O63</f>
        <v>9.0909090909090912E-2</v>
      </c>
      <c r="I63" s="20">
        <f>D63*'Fuzzy Topsis'!K$3</f>
        <v>4.4050159930036021E-3</v>
      </c>
      <c r="J63" s="20">
        <f>E63*'Fuzzy Topsis'!K$4</f>
        <v>1.998100135967823E-2</v>
      </c>
      <c r="K63" s="20">
        <f>F63*'Fuzzy Topsis'!K$5</f>
        <v>7.7735621540413651E-3</v>
      </c>
      <c r="L63" s="20">
        <f>G63*'Fuzzy Topsis'!K$6</f>
        <v>1.8255436950696896E-2</v>
      </c>
      <c r="M63" s="20">
        <f>H63*'Fuzzy Topsis'!K$7</f>
        <v>2.9100000000000001E-2</v>
      </c>
    </row>
    <row r="64" spans="1:13" ht="15.75">
      <c r="A64" s="2">
        <v>61</v>
      </c>
      <c r="B64" s="2">
        <v>188</v>
      </c>
      <c r="C64" s="2" t="s">
        <v>122</v>
      </c>
      <c r="D64">
        <f>'Normalisasi Matrik'!K64</f>
        <v>6.4400818611163771E-2</v>
      </c>
      <c r="E64">
        <f>'Normalisasi Matrik'!L64</f>
        <v>0.1130466837888443</v>
      </c>
      <c r="F64">
        <f>'Normalisasi Matrik'!M64</f>
        <v>0.11460820760548854</v>
      </c>
      <c r="G64">
        <f>'Normalisasi Matrik'!N64</f>
        <v>0.10425720702853739</v>
      </c>
      <c r="H64">
        <f>'Normalisasi Matrik'!O64</f>
        <v>0.54545454545454553</v>
      </c>
      <c r="I64" s="20">
        <f>D64*'Fuzzy Topsis'!K$3</f>
        <v>4.4050159930036021E-3</v>
      </c>
      <c r="J64" s="20">
        <f>E64*'Fuzzy Topsis'!K$4</f>
        <v>3.996200271935646E-2</v>
      </c>
      <c r="K64" s="20">
        <f>F64*'Fuzzy Topsis'!K$5</f>
        <v>9.5010204104949997E-3</v>
      </c>
      <c r="L64" s="20">
        <f>G64*'Fuzzy Topsis'!K$6</f>
        <v>1.8255436950696896E-2</v>
      </c>
      <c r="M64" s="20">
        <f>H64*'Fuzzy Topsis'!K$7</f>
        <v>0.17460000000000003</v>
      </c>
    </row>
    <row r="65" spans="1:13" ht="15.75">
      <c r="A65" s="2">
        <v>62</v>
      </c>
      <c r="B65" s="2">
        <v>199</v>
      </c>
      <c r="C65" s="2" t="s">
        <v>123</v>
      </c>
      <c r="D65">
        <f>'Normalisasi Matrik'!K65</f>
        <v>6.4400818611163771E-2</v>
      </c>
      <c r="E65">
        <f>'Normalisasi Matrik'!L65</f>
        <v>0.1130466837888443</v>
      </c>
      <c r="F65">
        <f>'Normalisasi Matrik'!M65</f>
        <v>1.0418927964135322E-2</v>
      </c>
      <c r="G65">
        <f>'Normalisasi Matrik'!N65</f>
        <v>0.10425720702853739</v>
      </c>
      <c r="H65">
        <f>'Normalisasi Matrik'!O65</f>
        <v>9.0909090909090912E-2</v>
      </c>
      <c r="I65" s="20">
        <f>D65*'Fuzzy Topsis'!K$3</f>
        <v>4.4050159930036021E-3</v>
      </c>
      <c r="J65" s="20">
        <f>E65*'Fuzzy Topsis'!K$4</f>
        <v>3.996200271935646E-2</v>
      </c>
      <c r="K65" s="20">
        <f>F65*'Fuzzy Topsis'!K$5</f>
        <v>8.637291282268182E-4</v>
      </c>
      <c r="L65" s="20">
        <f>G65*'Fuzzy Topsis'!K$6</f>
        <v>1.8255436950696896E-2</v>
      </c>
      <c r="M65" s="20">
        <f>H65*'Fuzzy Topsis'!K$7</f>
        <v>2.9100000000000001E-2</v>
      </c>
    </row>
    <row r="66" spans="1:13" ht="15.75">
      <c r="A66" s="2">
        <v>63</v>
      </c>
      <c r="B66" s="2">
        <v>206</v>
      </c>
      <c r="C66" s="2" t="s">
        <v>124</v>
      </c>
      <c r="D66">
        <f>'Normalisasi Matrik'!K66</f>
        <v>0.12880163722232754</v>
      </c>
      <c r="E66">
        <f>'Normalisasi Matrik'!L66</f>
        <v>0.16957002568326646</v>
      </c>
      <c r="F66">
        <f>'Normalisasi Matrik'!M66</f>
        <v>0.11460820760548854</v>
      </c>
      <c r="G66">
        <f>'Normalisasi Matrik'!N66</f>
        <v>0.10425720702853739</v>
      </c>
      <c r="H66">
        <f>'Normalisasi Matrik'!O66</f>
        <v>0.81818181818181823</v>
      </c>
      <c r="I66" s="20">
        <f>D66*'Fuzzy Topsis'!K$3</f>
        <v>8.8100319860072041E-3</v>
      </c>
      <c r="J66" s="20">
        <f>E66*'Fuzzy Topsis'!K$4</f>
        <v>5.994300407903469E-2</v>
      </c>
      <c r="K66" s="20">
        <f>F66*'Fuzzy Topsis'!K$5</f>
        <v>9.5010204104949997E-3</v>
      </c>
      <c r="L66" s="20">
        <f>G66*'Fuzzy Topsis'!K$6</f>
        <v>1.8255436950696896E-2</v>
      </c>
      <c r="M66" s="20">
        <f>H66*'Fuzzy Topsis'!K$7</f>
        <v>0.26190000000000002</v>
      </c>
    </row>
    <row r="67" spans="1:13" ht="15.75">
      <c r="A67" s="2">
        <v>64</v>
      </c>
      <c r="B67" s="2">
        <v>215</v>
      </c>
      <c r="C67" s="2" t="s">
        <v>125</v>
      </c>
      <c r="D67">
        <f>'Normalisasi Matrik'!K67</f>
        <v>6.4400818611163771E-2</v>
      </c>
      <c r="E67">
        <f>'Normalisasi Matrik'!L67</f>
        <v>5.6523341894422152E-2</v>
      </c>
      <c r="F67">
        <f>'Normalisasi Matrik'!M67</f>
        <v>0.11460820760548854</v>
      </c>
      <c r="G67">
        <f>'Normalisasi Matrik'!N67</f>
        <v>0.10425720702853739</v>
      </c>
      <c r="H67">
        <f>'Normalisasi Matrik'!O67</f>
        <v>9.0909090909090912E-2</v>
      </c>
      <c r="I67" s="20">
        <f>D67*'Fuzzy Topsis'!K$3</f>
        <v>4.4050159930036021E-3</v>
      </c>
      <c r="J67" s="20">
        <f>E67*'Fuzzy Topsis'!K$4</f>
        <v>1.998100135967823E-2</v>
      </c>
      <c r="K67" s="20">
        <f>F67*'Fuzzy Topsis'!K$5</f>
        <v>9.5010204104949997E-3</v>
      </c>
      <c r="L67" s="20">
        <f>G67*'Fuzzy Topsis'!K$6</f>
        <v>1.8255436950696896E-2</v>
      </c>
      <c r="M67" s="20">
        <f>H67*'Fuzzy Topsis'!K$7</f>
        <v>2.9100000000000001E-2</v>
      </c>
    </row>
    <row r="68" spans="1:13" ht="15.75">
      <c r="A68" s="2">
        <v>65</v>
      </c>
      <c r="B68" s="2">
        <v>216</v>
      </c>
      <c r="C68" s="2" t="s">
        <v>126</v>
      </c>
      <c r="D68">
        <f>'Normalisasi Matrik'!K68</f>
        <v>0.12880163722232754</v>
      </c>
      <c r="E68">
        <f>'Normalisasi Matrik'!L68</f>
        <v>5.6523341894422152E-2</v>
      </c>
      <c r="F68">
        <f>'Normalisasi Matrik'!M68</f>
        <v>9.3770351677217909E-2</v>
      </c>
      <c r="G68">
        <f>'Normalisasi Matrik'!N68</f>
        <v>0.10425720702853739</v>
      </c>
      <c r="H68">
        <f>'Normalisasi Matrik'!O68</f>
        <v>9.0909090909090912E-2</v>
      </c>
      <c r="I68" s="20">
        <f>D68*'Fuzzy Topsis'!K$3</f>
        <v>8.8100319860072041E-3</v>
      </c>
      <c r="J68" s="20">
        <f>E68*'Fuzzy Topsis'!K$4</f>
        <v>1.998100135967823E-2</v>
      </c>
      <c r="K68" s="20">
        <f>F68*'Fuzzy Topsis'!K$5</f>
        <v>7.7735621540413651E-3</v>
      </c>
      <c r="L68" s="20">
        <f>G68*'Fuzzy Topsis'!K$6</f>
        <v>1.8255436950696896E-2</v>
      </c>
      <c r="M68" s="20">
        <f>H68*'Fuzzy Topsis'!K$7</f>
        <v>2.9100000000000001E-2</v>
      </c>
    </row>
    <row r="69" spans="1:13" ht="15.75">
      <c r="A69" s="2">
        <v>66</v>
      </c>
      <c r="B69" s="2">
        <v>218</v>
      </c>
      <c r="C69" s="2" t="s">
        <v>127</v>
      </c>
      <c r="D69">
        <f>'Normalisasi Matrik'!K69</f>
        <v>0.12880163722232754</v>
      </c>
      <c r="E69">
        <f>'Normalisasi Matrik'!L69</f>
        <v>0.1130466837888443</v>
      </c>
      <c r="F69">
        <f>'Normalisasi Matrik'!M69</f>
        <v>0.11460820760548854</v>
      </c>
      <c r="G69">
        <f>'Normalisasi Matrik'!N69</f>
        <v>0.10425720702853739</v>
      </c>
      <c r="H69">
        <f>'Normalisasi Matrik'!O69</f>
        <v>0.54545454545454553</v>
      </c>
      <c r="I69" s="20">
        <f>D69*'Fuzzy Topsis'!K$3</f>
        <v>8.8100319860072041E-3</v>
      </c>
      <c r="J69" s="20">
        <f>E69*'Fuzzy Topsis'!K$4</f>
        <v>3.996200271935646E-2</v>
      </c>
      <c r="K69" s="20">
        <f>F69*'Fuzzy Topsis'!K$5</f>
        <v>9.5010204104949997E-3</v>
      </c>
      <c r="L69" s="20">
        <f>G69*'Fuzzy Topsis'!K$6</f>
        <v>1.8255436950696896E-2</v>
      </c>
      <c r="M69" s="20">
        <f>H69*'Fuzzy Topsis'!K$7</f>
        <v>0.17460000000000003</v>
      </c>
    </row>
    <row r="70" spans="1:13" ht="15.75">
      <c r="A70" s="2">
        <v>67</v>
      </c>
      <c r="B70" s="2">
        <v>222</v>
      </c>
      <c r="C70" s="2" t="s">
        <v>128</v>
      </c>
      <c r="D70">
        <f>'Normalisasi Matrik'!K70</f>
        <v>0.12880163722232754</v>
      </c>
      <c r="E70">
        <f>'Normalisasi Matrik'!L70</f>
        <v>0.1130466837888443</v>
      </c>
      <c r="F70">
        <f>'Normalisasi Matrik'!M70</f>
        <v>9.3770351677217909E-2</v>
      </c>
      <c r="G70">
        <f>'Normalisasi Matrik'!N70</f>
        <v>0.10425720702853739</v>
      </c>
      <c r="H70">
        <f>'Normalisasi Matrik'!O70</f>
        <v>0.54545454545454553</v>
      </c>
      <c r="I70" s="20">
        <f>D70*'Fuzzy Topsis'!K$3</f>
        <v>8.8100319860072041E-3</v>
      </c>
      <c r="J70" s="20">
        <f>E70*'Fuzzy Topsis'!K$4</f>
        <v>3.996200271935646E-2</v>
      </c>
      <c r="K70" s="20">
        <f>F70*'Fuzzy Topsis'!K$5</f>
        <v>7.7735621540413651E-3</v>
      </c>
      <c r="L70" s="20">
        <f>G70*'Fuzzy Topsis'!K$6</f>
        <v>1.8255436950696896E-2</v>
      </c>
      <c r="M70" s="20">
        <f>H70*'Fuzzy Topsis'!K$7</f>
        <v>0.17460000000000003</v>
      </c>
    </row>
    <row r="71" spans="1:13" ht="15.75">
      <c r="A71" s="2">
        <v>68</v>
      </c>
      <c r="B71" s="2">
        <v>224</v>
      </c>
      <c r="C71" s="2" t="s">
        <v>129</v>
      </c>
      <c r="D71">
        <f>'Normalisasi Matrik'!K71</f>
        <v>6.4400818611163771E-2</v>
      </c>
      <c r="E71">
        <f>'Normalisasi Matrik'!L71</f>
        <v>0.1130466837888443</v>
      </c>
      <c r="F71">
        <f>'Normalisasi Matrik'!M71</f>
        <v>0.11460820760548854</v>
      </c>
      <c r="G71">
        <f>'Normalisasi Matrik'!N71</f>
        <v>0.10425720702853739</v>
      </c>
      <c r="H71">
        <f>'Normalisasi Matrik'!O71</f>
        <v>0.27272727272727276</v>
      </c>
      <c r="I71" s="20">
        <f>D71*'Fuzzy Topsis'!K$3</f>
        <v>4.4050159930036021E-3</v>
      </c>
      <c r="J71" s="20">
        <f>E71*'Fuzzy Topsis'!K$4</f>
        <v>3.996200271935646E-2</v>
      </c>
      <c r="K71" s="20">
        <f>F71*'Fuzzy Topsis'!K$5</f>
        <v>9.5010204104949997E-3</v>
      </c>
      <c r="L71" s="20">
        <f>G71*'Fuzzy Topsis'!K$6</f>
        <v>1.8255436950696896E-2</v>
      </c>
      <c r="M71" s="20">
        <f>H71*'Fuzzy Topsis'!K$7</f>
        <v>8.7300000000000016E-2</v>
      </c>
    </row>
    <row r="72" spans="1:13" ht="15.75">
      <c r="A72" s="2">
        <v>69</v>
      </c>
      <c r="B72" s="2">
        <v>236</v>
      </c>
      <c r="C72" s="2" t="s">
        <v>130</v>
      </c>
      <c r="D72">
        <f>'Normalisasi Matrik'!K72</f>
        <v>2.1466939537054589E-2</v>
      </c>
      <c r="E72">
        <f>'Normalisasi Matrik'!L72</f>
        <v>5.6523341894422152E-2</v>
      </c>
      <c r="F72">
        <f>'Normalisasi Matrik'!M72</f>
        <v>9.3770351677217909E-2</v>
      </c>
      <c r="G72">
        <f>'Normalisasi Matrik'!N72</f>
        <v>0.10425720702853739</v>
      </c>
      <c r="H72">
        <f>'Normalisasi Matrik'!O72</f>
        <v>9.0909090909090912E-2</v>
      </c>
      <c r="I72" s="20">
        <f>D72*'Fuzzy Topsis'!K$3</f>
        <v>1.468338664334534E-3</v>
      </c>
      <c r="J72" s="20">
        <f>E72*'Fuzzy Topsis'!K$4</f>
        <v>1.998100135967823E-2</v>
      </c>
      <c r="K72" s="20">
        <f>F72*'Fuzzy Topsis'!K$5</f>
        <v>7.7735621540413651E-3</v>
      </c>
      <c r="L72" s="20">
        <f>G72*'Fuzzy Topsis'!K$6</f>
        <v>1.8255436950696896E-2</v>
      </c>
      <c r="M72" s="20">
        <f>H72*'Fuzzy Topsis'!K$7</f>
        <v>2.9100000000000001E-2</v>
      </c>
    </row>
    <row r="73" spans="1:13" ht="15.75">
      <c r="A73" s="2">
        <v>70</v>
      </c>
      <c r="B73" s="2">
        <v>237</v>
      </c>
      <c r="C73" s="2" t="s">
        <v>131</v>
      </c>
      <c r="D73">
        <f>'Normalisasi Matrik'!K73</f>
        <v>6.4400818611163771E-2</v>
      </c>
      <c r="E73">
        <f>'Normalisasi Matrik'!L73</f>
        <v>0.1130466837888443</v>
      </c>
      <c r="F73">
        <f>'Normalisasi Matrik'!M73</f>
        <v>9.3770351677217909E-2</v>
      </c>
      <c r="G73">
        <f>'Normalisasi Matrik'!N73</f>
        <v>0.10425720702853739</v>
      </c>
      <c r="H73">
        <f>'Normalisasi Matrik'!O73</f>
        <v>0.54545454545454553</v>
      </c>
      <c r="I73" s="20">
        <f>D73*'Fuzzy Topsis'!K$3</f>
        <v>4.4050159930036021E-3</v>
      </c>
      <c r="J73" s="20">
        <f>E73*'Fuzzy Topsis'!K$4</f>
        <v>3.996200271935646E-2</v>
      </c>
      <c r="K73" s="20">
        <f>F73*'Fuzzy Topsis'!K$5</f>
        <v>7.7735621540413651E-3</v>
      </c>
      <c r="L73" s="20">
        <f>G73*'Fuzzy Topsis'!K$6</f>
        <v>1.8255436950696896E-2</v>
      </c>
      <c r="M73" s="20">
        <f>H73*'Fuzzy Topsis'!K$7</f>
        <v>0.17460000000000003</v>
      </c>
    </row>
    <row r="74" spans="1:13" ht="15.75">
      <c r="A74" s="2">
        <v>71</v>
      </c>
      <c r="B74" s="2">
        <v>244</v>
      </c>
      <c r="C74" s="2" t="s">
        <v>132</v>
      </c>
      <c r="D74">
        <f>'Normalisasi Matrik'!K74</f>
        <v>6.4400818611163771E-2</v>
      </c>
      <c r="E74">
        <f>'Normalisasi Matrik'!L74</f>
        <v>0.1130466837888443</v>
      </c>
      <c r="F74">
        <f>'Normalisasi Matrik'!M74</f>
        <v>0.11460820760548854</v>
      </c>
      <c r="G74">
        <f>'Normalisasi Matrik'!N74</f>
        <v>0.10425720702853739</v>
      </c>
      <c r="H74">
        <f>'Normalisasi Matrik'!O74</f>
        <v>0.81818181818181823</v>
      </c>
      <c r="I74" s="20">
        <f>D74*'Fuzzy Topsis'!K$3</f>
        <v>4.4050159930036021E-3</v>
      </c>
      <c r="J74" s="20">
        <f>E74*'Fuzzy Topsis'!K$4</f>
        <v>3.996200271935646E-2</v>
      </c>
      <c r="K74" s="20">
        <f>F74*'Fuzzy Topsis'!K$5</f>
        <v>9.5010204104949997E-3</v>
      </c>
      <c r="L74" s="20">
        <f>G74*'Fuzzy Topsis'!K$6</f>
        <v>1.8255436950696896E-2</v>
      </c>
      <c r="M74" s="20">
        <f>H74*'Fuzzy Topsis'!K$7</f>
        <v>0.26190000000000002</v>
      </c>
    </row>
    <row r="75" spans="1:13" ht="15.75">
      <c r="A75" s="2">
        <v>72</v>
      </c>
      <c r="B75" s="2">
        <v>247</v>
      </c>
      <c r="C75" s="2" t="s">
        <v>133</v>
      </c>
      <c r="D75">
        <f>'Normalisasi Matrik'!K75</f>
        <v>6.4400818611163771E-2</v>
      </c>
      <c r="E75">
        <f>'Normalisasi Matrik'!L75</f>
        <v>0.1130466837888443</v>
      </c>
      <c r="F75">
        <f>'Normalisasi Matrik'!M75</f>
        <v>0.11460820760548854</v>
      </c>
      <c r="G75">
        <f>'Normalisasi Matrik'!N75</f>
        <v>0.10425720702853739</v>
      </c>
      <c r="H75">
        <f>'Normalisasi Matrik'!O75</f>
        <v>0.81818181818181823</v>
      </c>
      <c r="I75" s="20">
        <f>D75*'Fuzzy Topsis'!K$3</f>
        <v>4.4050159930036021E-3</v>
      </c>
      <c r="J75" s="20">
        <f>E75*'Fuzzy Topsis'!K$4</f>
        <v>3.996200271935646E-2</v>
      </c>
      <c r="K75" s="20">
        <f>F75*'Fuzzy Topsis'!K$5</f>
        <v>9.5010204104949997E-3</v>
      </c>
      <c r="L75" s="20">
        <f>G75*'Fuzzy Topsis'!K$6</f>
        <v>1.8255436950696896E-2</v>
      </c>
      <c r="M75" s="20">
        <f>H75*'Fuzzy Topsis'!K$7</f>
        <v>0.26190000000000002</v>
      </c>
    </row>
    <row r="76" spans="1:13" ht="15.75">
      <c r="A76" s="2">
        <v>73</v>
      </c>
      <c r="B76" s="2">
        <v>252</v>
      </c>
      <c r="C76" s="2" t="s">
        <v>134</v>
      </c>
      <c r="D76">
        <f>'Normalisasi Matrik'!K76</f>
        <v>0.19320245583349133</v>
      </c>
      <c r="E76">
        <f>'Normalisasi Matrik'!L76</f>
        <v>0.16957002568326646</v>
      </c>
      <c r="F76">
        <f>'Normalisasi Matrik'!M76</f>
        <v>0.11460820760548854</v>
      </c>
      <c r="G76">
        <f>'Normalisasi Matrik'!N76</f>
        <v>0.10425720702853739</v>
      </c>
      <c r="H76">
        <f>'Normalisasi Matrik'!O76</f>
        <v>1</v>
      </c>
      <c r="I76" s="20">
        <f>D76*'Fuzzy Topsis'!K$3</f>
        <v>1.3215047979010807E-2</v>
      </c>
      <c r="J76" s="20">
        <f>E76*'Fuzzy Topsis'!K$4</f>
        <v>5.994300407903469E-2</v>
      </c>
      <c r="K76" s="20">
        <f>F76*'Fuzzy Topsis'!K$5</f>
        <v>9.5010204104949997E-3</v>
      </c>
      <c r="L76" s="20">
        <f>G76*'Fuzzy Topsis'!K$6</f>
        <v>1.8255436950696896E-2</v>
      </c>
      <c r="M76" s="20">
        <f>H76*'Fuzzy Topsis'!K$7</f>
        <v>0.3201</v>
      </c>
    </row>
    <row r="77" spans="1:13" ht="15.75">
      <c r="A77" s="2">
        <v>74</v>
      </c>
      <c r="B77" s="2">
        <v>253</v>
      </c>
      <c r="C77" s="2" t="s">
        <v>135</v>
      </c>
      <c r="D77">
        <f>'Normalisasi Matrik'!K77</f>
        <v>6.4400818611163771E-2</v>
      </c>
      <c r="E77">
        <f>'Normalisasi Matrik'!L77</f>
        <v>5.6523341894422152E-2</v>
      </c>
      <c r="F77">
        <f>'Normalisasi Matrik'!M77</f>
        <v>0.11460820760548854</v>
      </c>
      <c r="G77">
        <f>'Normalisasi Matrik'!N77</f>
        <v>0.10425720702853739</v>
      </c>
      <c r="H77">
        <f>'Normalisasi Matrik'!O77</f>
        <v>0.54545454545454553</v>
      </c>
      <c r="I77" s="20">
        <f>D77*'Fuzzy Topsis'!K$3</f>
        <v>4.4050159930036021E-3</v>
      </c>
      <c r="J77" s="20">
        <f>E77*'Fuzzy Topsis'!K$4</f>
        <v>1.998100135967823E-2</v>
      </c>
      <c r="K77" s="20">
        <f>F77*'Fuzzy Topsis'!K$5</f>
        <v>9.5010204104949997E-3</v>
      </c>
      <c r="L77" s="20">
        <f>G77*'Fuzzy Topsis'!K$6</f>
        <v>1.8255436950696896E-2</v>
      </c>
      <c r="M77" s="20">
        <f>H77*'Fuzzy Topsis'!K$7</f>
        <v>0.17460000000000003</v>
      </c>
    </row>
    <row r="78" spans="1:13" ht="15.75">
      <c r="A78" s="2">
        <v>75</v>
      </c>
      <c r="B78" s="2">
        <v>254</v>
      </c>
      <c r="C78" s="2" t="s">
        <v>136</v>
      </c>
      <c r="D78">
        <f>'Normalisasi Matrik'!K78</f>
        <v>0.19320245583349133</v>
      </c>
      <c r="E78">
        <f>'Normalisasi Matrik'!L78</f>
        <v>0.1130466837888443</v>
      </c>
      <c r="F78">
        <f>'Normalisasi Matrik'!M78</f>
        <v>0.11460820760548854</v>
      </c>
      <c r="G78">
        <f>'Normalisasi Matrik'!N78</f>
        <v>0.10425720702853739</v>
      </c>
      <c r="H78">
        <f>'Normalisasi Matrik'!O78</f>
        <v>1</v>
      </c>
      <c r="I78" s="20">
        <f>D78*'Fuzzy Topsis'!K$3</f>
        <v>1.3215047979010807E-2</v>
      </c>
      <c r="J78" s="20">
        <f>E78*'Fuzzy Topsis'!K$4</f>
        <v>3.996200271935646E-2</v>
      </c>
      <c r="K78" s="20">
        <f>F78*'Fuzzy Topsis'!K$5</f>
        <v>9.5010204104949997E-3</v>
      </c>
      <c r="L78" s="20">
        <f>G78*'Fuzzy Topsis'!K$6</f>
        <v>1.8255436950696896E-2</v>
      </c>
      <c r="M78" s="20">
        <f>H78*'Fuzzy Topsis'!K$7</f>
        <v>0.3201</v>
      </c>
    </row>
    <row r="79" spans="1:13" ht="15.75">
      <c r="A79" s="2">
        <v>76</v>
      </c>
      <c r="B79" s="2">
        <v>259</v>
      </c>
      <c r="C79" s="2" t="s">
        <v>137</v>
      </c>
      <c r="D79">
        <f>'Normalisasi Matrik'!K79</f>
        <v>6.4400818611163771E-2</v>
      </c>
      <c r="E79">
        <f>'Normalisasi Matrik'!L79</f>
        <v>5.6523341894422152E-2</v>
      </c>
      <c r="F79">
        <f>'Normalisasi Matrik'!M79</f>
        <v>0.11460820760548854</v>
      </c>
      <c r="G79">
        <f>'Normalisasi Matrik'!N79</f>
        <v>0.10425720702853739</v>
      </c>
      <c r="H79">
        <f>'Normalisasi Matrik'!O79</f>
        <v>9.0909090909090912E-2</v>
      </c>
      <c r="I79" s="20">
        <f>D79*'Fuzzy Topsis'!K$3</f>
        <v>4.4050159930036021E-3</v>
      </c>
      <c r="J79" s="20">
        <f>E79*'Fuzzy Topsis'!K$4</f>
        <v>1.998100135967823E-2</v>
      </c>
      <c r="K79" s="20">
        <f>F79*'Fuzzy Topsis'!K$5</f>
        <v>9.5010204104949997E-3</v>
      </c>
      <c r="L79" s="20">
        <f>G79*'Fuzzy Topsis'!K$6</f>
        <v>1.8255436950696896E-2</v>
      </c>
      <c r="M79" s="20">
        <f>H79*'Fuzzy Topsis'!K$7</f>
        <v>2.9100000000000001E-2</v>
      </c>
    </row>
    <row r="80" spans="1:13" ht="15.75">
      <c r="A80" s="2">
        <v>77</v>
      </c>
      <c r="B80" s="2">
        <v>260</v>
      </c>
      <c r="C80" s="2" t="s">
        <v>138</v>
      </c>
      <c r="D80">
        <f>'Normalisasi Matrik'!K80</f>
        <v>6.4400818611163771E-2</v>
      </c>
      <c r="E80">
        <f>'Normalisasi Matrik'!L80</f>
        <v>0.1130466837888443</v>
      </c>
      <c r="F80">
        <f>'Normalisasi Matrik'!M80</f>
        <v>9.3770351677217909E-2</v>
      </c>
      <c r="G80">
        <f>'Normalisasi Matrik'!N80</f>
        <v>0.10425720702853739</v>
      </c>
      <c r="H80">
        <f>'Normalisasi Matrik'!O80</f>
        <v>0.27272727272727276</v>
      </c>
      <c r="I80" s="20">
        <f>D80*'Fuzzy Topsis'!K$3</f>
        <v>4.4050159930036021E-3</v>
      </c>
      <c r="J80" s="20">
        <f>E80*'Fuzzy Topsis'!K$4</f>
        <v>3.996200271935646E-2</v>
      </c>
      <c r="K80" s="20">
        <f>F80*'Fuzzy Topsis'!K$5</f>
        <v>7.7735621540413651E-3</v>
      </c>
      <c r="L80" s="20">
        <f>G80*'Fuzzy Topsis'!K$6</f>
        <v>1.8255436950696896E-2</v>
      </c>
      <c r="M80" s="20">
        <f>H80*'Fuzzy Topsis'!K$7</f>
        <v>8.7300000000000016E-2</v>
      </c>
    </row>
    <row r="81" spans="1:13" ht="15.75">
      <c r="A81" s="2">
        <v>78</v>
      </c>
      <c r="B81" s="2">
        <v>265</v>
      </c>
      <c r="C81" s="2" t="s">
        <v>139</v>
      </c>
      <c r="D81">
        <f>'Normalisasi Matrik'!K81</f>
        <v>6.4400818611163771E-2</v>
      </c>
      <c r="E81">
        <f>'Normalisasi Matrik'!L81</f>
        <v>5.6523341894422152E-2</v>
      </c>
      <c r="F81">
        <f>'Normalisasi Matrik'!M81</f>
        <v>9.3770351677217909E-2</v>
      </c>
      <c r="G81">
        <f>'Normalisasi Matrik'!N81</f>
        <v>0.10425720702853739</v>
      </c>
      <c r="H81">
        <f>'Normalisasi Matrik'!O81</f>
        <v>0.54545454545454553</v>
      </c>
      <c r="I81" s="20">
        <f>D81*'Fuzzy Topsis'!K$3</f>
        <v>4.4050159930036021E-3</v>
      </c>
      <c r="J81" s="20">
        <f>E81*'Fuzzy Topsis'!K$4</f>
        <v>1.998100135967823E-2</v>
      </c>
      <c r="K81" s="20">
        <f>F81*'Fuzzy Topsis'!K$5</f>
        <v>7.7735621540413651E-3</v>
      </c>
      <c r="L81" s="20">
        <f>G81*'Fuzzy Topsis'!K$6</f>
        <v>1.8255436950696896E-2</v>
      </c>
      <c r="M81" s="20">
        <f>H81*'Fuzzy Topsis'!K$7</f>
        <v>0.17460000000000003</v>
      </c>
    </row>
    <row r="82" spans="1:13" ht="15.75">
      <c r="A82" s="2">
        <v>79</v>
      </c>
      <c r="B82" s="2">
        <v>268</v>
      </c>
      <c r="C82" s="2" t="s">
        <v>140</v>
      </c>
      <c r="D82">
        <f>'Normalisasi Matrik'!K82</f>
        <v>0.12880163722232754</v>
      </c>
      <c r="E82">
        <f>'Normalisasi Matrik'!L82</f>
        <v>5.6523341894422152E-2</v>
      </c>
      <c r="F82">
        <f>'Normalisasi Matrik'!M82</f>
        <v>0.11460820760548854</v>
      </c>
      <c r="G82">
        <f>'Normalisasi Matrik'!N82</f>
        <v>0.10425720702853739</v>
      </c>
      <c r="H82">
        <f>'Normalisasi Matrik'!O82</f>
        <v>9.0909090909090912E-2</v>
      </c>
      <c r="I82" s="20">
        <f>D82*'Fuzzy Topsis'!K$3</f>
        <v>8.8100319860072041E-3</v>
      </c>
      <c r="J82" s="20">
        <f>E82*'Fuzzy Topsis'!K$4</f>
        <v>1.998100135967823E-2</v>
      </c>
      <c r="K82" s="20">
        <f>F82*'Fuzzy Topsis'!K$5</f>
        <v>9.5010204104949997E-3</v>
      </c>
      <c r="L82" s="20">
        <f>G82*'Fuzzy Topsis'!K$6</f>
        <v>1.8255436950696896E-2</v>
      </c>
      <c r="M82" s="20">
        <f>H82*'Fuzzy Topsis'!K$7</f>
        <v>2.9100000000000001E-2</v>
      </c>
    </row>
    <row r="83" spans="1:13" ht="15.75">
      <c r="A83" s="2">
        <v>80</v>
      </c>
      <c r="B83" s="2">
        <v>269</v>
      </c>
      <c r="C83" s="2" t="s">
        <v>141</v>
      </c>
      <c r="D83">
        <f>'Normalisasi Matrik'!K83</f>
        <v>0.12880163722232754</v>
      </c>
      <c r="E83">
        <f>'Normalisasi Matrik'!L83</f>
        <v>5.6523341894422152E-2</v>
      </c>
      <c r="F83">
        <f>'Normalisasi Matrik'!M83</f>
        <v>0.11460820760548854</v>
      </c>
      <c r="G83">
        <f>'Normalisasi Matrik'!N83</f>
        <v>0.10425720702853739</v>
      </c>
      <c r="H83">
        <f>'Normalisasi Matrik'!O83</f>
        <v>0.81818181818181823</v>
      </c>
      <c r="I83" s="20">
        <f>D83*'Fuzzy Topsis'!K$3</f>
        <v>8.8100319860072041E-3</v>
      </c>
      <c r="J83" s="20">
        <f>E83*'Fuzzy Topsis'!K$4</f>
        <v>1.998100135967823E-2</v>
      </c>
      <c r="K83" s="20">
        <f>F83*'Fuzzy Topsis'!K$5</f>
        <v>9.5010204104949997E-3</v>
      </c>
      <c r="L83" s="20">
        <f>G83*'Fuzzy Topsis'!K$6</f>
        <v>1.8255436950696896E-2</v>
      </c>
      <c r="M83" s="20">
        <f>H83*'Fuzzy Topsis'!K$7</f>
        <v>0.26190000000000002</v>
      </c>
    </row>
    <row r="84" spans="1:13" ht="15.75">
      <c r="A84" s="2">
        <v>81</v>
      </c>
      <c r="B84" s="2">
        <v>271</v>
      </c>
      <c r="C84" s="2" t="s">
        <v>142</v>
      </c>
      <c r="D84">
        <f>'Normalisasi Matrik'!K84</f>
        <v>6.4400818611163771E-2</v>
      </c>
      <c r="E84">
        <f>'Normalisasi Matrik'!L84</f>
        <v>5.6523341894422152E-2</v>
      </c>
      <c r="F84">
        <f>'Normalisasi Matrik'!M84</f>
        <v>0.11460820760548854</v>
      </c>
      <c r="G84">
        <f>'Normalisasi Matrik'!N84</f>
        <v>0.10425720702853739</v>
      </c>
      <c r="H84">
        <f>'Normalisasi Matrik'!O84</f>
        <v>9.0909090909090912E-2</v>
      </c>
      <c r="I84" s="20">
        <f>D84*'Fuzzy Topsis'!K$3</f>
        <v>4.4050159930036021E-3</v>
      </c>
      <c r="J84" s="20">
        <f>E84*'Fuzzy Topsis'!K$4</f>
        <v>1.998100135967823E-2</v>
      </c>
      <c r="K84" s="20">
        <f>F84*'Fuzzy Topsis'!K$5</f>
        <v>9.5010204104949997E-3</v>
      </c>
      <c r="L84" s="20">
        <f>G84*'Fuzzy Topsis'!K$6</f>
        <v>1.8255436950696896E-2</v>
      </c>
      <c r="M84" s="20">
        <f>H84*'Fuzzy Topsis'!K$7</f>
        <v>2.9100000000000001E-2</v>
      </c>
    </row>
    <row r="85" spans="1:13" ht="15.75">
      <c r="A85" s="2">
        <v>82</v>
      </c>
      <c r="B85" s="2">
        <v>280</v>
      </c>
      <c r="C85" s="2" t="s">
        <v>143</v>
      </c>
      <c r="D85">
        <f>'Normalisasi Matrik'!K85</f>
        <v>6.4400818611163771E-2</v>
      </c>
      <c r="E85">
        <f>'Normalisasi Matrik'!L85</f>
        <v>0.1130466837888443</v>
      </c>
      <c r="F85">
        <f>'Normalisasi Matrik'!M85</f>
        <v>9.3770351677217909E-2</v>
      </c>
      <c r="G85">
        <f>'Normalisasi Matrik'!N85</f>
        <v>0.10425720702853739</v>
      </c>
      <c r="H85">
        <f>'Normalisasi Matrik'!O85</f>
        <v>0.54545454545454553</v>
      </c>
      <c r="I85" s="20">
        <f>D85*'Fuzzy Topsis'!K$3</f>
        <v>4.4050159930036021E-3</v>
      </c>
      <c r="J85" s="20">
        <f>E85*'Fuzzy Topsis'!K$4</f>
        <v>3.996200271935646E-2</v>
      </c>
      <c r="K85" s="20">
        <f>F85*'Fuzzy Topsis'!K$5</f>
        <v>7.7735621540413651E-3</v>
      </c>
      <c r="L85" s="20">
        <f>G85*'Fuzzy Topsis'!K$6</f>
        <v>1.8255436950696896E-2</v>
      </c>
      <c r="M85" s="20">
        <f>H85*'Fuzzy Topsis'!K$7</f>
        <v>0.17460000000000003</v>
      </c>
    </row>
    <row r="86" spans="1:13" ht="15.75">
      <c r="A86" s="2">
        <v>83</v>
      </c>
      <c r="B86" s="2">
        <v>283</v>
      </c>
      <c r="C86" s="2" t="s">
        <v>144</v>
      </c>
      <c r="D86">
        <f>'Normalisasi Matrik'!K86</f>
        <v>6.4400818611163771E-2</v>
      </c>
      <c r="E86">
        <f>'Normalisasi Matrik'!L86</f>
        <v>0.1130466837888443</v>
      </c>
      <c r="F86">
        <f>'Normalisasi Matrik'!M86</f>
        <v>9.3770351677217909E-2</v>
      </c>
      <c r="G86">
        <f>'Normalisasi Matrik'!N86</f>
        <v>0.10425720702853739</v>
      </c>
      <c r="H86">
        <f>'Normalisasi Matrik'!O86</f>
        <v>0.54545454545454553</v>
      </c>
      <c r="I86" s="20">
        <f>D86*'Fuzzy Topsis'!K$3</f>
        <v>4.4050159930036021E-3</v>
      </c>
      <c r="J86" s="20">
        <f>E86*'Fuzzy Topsis'!K$4</f>
        <v>3.996200271935646E-2</v>
      </c>
      <c r="K86" s="20">
        <f>F86*'Fuzzy Topsis'!K$5</f>
        <v>7.7735621540413651E-3</v>
      </c>
      <c r="L86" s="20">
        <f>G86*'Fuzzy Topsis'!K$6</f>
        <v>1.8255436950696896E-2</v>
      </c>
      <c r="M86" s="20">
        <f>H86*'Fuzzy Topsis'!K$7</f>
        <v>0.17460000000000003</v>
      </c>
    </row>
    <row r="87" spans="1:13" ht="15.75">
      <c r="A87" s="2">
        <v>84</v>
      </c>
      <c r="B87" s="2">
        <v>284</v>
      </c>
      <c r="C87" s="2" t="s">
        <v>145</v>
      </c>
      <c r="D87">
        <f>'Normalisasi Matrik'!K87</f>
        <v>0.19320245583349133</v>
      </c>
      <c r="E87">
        <f>'Normalisasi Matrik'!L87</f>
        <v>5.6523341894422152E-2</v>
      </c>
      <c r="F87">
        <f>'Normalisasi Matrik'!M87</f>
        <v>0.11460820760548854</v>
      </c>
      <c r="G87">
        <f>'Normalisasi Matrik'!N87</f>
        <v>0.10425720702853739</v>
      </c>
      <c r="H87">
        <f>'Normalisasi Matrik'!O87</f>
        <v>0.81818181818181823</v>
      </c>
      <c r="I87" s="20">
        <f>D87*'Fuzzy Topsis'!K$3</f>
        <v>1.3215047979010807E-2</v>
      </c>
      <c r="J87" s="20">
        <f>E87*'Fuzzy Topsis'!K$4</f>
        <v>1.998100135967823E-2</v>
      </c>
      <c r="K87" s="20">
        <f>F87*'Fuzzy Topsis'!K$5</f>
        <v>9.5010204104949997E-3</v>
      </c>
      <c r="L87" s="20">
        <f>G87*'Fuzzy Topsis'!K$6</f>
        <v>1.8255436950696896E-2</v>
      </c>
      <c r="M87" s="20">
        <f>H87*'Fuzzy Topsis'!K$7</f>
        <v>0.26190000000000002</v>
      </c>
    </row>
    <row r="88" spans="1:13" ht="15.75">
      <c r="A88" s="2">
        <v>85</v>
      </c>
      <c r="B88" s="2">
        <v>285</v>
      </c>
      <c r="C88" s="2" t="s">
        <v>146</v>
      </c>
      <c r="D88">
        <f>'Normalisasi Matrik'!K88</f>
        <v>6.4400818611163771E-2</v>
      </c>
      <c r="E88">
        <f>'Normalisasi Matrik'!L88</f>
        <v>5.6523341894422152E-2</v>
      </c>
      <c r="F88">
        <f>'Normalisasi Matrik'!M88</f>
        <v>9.3770351677217909E-2</v>
      </c>
      <c r="G88">
        <f>'Normalisasi Matrik'!N88</f>
        <v>0.10425720702853739</v>
      </c>
      <c r="H88">
        <f>'Normalisasi Matrik'!O88</f>
        <v>9.0909090909090912E-2</v>
      </c>
      <c r="I88" s="20">
        <f>D88*'Fuzzy Topsis'!K$3</f>
        <v>4.4050159930036021E-3</v>
      </c>
      <c r="J88" s="20">
        <f>E88*'Fuzzy Topsis'!K$4</f>
        <v>1.998100135967823E-2</v>
      </c>
      <c r="K88" s="20">
        <f>F88*'Fuzzy Topsis'!K$5</f>
        <v>7.7735621540413651E-3</v>
      </c>
      <c r="L88" s="20">
        <f>G88*'Fuzzy Topsis'!K$6</f>
        <v>1.8255436950696896E-2</v>
      </c>
      <c r="M88" s="20">
        <f>H88*'Fuzzy Topsis'!K$7</f>
        <v>2.9100000000000001E-2</v>
      </c>
    </row>
    <row r="89" spans="1:13" ht="15.75">
      <c r="A89" s="2">
        <v>86</v>
      </c>
      <c r="B89" s="2">
        <v>295</v>
      </c>
      <c r="C89" s="2" t="s">
        <v>147</v>
      </c>
      <c r="D89">
        <f>'Normalisasi Matrik'!K89</f>
        <v>6.4400818611163771E-2</v>
      </c>
      <c r="E89">
        <f>'Normalisasi Matrik'!L89</f>
        <v>5.6523341894422152E-2</v>
      </c>
      <c r="F89">
        <f>'Normalisasi Matrik'!M89</f>
        <v>0.11460820760548854</v>
      </c>
      <c r="G89">
        <f>'Normalisasi Matrik'!N89</f>
        <v>0.10425720702853739</v>
      </c>
      <c r="H89">
        <f>'Normalisasi Matrik'!O89</f>
        <v>0.27272727272727276</v>
      </c>
      <c r="I89" s="20">
        <f>D89*'Fuzzy Topsis'!K$3</f>
        <v>4.4050159930036021E-3</v>
      </c>
      <c r="J89" s="20">
        <f>E89*'Fuzzy Topsis'!K$4</f>
        <v>1.998100135967823E-2</v>
      </c>
      <c r="K89" s="20">
        <f>F89*'Fuzzy Topsis'!K$5</f>
        <v>9.5010204104949997E-3</v>
      </c>
      <c r="L89" s="20">
        <f>G89*'Fuzzy Topsis'!K$6</f>
        <v>1.8255436950696896E-2</v>
      </c>
      <c r="M89" s="20">
        <f>H89*'Fuzzy Topsis'!K$7</f>
        <v>8.7300000000000016E-2</v>
      </c>
    </row>
    <row r="90" spans="1:13" ht="15.75">
      <c r="A90" s="2">
        <v>87</v>
      </c>
      <c r="B90" s="2">
        <v>313</v>
      </c>
      <c r="C90" s="2" t="s">
        <v>148</v>
      </c>
      <c r="D90">
        <f>'Normalisasi Matrik'!K90</f>
        <v>0.19320245583349133</v>
      </c>
      <c r="E90">
        <f>'Normalisasi Matrik'!L90</f>
        <v>5.6523341894422152E-2</v>
      </c>
      <c r="F90">
        <f>'Normalisasi Matrik'!M90</f>
        <v>0.11460820760548854</v>
      </c>
      <c r="G90">
        <f>'Normalisasi Matrik'!N90</f>
        <v>0.10425720702853739</v>
      </c>
      <c r="H90">
        <f>'Normalisasi Matrik'!O90</f>
        <v>0.81818181818181823</v>
      </c>
      <c r="I90" s="20">
        <f>D90*'Fuzzy Topsis'!K$3</f>
        <v>1.3215047979010807E-2</v>
      </c>
      <c r="J90" s="20">
        <f>E90*'Fuzzy Topsis'!K$4</f>
        <v>1.998100135967823E-2</v>
      </c>
      <c r="K90" s="20">
        <f>F90*'Fuzzy Topsis'!K$5</f>
        <v>9.5010204104949997E-3</v>
      </c>
      <c r="L90" s="20">
        <f>G90*'Fuzzy Topsis'!K$6</f>
        <v>1.8255436950696896E-2</v>
      </c>
      <c r="M90" s="20">
        <f>H90*'Fuzzy Topsis'!K$7</f>
        <v>0.26190000000000002</v>
      </c>
    </row>
    <row r="91" spans="1:13" ht="15.75">
      <c r="A91" s="2">
        <v>88</v>
      </c>
      <c r="B91" s="2">
        <v>348</v>
      </c>
      <c r="C91" s="2" t="s">
        <v>149</v>
      </c>
      <c r="D91">
        <f>'Normalisasi Matrik'!K91</f>
        <v>6.4400818611163771E-2</v>
      </c>
      <c r="E91">
        <f>'Normalisasi Matrik'!L91</f>
        <v>5.6523341894422152E-2</v>
      </c>
      <c r="F91">
        <f>'Normalisasi Matrik'!M91</f>
        <v>9.3770351677217909E-2</v>
      </c>
      <c r="G91">
        <f>'Normalisasi Matrik'!N91</f>
        <v>0.10425720702853739</v>
      </c>
      <c r="H91">
        <f>'Normalisasi Matrik'!O91</f>
        <v>9.0909090909090912E-2</v>
      </c>
      <c r="I91" s="20">
        <f>D91*'Fuzzy Topsis'!K$3</f>
        <v>4.4050159930036021E-3</v>
      </c>
      <c r="J91" s="20">
        <f>E91*'Fuzzy Topsis'!K$4</f>
        <v>1.998100135967823E-2</v>
      </c>
      <c r="K91" s="20">
        <f>F91*'Fuzzy Topsis'!K$5</f>
        <v>7.7735621540413651E-3</v>
      </c>
      <c r="L91" s="20">
        <f>G91*'Fuzzy Topsis'!K$6</f>
        <v>1.8255436950696896E-2</v>
      </c>
      <c r="M91" s="20">
        <f>H91*'Fuzzy Topsis'!K$7</f>
        <v>2.9100000000000001E-2</v>
      </c>
    </row>
    <row r="92" spans="1:13" ht="15.75">
      <c r="A92" s="2">
        <v>89</v>
      </c>
      <c r="B92" s="2">
        <v>390</v>
      </c>
      <c r="C92" s="2" t="s">
        <v>150</v>
      </c>
      <c r="D92">
        <f>'Normalisasi Matrik'!K92</f>
        <v>6.4400818611163771E-2</v>
      </c>
      <c r="E92">
        <f>'Normalisasi Matrik'!L92</f>
        <v>0.1130466837888443</v>
      </c>
      <c r="F92">
        <f>'Normalisasi Matrik'!M92</f>
        <v>9.3770351677217909E-2</v>
      </c>
      <c r="G92">
        <f>'Normalisasi Matrik'!N92</f>
        <v>0.10425720702853739</v>
      </c>
      <c r="H92">
        <f>'Normalisasi Matrik'!O92</f>
        <v>0.27272727272727276</v>
      </c>
      <c r="I92" s="20">
        <f>D92*'Fuzzy Topsis'!K$3</f>
        <v>4.4050159930036021E-3</v>
      </c>
      <c r="J92" s="20">
        <f>E92*'Fuzzy Topsis'!K$4</f>
        <v>3.996200271935646E-2</v>
      </c>
      <c r="K92" s="20">
        <f>F92*'Fuzzy Topsis'!K$5</f>
        <v>7.7735621540413651E-3</v>
      </c>
      <c r="L92" s="20">
        <f>G92*'Fuzzy Topsis'!K$6</f>
        <v>1.8255436950696896E-2</v>
      </c>
      <c r="M92" s="20">
        <f>H92*'Fuzzy Topsis'!K$7</f>
        <v>8.7300000000000016E-2</v>
      </c>
    </row>
    <row r="93" spans="1:13" ht="15.75">
      <c r="A93" s="2">
        <v>90</v>
      </c>
      <c r="B93" s="2">
        <v>392</v>
      </c>
      <c r="C93" s="2" t="s">
        <v>151</v>
      </c>
      <c r="D93">
        <f>'Normalisasi Matrik'!K93</f>
        <v>6.4400818611163771E-2</v>
      </c>
      <c r="E93">
        <f>'Normalisasi Matrik'!L93</f>
        <v>0.1130466837888443</v>
      </c>
      <c r="F93">
        <f>'Normalisasi Matrik'!M93</f>
        <v>0.11460820760548854</v>
      </c>
      <c r="G93">
        <f>'Normalisasi Matrik'!N93</f>
        <v>0.10425720702853739</v>
      </c>
      <c r="H93">
        <f>'Normalisasi Matrik'!O93</f>
        <v>0.54545454545454553</v>
      </c>
      <c r="I93" s="20">
        <f>D93*'Fuzzy Topsis'!K$3</f>
        <v>4.4050159930036021E-3</v>
      </c>
      <c r="J93" s="20">
        <f>E93*'Fuzzy Topsis'!K$4</f>
        <v>3.996200271935646E-2</v>
      </c>
      <c r="K93" s="20">
        <f>F93*'Fuzzy Topsis'!K$5</f>
        <v>9.5010204104949997E-3</v>
      </c>
      <c r="L93" s="20">
        <f>G93*'Fuzzy Topsis'!K$6</f>
        <v>1.8255436950696896E-2</v>
      </c>
      <c r="M93" s="20">
        <f>H93*'Fuzzy Topsis'!K$7</f>
        <v>0.17460000000000003</v>
      </c>
    </row>
    <row r="94" spans="1:13" ht="15.75">
      <c r="A94" s="2">
        <v>91</v>
      </c>
      <c r="B94" s="2">
        <v>396</v>
      </c>
      <c r="C94" s="2" t="s">
        <v>152</v>
      </c>
      <c r="D94">
        <f>'Normalisasi Matrik'!K94</f>
        <v>6.4400818611163771E-2</v>
      </c>
      <c r="E94">
        <f>'Normalisasi Matrik'!L94</f>
        <v>5.6523341894422152E-2</v>
      </c>
      <c r="F94">
        <f>'Normalisasi Matrik'!M94</f>
        <v>9.3770351677217909E-2</v>
      </c>
      <c r="G94">
        <f>'Normalisasi Matrik'!N94</f>
        <v>0.10425720702853739</v>
      </c>
      <c r="H94">
        <f>'Normalisasi Matrik'!O94</f>
        <v>9.0909090909090912E-2</v>
      </c>
      <c r="I94" s="20">
        <f>D94*'Fuzzy Topsis'!K$3</f>
        <v>4.4050159930036021E-3</v>
      </c>
      <c r="J94" s="20">
        <f>E94*'Fuzzy Topsis'!K$4</f>
        <v>1.998100135967823E-2</v>
      </c>
      <c r="K94" s="20">
        <f>F94*'Fuzzy Topsis'!K$5</f>
        <v>7.7735621540413651E-3</v>
      </c>
      <c r="L94" s="20">
        <f>G94*'Fuzzy Topsis'!K$6</f>
        <v>1.8255436950696896E-2</v>
      </c>
      <c r="M94" s="20">
        <f>H94*'Fuzzy Topsis'!K$7</f>
        <v>2.9100000000000001E-2</v>
      </c>
    </row>
    <row r="95" spans="1:13" ht="15.75">
      <c r="A95" s="2">
        <v>92</v>
      </c>
      <c r="B95" s="2">
        <v>417</v>
      </c>
      <c r="C95" s="2" t="s">
        <v>153</v>
      </c>
      <c r="D95">
        <f>'Normalisasi Matrik'!K95</f>
        <v>0.12880163722232754</v>
      </c>
      <c r="E95">
        <f>'Normalisasi Matrik'!L95</f>
        <v>0.16957002568326646</v>
      </c>
      <c r="F95">
        <f>'Normalisasi Matrik'!M95</f>
        <v>9.3770351677217909E-2</v>
      </c>
      <c r="G95">
        <f>'Normalisasi Matrik'!N95</f>
        <v>0.10425720702853739</v>
      </c>
      <c r="H95">
        <f>'Normalisasi Matrik'!O95</f>
        <v>0.81818181818181823</v>
      </c>
      <c r="I95" s="20">
        <f>D95*'Fuzzy Topsis'!K$3</f>
        <v>8.8100319860072041E-3</v>
      </c>
      <c r="J95" s="20">
        <f>E95*'Fuzzy Topsis'!K$4</f>
        <v>5.994300407903469E-2</v>
      </c>
      <c r="K95" s="20">
        <f>F95*'Fuzzy Topsis'!K$5</f>
        <v>7.7735621540413651E-3</v>
      </c>
      <c r="L95" s="20">
        <f>G95*'Fuzzy Topsis'!K$6</f>
        <v>1.8255436950696896E-2</v>
      </c>
      <c r="M95" s="20">
        <f>H95*'Fuzzy Topsis'!K$7</f>
        <v>0.26190000000000002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O95"/>
  <sheetViews>
    <sheetView workbookViewId="0">
      <selection activeCell="K4" sqref="K4"/>
    </sheetView>
  </sheetViews>
  <sheetFormatPr defaultRowHeight="15"/>
  <cols>
    <col min="1" max="1" width="3.85546875" bestFit="1" customWidth="1"/>
    <col min="2" max="2" width="9.85546875" bestFit="1" customWidth="1"/>
    <col min="3" max="3" width="45.42578125" bestFit="1" customWidth="1"/>
  </cols>
  <sheetData>
    <row r="3" spans="1:15" ht="15.75">
      <c r="A3" s="2" t="s">
        <v>53</v>
      </c>
      <c r="B3" s="2" t="s">
        <v>192</v>
      </c>
      <c r="C3" s="2" t="s">
        <v>54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J3" s="3" t="s">
        <v>203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</row>
    <row r="4" spans="1:15" ht="15.75">
      <c r="A4" s="2">
        <v>1</v>
      </c>
      <c r="B4" s="2">
        <v>1</v>
      </c>
      <c r="C4" s="2" t="s">
        <v>60</v>
      </c>
      <c r="D4">
        <f>'Matriks Terbobot'!I4</f>
        <v>8.8100319860072041E-3</v>
      </c>
      <c r="E4">
        <f>'Matriks Terbobot'!J4</f>
        <v>3.996200271935646E-2</v>
      </c>
      <c r="F4">
        <f>'Matriks Terbobot'!K4</f>
        <v>9.5010204104949997E-3</v>
      </c>
      <c r="G4">
        <f>'Matriks Terbobot'!L4</f>
        <v>1.8255436950696896E-2</v>
      </c>
      <c r="H4">
        <f>'Matriks Terbobot'!M4</f>
        <v>0.3201</v>
      </c>
      <c r="K4">
        <f>MAX(D4:D95)</f>
        <v>1.3215047979010807E-2</v>
      </c>
      <c r="L4">
        <f t="shared" ref="L4:O4" si="0">MAX(E4:E95)</f>
        <v>5.994300407903469E-2</v>
      </c>
      <c r="M4">
        <f t="shared" si="0"/>
        <v>9.5010204104949997E-3</v>
      </c>
      <c r="N4">
        <f t="shared" si="0"/>
        <v>1.8255436950696896E-2</v>
      </c>
      <c r="O4">
        <f t="shared" si="0"/>
        <v>0.3201</v>
      </c>
    </row>
    <row r="5" spans="1:15" ht="15.75">
      <c r="A5" s="2">
        <v>2</v>
      </c>
      <c r="B5" s="2">
        <v>7</v>
      </c>
      <c r="C5" s="2" t="s">
        <v>62</v>
      </c>
      <c r="D5">
        <f>'Matriks Terbobot'!I5</f>
        <v>4.4050159930036021E-3</v>
      </c>
      <c r="E5">
        <f>'Matriks Terbobot'!J5</f>
        <v>1.998100135967823E-2</v>
      </c>
      <c r="F5">
        <f>'Matriks Terbobot'!K5</f>
        <v>7.7735621540413651E-3</v>
      </c>
      <c r="G5">
        <f>'Matriks Terbobot'!L5</f>
        <v>1.8255436950696896E-2</v>
      </c>
      <c r="H5">
        <f>'Matriks Terbobot'!M5</f>
        <v>8.7300000000000016E-2</v>
      </c>
    </row>
    <row r="6" spans="1:15" ht="15.75">
      <c r="A6" s="2">
        <v>3</v>
      </c>
      <c r="B6" s="2">
        <v>15</v>
      </c>
      <c r="C6" s="2" t="s">
        <v>64</v>
      </c>
      <c r="D6">
        <f>'Matriks Terbobot'!I6</f>
        <v>8.8100319860072041E-3</v>
      </c>
      <c r="E6">
        <f>'Matriks Terbobot'!J6</f>
        <v>1.998100135967823E-2</v>
      </c>
      <c r="F6">
        <f>'Matriks Terbobot'!K6</f>
        <v>7.7735621540413651E-3</v>
      </c>
      <c r="G6">
        <f>'Matriks Terbobot'!L6</f>
        <v>1.8255436950696896E-2</v>
      </c>
      <c r="H6">
        <f>'Matriks Terbobot'!M6</f>
        <v>0.17460000000000003</v>
      </c>
    </row>
    <row r="7" spans="1:15" ht="15.75">
      <c r="A7" s="2">
        <v>4</v>
      </c>
      <c r="B7" s="2">
        <v>21</v>
      </c>
      <c r="C7" s="2" t="s">
        <v>65</v>
      </c>
      <c r="D7">
        <f>'Matriks Terbobot'!I7</f>
        <v>8.8100319860072041E-3</v>
      </c>
      <c r="E7">
        <f>'Matriks Terbobot'!J7</f>
        <v>3.996200271935646E-2</v>
      </c>
      <c r="F7">
        <f>'Matriks Terbobot'!K7</f>
        <v>9.5010204104949997E-3</v>
      </c>
      <c r="G7">
        <f>'Matriks Terbobot'!L7</f>
        <v>1.8255436950696896E-2</v>
      </c>
      <c r="H7">
        <f>'Matriks Terbobot'!M7</f>
        <v>0.26190000000000002</v>
      </c>
      <c r="J7" s="20" t="s">
        <v>204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9</v>
      </c>
    </row>
    <row r="8" spans="1:15" ht="15.75">
      <c r="A8" s="2">
        <v>5</v>
      </c>
      <c r="B8" s="2">
        <v>22</v>
      </c>
      <c r="C8" s="2" t="s">
        <v>66</v>
      </c>
      <c r="D8">
        <f>'Matriks Terbobot'!I8</f>
        <v>4.4050159930036021E-3</v>
      </c>
      <c r="E8">
        <f>'Matriks Terbobot'!J8</f>
        <v>1.998100135967823E-2</v>
      </c>
      <c r="F8">
        <f>'Matriks Terbobot'!K8</f>
        <v>7.7735621540413651E-3</v>
      </c>
      <c r="G8">
        <f>'Matriks Terbobot'!L8</f>
        <v>1.8255436950696896E-2</v>
      </c>
      <c r="H8">
        <f>'Matriks Terbobot'!M8</f>
        <v>2.9100000000000001E-2</v>
      </c>
      <c r="K8">
        <f>MIN(D4:D95)</f>
        <v>1.468338664334534E-3</v>
      </c>
      <c r="L8">
        <f t="shared" ref="L8:O8" si="1">MIN(E4:E95)</f>
        <v>1.998100135967823E-2</v>
      </c>
      <c r="M8">
        <f t="shared" si="1"/>
        <v>8.637291282268182E-4</v>
      </c>
      <c r="N8">
        <f t="shared" si="1"/>
        <v>1.8255436950696896E-2</v>
      </c>
      <c r="O8">
        <f t="shared" si="1"/>
        <v>2.9100000000000001E-2</v>
      </c>
    </row>
    <row r="9" spans="1:15" ht="15.75">
      <c r="A9" s="2">
        <v>6</v>
      </c>
      <c r="B9" s="2">
        <v>23</v>
      </c>
      <c r="C9" s="2" t="s">
        <v>67</v>
      </c>
      <c r="D9">
        <f>'Matriks Terbobot'!I9</f>
        <v>4.4050159930036021E-3</v>
      </c>
      <c r="E9">
        <f>'Matriks Terbobot'!J9</f>
        <v>3.996200271935646E-2</v>
      </c>
      <c r="F9">
        <f>'Matriks Terbobot'!K9</f>
        <v>7.7735621540413651E-3</v>
      </c>
      <c r="G9">
        <f>'Matriks Terbobot'!L9</f>
        <v>1.8255436950696896E-2</v>
      </c>
      <c r="H9">
        <f>'Matriks Terbobot'!M9</f>
        <v>8.7300000000000016E-2</v>
      </c>
    </row>
    <row r="10" spans="1:15" ht="15.75">
      <c r="A10" s="2">
        <v>7</v>
      </c>
      <c r="B10" s="2">
        <v>31</v>
      </c>
      <c r="C10" s="2" t="s">
        <v>68</v>
      </c>
      <c r="D10">
        <f>'Matriks Terbobot'!I10</f>
        <v>8.8100319860072041E-3</v>
      </c>
      <c r="E10">
        <f>'Matriks Terbobot'!J10</f>
        <v>3.996200271935646E-2</v>
      </c>
      <c r="F10">
        <f>'Matriks Terbobot'!K10</f>
        <v>9.5010204104949997E-3</v>
      </c>
      <c r="G10">
        <f>'Matriks Terbobot'!L10</f>
        <v>1.8255436950696896E-2</v>
      </c>
      <c r="H10">
        <f>'Matriks Terbobot'!M10</f>
        <v>0.17460000000000003</v>
      </c>
    </row>
    <row r="11" spans="1:15" ht="15.75">
      <c r="A11" s="2">
        <v>8</v>
      </c>
      <c r="B11" s="2">
        <v>33</v>
      </c>
      <c r="C11" s="2" t="s">
        <v>69</v>
      </c>
      <c r="D11">
        <f>'Matriks Terbobot'!I11</f>
        <v>4.4050159930036021E-3</v>
      </c>
      <c r="E11">
        <f>'Matriks Terbobot'!J11</f>
        <v>1.998100135967823E-2</v>
      </c>
      <c r="F11">
        <f>'Matriks Terbobot'!K11</f>
        <v>9.5010204104949997E-3</v>
      </c>
      <c r="G11">
        <f>'Matriks Terbobot'!L11</f>
        <v>1.8255436950696896E-2</v>
      </c>
      <c r="H11">
        <f>'Matriks Terbobot'!M11</f>
        <v>8.7300000000000016E-2</v>
      </c>
    </row>
    <row r="12" spans="1:15" ht="15.75">
      <c r="A12" s="2">
        <v>9</v>
      </c>
      <c r="B12" s="2">
        <v>40</v>
      </c>
      <c r="C12" s="2" t="s">
        <v>70</v>
      </c>
      <c r="D12">
        <f>'Matriks Terbobot'!I12</f>
        <v>8.8100319860072041E-3</v>
      </c>
      <c r="E12">
        <f>'Matriks Terbobot'!J12</f>
        <v>3.996200271935646E-2</v>
      </c>
      <c r="F12">
        <f>'Matriks Terbobot'!K12</f>
        <v>9.5010204104949997E-3</v>
      </c>
      <c r="G12">
        <f>'Matriks Terbobot'!L12</f>
        <v>1.8255436950696896E-2</v>
      </c>
      <c r="H12">
        <f>'Matriks Terbobot'!M12</f>
        <v>0.17460000000000003</v>
      </c>
    </row>
    <row r="13" spans="1:15" ht="15.75">
      <c r="A13" s="2">
        <v>10</v>
      </c>
      <c r="B13" s="2">
        <v>41</v>
      </c>
      <c r="C13" s="2" t="s">
        <v>71</v>
      </c>
      <c r="D13">
        <f>'Matriks Terbobot'!I13</f>
        <v>4.4050159930036021E-3</v>
      </c>
      <c r="E13">
        <f>'Matriks Terbobot'!J13</f>
        <v>3.996200271935646E-2</v>
      </c>
      <c r="F13">
        <f>'Matriks Terbobot'!K13</f>
        <v>7.7735621540413651E-3</v>
      </c>
      <c r="G13">
        <f>'Matriks Terbobot'!L13</f>
        <v>1.8255436950696896E-2</v>
      </c>
      <c r="H13">
        <f>'Matriks Terbobot'!M13</f>
        <v>0.17460000000000003</v>
      </c>
    </row>
    <row r="14" spans="1:15" ht="15.75">
      <c r="A14" s="2">
        <v>11</v>
      </c>
      <c r="B14" s="2">
        <v>42</v>
      </c>
      <c r="C14" s="2" t="s">
        <v>72</v>
      </c>
      <c r="D14">
        <f>'Matriks Terbobot'!I14</f>
        <v>4.4050159930036021E-3</v>
      </c>
      <c r="E14">
        <f>'Matriks Terbobot'!J14</f>
        <v>3.996200271935646E-2</v>
      </c>
      <c r="F14">
        <f>'Matriks Terbobot'!K14</f>
        <v>7.7735621540413651E-3</v>
      </c>
      <c r="G14">
        <f>'Matriks Terbobot'!L14</f>
        <v>1.8255436950696896E-2</v>
      </c>
      <c r="H14">
        <f>'Matriks Terbobot'!M14</f>
        <v>8.7300000000000016E-2</v>
      </c>
    </row>
    <row r="15" spans="1:15" ht="15.75">
      <c r="A15" s="2">
        <v>12</v>
      </c>
      <c r="B15" s="2">
        <v>45</v>
      </c>
      <c r="C15" s="2" t="s">
        <v>73</v>
      </c>
      <c r="D15">
        <f>'Matriks Terbobot'!I15</f>
        <v>4.4050159930036021E-3</v>
      </c>
      <c r="E15">
        <f>'Matriks Terbobot'!J15</f>
        <v>1.998100135967823E-2</v>
      </c>
      <c r="F15">
        <f>'Matriks Terbobot'!K15</f>
        <v>9.5010204104949997E-3</v>
      </c>
      <c r="G15">
        <f>'Matriks Terbobot'!L15</f>
        <v>1.8255436950696896E-2</v>
      </c>
      <c r="H15">
        <f>'Matriks Terbobot'!M15</f>
        <v>8.7300000000000016E-2</v>
      </c>
    </row>
    <row r="16" spans="1:15" ht="15.75">
      <c r="A16" s="2">
        <v>13</v>
      </c>
      <c r="B16" s="2">
        <v>53</v>
      </c>
      <c r="C16" s="2" t="s">
        <v>74</v>
      </c>
      <c r="D16">
        <f>'Matriks Terbobot'!I16</f>
        <v>4.4050159930036021E-3</v>
      </c>
      <c r="E16">
        <f>'Matriks Terbobot'!J16</f>
        <v>3.996200271935646E-2</v>
      </c>
      <c r="F16">
        <f>'Matriks Terbobot'!K16</f>
        <v>9.5010204104949997E-3</v>
      </c>
      <c r="G16">
        <f>'Matriks Terbobot'!L16</f>
        <v>1.8255436950696896E-2</v>
      </c>
      <c r="H16">
        <f>'Matriks Terbobot'!M16</f>
        <v>0.17460000000000003</v>
      </c>
    </row>
    <row r="17" spans="1:8" ht="15.75">
      <c r="A17" s="2">
        <v>14</v>
      </c>
      <c r="B17" s="2">
        <v>54</v>
      </c>
      <c r="C17" s="2" t="s">
        <v>75</v>
      </c>
      <c r="D17">
        <f>'Matriks Terbobot'!I17</f>
        <v>4.4050159930036021E-3</v>
      </c>
      <c r="E17">
        <f>'Matriks Terbobot'!J17</f>
        <v>1.998100135967823E-2</v>
      </c>
      <c r="F17">
        <f>'Matriks Terbobot'!K17</f>
        <v>7.7735621540413651E-3</v>
      </c>
      <c r="G17">
        <f>'Matriks Terbobot'!L17</f>
        <v>1.8255436950696896E-2</v>
      </c>
      <c r="H17">
        <f>'Matriks Terbobot'!M17</f>
        <v>0.17460000000000003</v>
      </c>
    </row>
    <row r="18" spans="1:8" ht="15.75">
      <c r="A18" s="2">
        <v>15</v>
      </c>
      <c r="B18" s="2">
        <v>58</v>
      </c>
      <c r="C18" s="2" t="s">
        <v>76</v>
      </c>
      <c r="D18">
        <f>'Matriks Terbobot'!I18</f>
        <v>4.4050159930036021E-3</v>
      </c>
      <c r="E18">
        <f>'Matriks Terbobot'!J18</f>
        <v>3.996200271935646E-2</v>
      </c>
      <c r="F18">
        <f>'Matriks Terbobot'!K18</f>
        <v>7.7735621540413651E-3</v>
      </c>
      <c r="G18">
        <f>'Matriks Terbobot'!L18</f>
        <v>1.8255436950696896E-2</v>
      </c>
      <c r="H18">
        <f>'Matriks Terbobot'!M18</f>
        <v>0.26190000000000002</v>
      </c>
    </row>
    <row r="19" spans="1:8" ht="15.75">
      <c r="A19" s="2">
        <v>16</v>
      </c>
      <c r="B19" s="2">
        <v>59</v>
      </c>
      <c r="C19" s="2" t="s">
        <v>77</v>
      </c>
      <c r="D19">
        <f>'Matriks Terbobot'!I19</f>
        <v>4.4050159930036021E-3</v>
      </c>
      <c r="E19">
        <f>'Matriks Terbobot'!J19</f>
        <v>1.998100135967823E-2</v>
      </c>
      <c r="F19">
        <f>'Matriks Terbobot'!K19</f>
        <v>7.7735621540413651E-3</v>
      </c>
      <c r="G19">
        <f>'Matriks Terbobot'!L19</f>
        <v>1.8255436950696896E-2</v>
      </c>
      <c r="H19">
        <f>'Matriks Terbobot'!M19</f>
        <v>2.9100000000000001E-2</v>
      </c>
    </row>
    <row r="20" spans="1:8" ht="15.75">
      <c r="A20" s="2">
        <v>17</v>
      </c>
      <c r="B20" s="2">
        <v>60</v>
      </c>
      <c r="C20" s="2" t="s">
        <v>78</v>
      </c>
      <c r="D20">
        <f>'Matriks Terbobot'!I20</f>
        <v>4.4050159930036021E-3</v>
      </c>
      <c r="E20">
        <f>'Matriks Terbobot'!J20</f>
        <v>3.996200271935646E-2</v>
      </c>
      <c r="F20">
        <f>'Matriks Terbobot'!K20</f>
        <v>9.5010204104949997E-3</v>
      </c>
      <c r="G20">
        <f>'Matriks Terbobot'!L20</f>
        <v>1.8255436950696896E-2</v>
      </c>
      <c r="H20">
        <f>'Matriks Terbobot'!M20</f>
        <v>0.17460000000000003</v>
      </c>
    </row>
    <row r="21" spans="1:8" ht="15.75">
      <c r="A21" s="2">
        <v>18</v>
      </c>
      <c r="B21" s="2">
        <v>64</v>
      </c>
      <c r="C21" s="2" t="s">
        <v>79</v>
      </c>
      <c r="D21">
        <f>'Matriks Terbobot'!I21</f>
        <v>8.8100319860072041E-3</v>
      </c>
      <c r="E21">
        <f>'Matriks Terbobot'!J21</f>
        <v>5.994300407903469E-2</v>
      </c>
      <c r="F21">
        <f>'Matriks Terbobot'!K21</f>
        <v>9.5010204104949997E-3</v>
      </c>
      <c r="G21">
        <f>'Matriks Terbobot'!L21</f>
        <v>1.8255436950696896E-2</v>
      </c>
      <c r="H21">
        <f>'Matriks Terbobot'!M21</f>
        <v>0.26190000000000002</v>
      </c>
    </row>
    <row r="22" spans="1:8" ht="15.75">
      <c r="A22" s="2">
        <v>19</v>
      </c>
      <c r="B22" s="2">
        <v>65</v>
      </c>
      <c r="C22" s="2" t="s">
        <v>80</v>
      </c>
      <c r="D22">
        <f>'Matriks Terbobot'!I22</f>
        <v>4.4050159930036021E-3</v>
      </c>
      <c r="E22">
        <f>'Matriks Terbobot'!J22</f>
        <v>1.998100135967823E-2</v>
      </c>
      <c r="F22">
        <f>'Matriks Terbobot'!K22</f>
        <v>9.5010204104949997E-3</v>
      </c>
      <c r="G22">
        <f>'Matriks Terbobot'!L22</f>
        <v>1.8255436950696896E-2</v>
      </c>
      <c r="H22">
        <f>'Matriks Terbobot'!M22</f>
        <v>8.7300000000000016E-2</v>
      </c>
    </row>
    <row r="23" spans="1:8" ht="15.75">
      <c r="A23" s="2">
        <v>20</v>
      </c>
      <c r="B23" s="2">
        <v>68</v>
      </c>
      <c r="C23" s="2" t="s">
        <v>81</v>
      </c>
      <c r="D23">
        <f>'Matriks Terbobot'!I23</f>
        <v>4.4050159930036021E-3</v>
      </c>
      <c r="E23">
        <f>'Matriks Terbobot'!J23</f>
        <v>3.996200271935646E-2</v>
      </c>
      <c r="F23">
        <f>'Matriks Terbobot'!K23</f>
        <v>7.7735621540413651E-3</v>
      </c>
      <c r="G23">
        <f>'Matriks Terbobot'!L23</f>
        <v>1.8255436950696896E-2</v>
      </c>
      <c r="H23">
        <f>'Matriks Terbobot'!M23</f>
        <v>8.7300000000000016E-2</v>
      </c>
    </row>
    <row r="24" spans="1:8" ht="15.75">
      <c r="A24" s="2">
        <v>21</v>
      </c>
      <c r="B24" s="2">
        <v>70</v>
      </c>
      <c r="C24" s="2" t="s">
        <v>82</v>
      </c>
      <c r="D24">
        <f>'Matriks Terbobot'!I24</f>
        <v>4.4050159930036021E-3</v>
      </c>
      <c r="E24">
        <f>'Matriks Terbobot'!J24</f>
        <v>1.998100135967823E-2</v>
      </c>
      <c r="F24">
        <f>'Matriks Terbobot'!K24</f>
        <v>7.7735621540413651E-3</v>
      </c>
      <c r="G24">
        <f>'Matriks Terbobot'!L24</f>
        <v>1.8255436950696896E-2</v>
      </c>
      <c r="H24">
        <f>'Matriks Terbobot'!M24</f>
        <v>2.9100000000000001E-2</v>
      </c>
    </row>
    <row r="25" spans="1:8" ht="15.75">
      <c r="A25" s="2">
        <v>22</v>
      </c>
      <c r="B25" s="2">
        <v>71</v>
      </c>
      <c r="C25" s="2" t="s">
        <v>83</v>
      </c>
      <c r="D25">
        <f>'Matriks Terbobot'!I25</f>
        <v>4.4050159930036021E-3</v>
      </c>
      <c r="E25">
        <f>'Matriks Terbobot'!J25</f>
        <v>3.996200271935646E-2</v>
      </c>
      <c r="F25">
        <f>'Matriks Terbobot'!K25</f>
        <v>9.5010204104949997E-3</v>
      </c>
      <c r="G25">
        <f>'Matriks Terbobot'!L25</f>
        <v>1.8255436950696896E-2</v>
      </c>
      <c r="H25">
        <f>'Matriks Terbobot'!M25</f>
        <v>0.26190000000000002</v>
      </c>
    </row>
    <row r="26" spans="1:8" ht="15.75">
      <c r="A26" s="2">
        <v>23</v>
      </c>
      <c r="B26" s="2">
        <v>75</v>
      </c>
      <c r="C26" s="2" t="s">
        <v>84</v>
      </c>
      <c r="D26">
        <f>'Matriks Terbobot'!I26</f>
        <v>1.3215047979010807E-2</v>
      </c>
      <c r="E26">
        <f>'Matriks Terbobot'!J26</f>
        <v>5.994300407903469E-2</v>
      </c>
      <c r="F26">
        <f>'Matriks Terbobot'!K26</f>
        <v>9.5010204104949997E-3</v>
      </c>
      <c r="G26">
        <f>'Matriks Terbobot'!L26</f>
        <v>1.8255436950696896E-2</v>
      </c>
      <c r="H26">
        <f>'Matriks Terbobot'!M26</f>
        <v>0.3201</v>
      </c>
    </row>
    <row r="27" spans="1:8" ht="15.75">
      <c r="A27" s="2">
        <v>24</v>
      </c>
      <c r="B27" s="2">
        <v>79</v>
      </c>
      <c r="C27" s="2" t="s">
        <v>85</v>
      </c>
      <c r="D27">
        <f>'Matriks Terbobot'!I27</f>
        <v>4.4050159930036021E-3</v>
      </c>
      <c r="E27">
        <f>'Matriks Terbobot'!J27</f>
        <v>5.994300407903469E-2</v>
      </c>
      <c r="F27">
        <f>'Matriks Terbobot'!K27</f>
        <v>9.5010204104949997E-3</v>
      </c>
      <c r="G27">
        <f>'Matriks Terbobot'!L27</f>
        <v>1.8255436950696896E-2</v>
      </c>
      <c r="H27">
        <f>'Matriks Terbobot'!M27</f>
        <v>0.26190000000000002</v>
      </c>
    </row>
    <row r="28" spans="1:8" ht="15.75">
      <c r="A28" s="2">
        <v>25</v>
      </c>
      <c r="B28" s="2">
        <v>83</v>
      </c>
      <c r="C28" s="2" t="s">
        <v>86</v>
      </c>
      <c r="D28">
        <f>'Matriks Terbobot'!I28</f>
        <v>1.3215047979010807E-2</v>
      </c>
      <c r="E28">
        <f>'Matriks Terbobot'!J28</f>
        <v>5.994300407903469E-2</v>
      </c>
      <c r="F28">
        <f>'Matriks Terbobot'!K28</f>
        <v>9.5010204104949997E-3</v>
      </c>
      <c r="G28">
        <f>'Matriks Terbobot'!L28</f>
        <v>1.8255436950696896E-2</v>
      </c>
      <c r="H28">
        <f>'Matriks Terbobot'!M28</f>
        <v>0.3201</v>
      </c>
    </row>
    <row r="29" spans="1:8" ht="15.75">
      <c r="A29" s="2">
        <v>26</v>
      </c>
      <c r="B29" s="2">
        <v>87</v>
      </c>
      <c r="C29" s="2" t="s">
        <v>87</v>
      </c>
      <c r="D29">
        <f>'Matriks Terbobot'!I29</f>
        <v>4.4050159930036021E-3</v>
      </c>
      <c r="E29">
        <f>'Matriks Terbobot'!J29</f>
        <v>1.998100135967823E-2</v>
      </c>
      <c r="F29">
        <f>'Matriks Terbobot'!K29</f>
        <v>7.7735621540413651E-3</v>
      </c>
      <c r="G29">
        <f>'Matriks Terbobot'!L29</f>
        <v>1.8255436950696896E-2</v>
      </c>
      <c r="H29">
        <f>'Matriks Terbobot'!M29</f>
        <v>8.7300000000000016E-2</v>
      </c>
    </row>
    <row r="30" spans="1:8" ht="15.75">
      <c r="A30" s="2">
        <v>27</v>
      </c>
      <c r="B30" s="2">
        <v>90</v>
      </c>
      <c r="C30" s="2" t="s">
        <v>88</v>
      </c>
      <c r="D30">
        <f>'Matriks Terbobot'!I30</f>
        <v>4.4050159930036021E-3</v>
      </c>
      <c r="E30">
        <f>'Matriks Terbobot'!J30</f>
        <v>1.998100135967823E-2</v>
      </c>
      <c r="F30">
        <f>'Matriks Terbobot'!K30</f>
        <v>9.5010204104949997E-3</v>
      </c>
      <c r="G30">
        <f>'Matriks Terbobot'!L30</f>
        <v>1.8255436950696896E-2</v>
      </c>
      <c r="H30">
        <f>'Matriks Terbobot'!M30</f>
        <v>0.17460000000000003</v>
      </c>
    </row>
    <row r="31" spans="1:8" ht="15.75">
      <c r="A31" s="2">
        <v>28</v>
      </c>
      <c r="B31" s="2">
        <v>92</v>
      </c>
      <c r="C31" s="2" t="s">
        <v>89</v>
      </c>
      <c r="D31">
        <f>'Matriks Terbobot'!I31</f>
        <v>4.4050159930036021E-3</v>
      </c>
      <c r="E31">
        <f>'Matriks Terbobot'!J31</f>
        <v>1.998100135967823E-2</v>
      </c>
      <c r="F31">
        <f>'Matriks Terbobot'!K31</f>
        <v>9.5010204104949997E-3</v>
      </c>
      <c r="G31">
        <f>'Matriks Terbobot'!L31</f>
        <v>1.8255436950696896E-2</v>
      </c>
      <c r="H31">
        <f>'Matriks Terbobot'!M31</f>
        <v>2.9100000000000001E-2</v>
      </c>
    </row>
    <row r="32" spans="1:8" ht="15.75">
      <c r="A32" s="2">
        <v>29</v>
      </c>
      <c r="B32" s="2">
        <v>97</v>
      </c>
      <c r="C32" s="2" t="s">
        <v>90</v>
      </c>
      <c r="D32">
        <f>'Matriks Terbobot'!I32</f>
        <v>1.3215047979010807E-2</v>
      </c>
      <c r="E32">
        <f>'Matriks Terbobot'!J32</f>
        <v>5.994300407903469E-2</v>
      </c>
      <c r="F32">
        <f>'Matriks Terbobot'!K32</f>
        <v>9.5010204104949997E-3</v>
      </c>
      <c r="G32">
        <f>'Matriks Terbobot'!L32</f>
        <v>1.8255436950696896E-2</v>
      </c>
      <c r="H32">
        <f>'Matriks Terbobot'!M32</f>
        <v>0.3201</v>
      </c>
    </row>
    <row r="33" spans="1:8" ht="15.75">
      <c r="A33" s="2">
        <v>30</v>
      </c>
      <c r="B33" s="2">
        <v>98</v>
      </c>
      <c r="C33" s="2" t="s">
        <v>91</v>
      </c>
      <c r="D33">
        <f>'Matriks Terbobot'!I33</f>
        <v>4.4050159930036021E-3</v>
      </c>
      <c r="E33">
        <f>'Matriks Terbobot'!J33</f>
        <v>1.998100135967823E-2</v>
      </c>
      <c r="F33">
        <f>'Matriks Terbobot'!K33</f>
        <v>9.5010204104949997E-3</v>
      </c>
      <c r="G33">
        <f>'Matriks Terbobot'!L33</f>
        <v>1.8255436950696896E-2</v>
      </c>
      <c r="H33">
        <f>'Matriks Terbobot'!M33</f>
        <v>2.9100000000000001E-2</v>
      </c>
    </row>
    <row r="34" spans="1:8" ht="15.75">
      <c r="A34" s="2">
        <v>31</v>
      </c>
      <c r="B34" s="2">
        <v>99</v>
      </c>
      <c r="C34" s="2" t="s">
        <v>92</v>
      </c>
      <c r="D34">
        <f>'Matriks Terbobot'!I34</f>
        <v>8.8100319860072041E-3</v>
      </c>
      <c r="E34">
        <f>'Matriks Terbobot'!J34</f>
        <v>3.996200271935646E-2</v>
      </c>
      <c r="F34">
        <f>'Matriks Terbobot'!K34</f>
        <v>7.7735621540413651E-3</v>
      </c>
      <c r="G34">
        <f>'Matriks Terbobot'!L34</f>
        <v>1.8255436950696896E-2</v>
      </c>
      <c r="H34">
        <f>'Matriks Terbobot'!M34</f>
        <v>0.17460000000000003</v>
      </c>
    </row>
    <row r="35" spans="1:8" ht="15.75">
      <c r="A35" s="2">
        <v>32</v>
      </c>
      <c r="B35" s="2">
        <v>101</v>
      </c>
      <c r="C35" s="2" t="s">
        <v>93</v>
      </c>
      <c r="D35">
        <f>'Matriks Terbobot'!I35</f>
        <v>8.8100319860072041E-3</v>
      </c>
      <c r="E35">
        <f>'Matriks Terbobot'!J35</f>
        <v>1.998100135967823E-2</v>
      </c>
      <c r="F35">
        <f>'Matriks Terbobot'!K35</f>
        <v>9.5010204104949997E-3</v>
      </c>
      <c r="G35">
        <f>'Matriks Terbobot'!L35</f>
        <v>1.8255436950696896E-2</v>
      </c>
      <c r="H35">
        <f>'Matriks Terbobot'!M35</f>
        <v>0.17460000000000003</v>
      </c>
    </row>
    <row r="36" spans="1:8" ht="15.75">
      <c r="A36" s="2">
        <v>33</v>
      </c>
      <c r="B36" s="2">
        <v>104</v>
      </c>
      <c r="C36" s="2" t="s">
        <v>94</v>
      </c>
      <c r="D36">
        <f>'Matriks Terbobot'!I36</f>
        <v>4.4050159930036021E-3</v>
      </c>
      <c r="E36">
        <f>'Matriks Terbobot'!J36</f>
        <v>3.996200271935646E-2</v>
      </c>
      <c r="F36">
        <f>'Matriks Terbobot'!K36</f>
        <v>7.7735621540413651E-3</v>
      </c>
      <c r="G36">
        <f>'Matriks Terbobot'!L36</f>
        <v>1.8255436950696896E-2</v>
      </c>
      <c r="H36">
        <f>'Matriks Terbobot'!M36</f>
        <v>8.7300000000000016E-2</v>
      </c>
    </row>
    <row r="37" spans="1:8" ht="15.75">
      <c r="A37" s="2">
        <v>34</v>
      </c>
      <c r="B37" s="2">
        <v>105</v>
      </c>
      <c r="C37" s="2" t="s">
        <v>95</v>
      </c>
      <c r="D37">
        <f>'Matriks Terbobot'!I37</f>
        <v>4.4050159930036021E-3</v>
      </c>
      <c r="E37">
        <f>'Matriks Terbobot'!J37</f>
        <v>3.996200271935646E-2</v>
      </c>
      <c r="F37">
        <f>'Matriks Terbobot'!K37</f>
        <v>7.7735621540413651E-3</v>
      </c>
      <c r="G37">
        <f>'Matriks Terbobot'!L37</f>
        <v>1.8255436950696896E-2</v>
      </c>
      <c r="H37">
        <f>'Matriks Terbobot'!M37</f>
        <v>0.26190000000000002</v>
      </c>
    </row>
    <row r="38" spans="1:8" ht="15.75">
      <c r="A38" s="2">
        <v>35</v>
      </c>
      <c r="B38" s="2">
        <v>107</v>
      </c>
      <c r="C38" s="2" t="s">
        <v>96</v>
      </c>
      <c r="D38">
        <f>'Matriks Terbobot'!I38</f>
        <v>8.8100319860072041E-3</v>
      </c>
      <c r="E38">
        <f>'Matriks Terbobot'!J38</f>
        <v>3.996200271935646E-2</v>
      </c>
      <c r="F38">
        <f>'Matriks Terbobot'!K38</f>
        <v>7.7735621540413651E-3</v>
      </c>
      <c r="G38">
        <f>'Matriks Terbobot'!L38</f>
        <v>1.8255436950696896E-2</v>
      </c>
      <c r="H38">
        <f>'Matriks Terbobot'!M38</f>
        <v>0.26190000000000002</v>
      </c>
    </row>
    <row r="39" spans="1:8" ht="15.75">
      <c r="A39" s="2">
        <v>36</v>
      </c>
      <c r="B39" s="2">
        <v>109</v>
      </c>
      <c r="C39" s="2" t="s">
        <v>97</v>
      </c>
      <c r="D39">
        <f>'Matriks Terbobot'!I39</f>
        <v>4.4050159930036021E-3</v>
      </c>
      <c r="E39">
        <f>'Matriks Terbobot'!J39</f>
        <v>3.996200271935646E-2</v>
      </c>
      <c r="F39">
        <f>'Matriks Terbobot'!K39</f>
        <v>7.7735621540413651E-3</v>
      </c>
      <c r="G39">
        <f>'Matriks Terbobot'!L39</f>
        <v>1.8255436950696896E-2</v>
      </c>
      <c r="H39">
        <f>'Matriks Terbobot'!M39</f>
        <v>0.17460000000000003</v>
      </c>
    </row>
    <row r="40" spans="1:8" ht="15.75">
      <c r="A40" s="2">
        <v>37</v>
      </c>
      <c r="B40" s="2">
        <v>114</v>
      </c>
      <c r="C40" s="2" t="s">
        <v>98</v>
      </c>
      <c r="D40">
        <f>'Matriks Terbobot'!I40</f>
        <v>8.8100319860072041E-3</v>
      </c>
      <c r="E40">
        <f>'Matriks Terbobot'!J40</f>
        <v>5.994300407903469E-2</v>
      </c>
      <c r="F40">
        <f>'Matriks Terbobot'!K40</f>
        <v>9.5010204104949997E-3</v>
      </c>
      <c r="G40">
        <f>'Matriks Terbobot'!L40</f>
        <v>1.8255436950696896E-2</v>
      </c>
      <c r="H40">
        <f>'Matriks Terbobot'!M40</f>
        <v>0.26190000000000002</v>
      </c>
    </row>
    <row r="41" spans="1:8" ht="15.75">
      <c r="A41" s="2">
        <v>38</v>
      </c>
      <c r="B41" s="2">
        <v>117</v>
      </c>
      <c r="C41" s="2" t="s">
        <v>99</v>
      </c>
      <c r="D41">
        <f>'Matriks Terbobot'!I41</f>
        <v>8.8100319860072041E-3</v>
      </c>
      <c r="E41">
        <f>'Matriks Terbobot'!J41</f>
        <v>1.998100135967823E-2</v>
      </c>
      <c r="F41">
        <f>'Matriks Terbobot'!K41</f>
        <v>8.637291282268182E-4</v>
      </c>
      <c r="G41">
        <f>'Matriks Terbobot'!L41</f>
        <v>1.8255436950696896E-2</v>
      </c>
      <c r="H41">
        <f>'Matriks Terbobot'!M41</f>
        <v>8.7300000000000016E-2</v>
      </c>
    </row>
    <row r="42" spans="1:8" ht="15.75">
      <c r="A42" s="2">
        <v>39</v>
      </c>
      <c r="B42" s="2">
        <v>124</v>
      </c>
      <c r="C42" s="2" t="s">
        <v>100</v>
      </c>
      <c r="D42">
        <f>'Matriks Terbobot'!I42</f>
        <v>8.8100319860072041E-3</v>
      </c>
      <c r="E42">
        <f>'Matriks Terbobot'!J42</f>
        <v>5.994300407903469E-2</v>
      </c>
      <c r="F42">
        <f>'Matriks Terbobot'!K42</f>
        <v>9.5010204104949997E-3</v>
      </c>
      <c r="G42">
        <f>'Matriks Terbobot'!L42</f>
        <v>1.8255436950696896E-2</v>
      </c>
      <c r="H42">
        <f>'Matriks Terbobot'!M42</f>
        <v>0.26190000000000002</v>
      </c>
    </row>
    <row r="43" spans="1:8" ht="15.75">
      <c r="A43" s="2">
        <v>40</v>
      </c>
      <c r="B43" s="2">
        <v>128</v>
      </c>
      <c r="C43" s="2" t="s">
        <v>101</v>
      </c>
      <c r="D43">
        <f>'Matriks Terbobot'!I43</f>
        <v>4.4050159930036021E-3</v>
      </c>
      <c r="E43">
        <f>'Matriks Terbobot'!J43</f>
        <v>1.998100135967823E-2</v>
      </c>
      <c r="F43">
        <f>'Matriks Terbobot'!K43</f>
        <v>7.7735621540413651E-3</v>
      </c>
      <c r="G43">
        <f>'Matriks Terbobot'!L43</f>
        <v>1.8255436950696896E-2</v>
      </c>
      <c r="H43">
        <f>'Matriks Terbobot'!M43</f>
        <v>2.9100000000000001E-2</v>
      </c>
    </row>
    <row r="44" spans="1:8" ht="15.75">
      <c r="A44" s="2">
        <v>41</v>
      </c>
      <c r="B44" s="2">
        <v>141</v>
      </c>
      <c r="C44" s="2" t="s">
        <v>102</v>
      </c>
      <c r="D44">
        <f>'Matriks Terbobot'!I44</f>
        <v>8.8100319860072041E-3</v>
      </c>
      <c r="E44">
        <f>'Matriks Terbobot'!J44</f>
        <v>5.994300407903469E-2</v>
      </c>
      <c r="F44">
        <f>'Matriks Terbobot'!K44</f>
        <v>9.5010204104949997E-3</v>
      </c>
      <c r="G44">
        <f>'Matriks Terbobot'!L44</f>
        <v>1.8255436950696896E-2</v>
      </c>
      <c r="H44">
        <f>'Matriks Terbobot'!M44</f>
        <v>0.26190000000000002</v>
      </c>
    </row>
    <row r="45" spans="1:8" ht="15.75">
      <c r="A45" s="2">
        <v>42</v>
      </c>
      <c r="B45" s="2">
        <v>142</v>
      </c>
      <c r="C45" s="2" t="s">
        <v>103</v>
      </c>
      <c r="D45">
        <f>'Matriks Terbobot'!I45</f>
        <v>8.8100319860072041E-3</v>
      </c>
      <c r="E45">
        <f>'Matriks Terbobot'!J45</f>
        <v>3.996200271935646E-2</v>
      </c>
      <c r="F45">
        <f>'Matriks Terbobot'!K45</f>
        <v>7.7735621540413651E-3</v>
      </c>
      <c r="G45">
        <f>'Matriks Terbobot'!L45</f>
        <v>1.8255436950696896E-2</v>
      </c>
      <c r="H45">
        <f>'Matriks Terbobot'!M45</f>
        <v>8.7300000000000016E-2</v>
      </c>
    </row>
    <row r="46" spans="1:8" ht="15.75">
      <c r="A46" s="2">
        <v>43</v>
      </c>
      <c r="B46" s="2">
        <v>143</v>
      </c>
      <c r="C46" s="2" t="s">
        <v>104</v>
      </c>
      <c r="D46">
        <f>'Matriks Terbobot'!I46</f>
        <v>4.4050159930036021E-3</v>
      </c>
      <c r="E46">
        <f>'Matriks Terbobot'!J46</f>
        <v>3.996200271935646E-2</v>
      </c>
      <c r="F46">
        <f>'Matriks Terbobot'!K46</f>
        <v>7.7735621540413651E-3</v>
      </c>
      <c r="G46">
        <f>'Matriks Terbobot'!L46</f>
        <v>1.8255436950696896E-2</v>
      </c>
      <c r="H46">
        <f>'Matriks Terbobot'!M46</f>
        <v>0.17460000000000003</v>
      </c>
    </row>
    <row r="47" spans="1:8" ht="15.75">
      <c r="A47" s="2">
        <v>44</v>
      </c>
      <c r="B47" s="2">
        <v>144</v>
      </c>
      <c r="C47" s="2" t="s">
        <v>105</v>
      </c>
      <c r="D47">
        <f>'Matriks Terbobot'!I47</f>
        <v>8.8100319860072041E-3</v>
      </c>
      <c r="E47">
        <f>'Matriks Terbobot'!J47</f>
        <v>5.994300407903469E-2</v>
      </c>
      <c r="F47">
        <f>'Matriks Terbobot'!K47</f>
        <v>9.5010204104949997E-3</v>
      </c>
      <c r="G47">
        <f>'Matriks Terbobot'!L47</f>
        <v>1.8255436950696896E-2</v>
      </c>
      <c r="H47">
        <f>'Matriks Terbobot'!M47</f>
        <v>0.26190000000000002</v>
      </c>
    </row>
    <row r="48" spans="1:8" ht="15.75">
      <c r="A48" s="2">
        <v>45</v>
      </c>
      <c r="B48" s="2">
        <v>152</v>
      </c>
      <c r="C48" s="2" t="s">
        <v>106</v>
      </c>
      <c r="D48">
        <f>'Matriks Terbobot'!I48</f>
        <v>4.4050159930036021E-3</v>
      </c>
      <c r="E48">
        <f>'Matriks Terbobot'!J48</f>
        <v>1.998100135967823E-2</v>
      </c>
      <c r="F48">
        <f>'Matriks Terbobot'!K48</f>
        <v>7.7735621540413651E-3</v>
      </c>
      <c r="G48">
        <f>'Matriks Terbobot'!L48</f>
        <v>1.8255436950696896E-2</v>
      </c>
      <c r="H48">
        <f>'Matriks Terbobot'!M48</f>
        <v>2.9100000000000001E-2</v>
      </c>
    </row>
    <row r="49" spans="1:8" ht="15.75">
      <c r="A49" s="2">
        <v>46</v>
      </c>
      <c r="B49" s="2">
        <v>154</v>
      </c>
      <c r="C49" s="2" t="s">
        <v>107</v>
      </c>
      <c r="D49">
        <f>'Matriks Terbobot'!I49</f>
        <v>1.3215047979010807E-2</v>
      </c>
      <c r="E49">
        <f>'Matriks Terbobot'!J49</f>
        <v>5.994300407903469E-2</v>
      </c>
      <c r="F49">
        <f>'Matriks Terbobot'!K49</f>
        <v>9.5010204104949997E-3</v>
      </c>
      <c r="G49">
        <f>'Matriks Terbobot'!L49</f>
        <v>1.8255436950696896E-2</v>
      </c>
      <c r="H49">
        <f>'Matriks Terbobot'!M49</f>
        <v>0.3201</v>
      </c>
    </row>
    <row r="50" spans="1:8" ht="15.75">
      <c r="A50" s="2">
        <v>47</v>
      </c>
      <c r="B50" s="2">
        <v>158</v>
      </c>
      <c r="C50" s="2" t="s">
        <v>108</v>
      </c>
      <c r="D50">
        <f>'Matriks Terbobot'!I50</f>
        <v>4.4050159930036021E-3</v>
      </c>
      <c r="E50">
        <f>'Matriks Terbobot'!J50</f>
        <v>3.996200271935646E-2</v>
      </c>
      <c r="F50">
        <f>'Matriks Terbobot'!K50</f>
        <v>7.7735621540413651E-3</v>
      </c>
      <c r="G50">
        <f>'Matriks Terbobot'!L50</f>
        <v>1.8255436950696896E-2</v>
      </c>
      <c r="H50">
        <f>'Matriks Terbobot'!M50</f>
        <v>0.17460000000000003</v>
      </c>
    </row>
    <row r="51" spans="1:8" ht="15.75">
      <c r="A51" s="2">
        <v>48</v>
      </c>
      <c r="B51" s="2">
        <v>159</v>
      </c>
      <c r="C51" s="2" t="s">
        <v>109</v>
      </c>
      <c r="D51">
        <f>'Matriks Terbobot'!I51</f>
        <v>4.4050159930036021E-3</v>
      </c>
      <c r="E51">
        <f>'Matriks Terbobot'!J51</f>
        <v>3.996200271935646E-2</v>
      </c>
      <c r="F51">
        <f>'Matriks Terbobot'!K51</f>
        <v>9.5010204104949997E-3</v>
      </c>
      <c r="G51">
        <f>'Matriks Terbobot'!L51</f>
        <v>1.8255436950696896E-2</v>
      </c>
      <c r="H51">
        <f>'Matriks Terbobot'!M51</f>
        <v>8.7300000000000016E-2</v>
      </c>
    </row>
    <row r="52" spans="1:8" ht="15.75">
      <c r="A52" s="2">
        <v>49</v>
      </c>
      <c r="B52" s="2">
        <v>160</v>
      </c>
      <c r="C52" s="2" t="s">
        <v>110</v>
      </c>
      <c r="D52">
        <f>'Matriks Terbobot'!I52</f>
        <v>4.4050159930036021E-3</v>
      </c>
      <c r="E52">
        <f>'Matriks Terbobot'!J52</f>
        <v>1.998100135967823E-2</v>
      </c>
      <c r="F52">
        <f>'Matriks Terbobot'!K52</f>
        <v>7.7735621540413651E-3</v>
      </c>
      <c r="G52">
        <f>'Matriks Terbobot'!L52</f>
        <v>1.8255436950696896E-2</v>
      </c>
      <c r="H52">
        <f>'Matriks Terbobot'!M52</f>
        <v>2.9100000000000001E-2</v>
      </c>
    </row>
    <row r="53" spans="1:8" ht="15.75">
      <c r="A53" s="2">
        <v>50</v>
      </c>
      <c r="B53" s="2">
        <v>166</v>
      </c>
      <c r="C53" s="2" t="s">
        <v>111</v>
      </c>
      <c r="D53">
        <f>'Matriks Terbobot'!I53</f>
        <v>8.8100319860072041E-3</v>
      </c>
      <c r="E53">
        <f>'Matriks Terbobot'!J53</f>
        <v>3.996200271935646E-2</v>
      </c>
      <c r="F53">
        <f>'Matriks Terbobot'!K53</f>
        <v>9.5010204104949997E-3</v>
      </c>
      <c r="G53">
        <f>'Matriks Terbobot'!L53</f>
        <v>1.8255436950696896E-2</v>
      </c>
      <c r="H53">
        <f>'Matriks Terbobot'!M53</f>
        <v>0.26190000000000002</v>
      </c>
    </row>
    <row r="54" spans="1:8" ht="15.75">
      <c r="A54" s="2">
        <v>51</v>
      </c>
      <c r="B54" s="2">
        <v>168</v>
      </c>
      <c r="C54" s="2" t="s">
        <v>112</v>
      </c>
      <c r="D54">
        <f>'Matriks Terbobot'!I54</f>
        <v>4.4050159930036021E-3</v>
      </c>
      <c r="E54">
        <f>'Matriks Terbobot'!J54</f>
        <v>1.998100135967823E-2</v>
      </c>
      <c r="F54">
        <f>'Matriks Terbobot'!K54</f>
        <v>9.5010204104949997E-3</v>
      </c>
      <c r="G54">
        <f>'Matriks Terbobot'!L54</f>
        <v>1.8255436950696896E-2</v>
      </c>
      <c r="H54">
        <f>'Matriks Terbobot'!M54</f>
        <v>2.9100000000000001E-2</v>
      </c>
    </row>
    <row r="55" spans="1:8" ht="15.75">
      <c r="A55" s="2">
        <v>52</v>
      </c>
      <c r="B55" s="2">
        <v>171</v>
      </c>
      <c r="C55" s="2" t="s">
        <v>113</v>
      </c>
      <c r="D55">
        <f>'Matriks Terbobot'!I55</f>
        <v>4.4050159930036021E-3</v>
      </c>
      <c r="E55">
        <f>'Matriks Terbobot'!J55</f>
        <v>1.998100135967823E-2</v>
      </c>
      <c r="F55">
        <f>'Matriks Terbobot'!K55</f>
        <v>7.7735621540413651E-3</v>
      </c>
      <c r="G55">
        <f>'Matriks Terbobot'!L55</f>
        <v>1.8255436950696896E-2</v>
      </c>
      <c r="H55">
        <f>'Matriks Terbobot'!M55</f>
        <v>8.7300000000000016E-2</v>
      </c>
    </row>
    <row r="56" spans="1:8" ht="15.75">
      <c r="A56" s="2">
        <v>53</v>
      </c>
      <c r="B56" s="2">
        <v>172</v>
      </c>
      <c r="C56" s="2" t="s">
        <v>114</v>
      </c>
      <c r="D56">
        <f>'Matriks Terbobot'!I56</f>
        <v>4.4050159930036021E-3</v>
      </c>
      <c r="E56">
        <f>'Matriks Terbobot'!J56</f>
        <v>1.998100135967823E-2</v>
      </c>
      <c r="F56">
        <f>'Matriks Terbobot'!K56</f>
        <v>7.7735621540413651E-3</v>
      </c>
      <c r="G56">
        <f>'Matriks Terbobot'!L56</f>
        <v>1.8255436950696896E-2</v>
      </c>
      <c r="H56">
        <f>'Matriks Terbobot'!M56</f>
        <v>2.9100000000000001E-2</v>
      </c>
    </row>
    <row r="57" spans="1:8" ht="15.75">
      <c r="A57" s="2">
        <v>54</v>
      </c>
      <c r="B57" s="2">
        <v>174</v>
      </c>
      <c r="C57" s="2" t="s">
        <v>115</v>
      </c>
      <c r="D57">
        <f>'Matriks Terbobot'!I57</f>
        <v>4.4050159930036021E-3</v>
      </c>
      <c r="E57">
        <f>'Matriks Terbobot'!J57</f>
        <v>1.998100135967823E-2</v>
      </c>
      <c r="F57">
        <f>'Matriks Terbobot'!K57</f>
        <v>7.7735621540413651E-3</v>
      </c>
      <c r="G57">
        <f>'Matriks Terbobot'!L57</f>
        <v>1.8255436950696896E-2</v>
      </c>
      <c r="H57">
        <f>'Matriks Terbobot'!M57</f>
        <v>2.9100000000000001E-2</v>
      </c>
    </row>
    <row r="58" spans="1:8" ht="15.75">
      <c r="A58" s="2">
        <v>55</v>
      </c>
      <c r="B58" s="2">
        <v>175</v>
      </c>
      <c r="C58" s="2" t="s">
        <v>116</v>
      </c>
      <c r="D58">
        <f>'Matriks Terbobot'!I58</f>
        <v>4.4050159930036021E-3</v>
      </c>
      <c r="E58">
        <f>'Matriks Terbobot'!J58</f>
        <v>1.998100135967823E-2</v>
      </c>
      <c r="F58">
        <f>'Matriks Terbobot'!K58</f>
        <v>7.7735621540413651E-3</v>
      </c>
      <c r="G58">
        <f>'Matriks Terbobot'!L58</f>
        <v>1.8255436950696896E-2</v>
      </c>
      <c r="H58">
        <f>'Matriks Terbobot'!M58</f>
        <v>2.9100000000000001E-2</v>
      </c>
    </row>
    <row r="59" spans="1:8" ht="15.75">
      <c r="A59" s="2">
        <v>56</v>
      </c>
      <c r="B59" s="2">
        <v>177</v>
      </c>
      <c r="C59" s="2" t="s">
        <v>117</v>
      </c>
      <c r="D59">
        <f>'Matriks Terbobot'!I59</f>
        <v>8.8100319860072041E-3</v>
      </c>
      <c r="E59">
        <f>'Matriks Terbobot'!J59</f>
        <v>3.996200271935646E-2</v>
      </c>
      <c r="F59">
        <f>'Matriks Terbobot'!K59</f>
        <v>7.7735621540413651E-3</v>
      </c>
      <c r="G59">
        <f>'Matriks Terbobot'!L59</f>
        <v>1.8255436950696896E-2</v>
      </c>
      <c r="H59">
        <f>'Matriks Terbobot'!M59</f>
        <v>8.7300000000000016E-2</v>
      </c>
    </row>
    <row r="60" spans="1:8" ht="15.75">
      <c r="A60" s="2">
        <v>57</v>
      </c>
      <c r="B60" s="2">
        <v>181</v>
      </c>
      <c r="C60" s="2" t="s">
        <v>118</v>
      </c>
      <c r="D60">
        <f>'Matriks Terbobot'!I60</f>
        <v>1.3215047979010807E-2</v>
      </c>
      <c r="E60">
        <f>'Matriks Terbobot'!J60</f>
        <v>1.998100135967823E-2</v>
      </c>
      <c r="F60">
        <f>'Matriks Terbobot'!K60</f>
        <v>9.5010204104949997E-3</v>
      </c>
      <c r="G60">
        <f>'Matriks Terbobot'!L60</f>
        <v>1.8255436950696896E-2</v>
      </c>
      <c r="H60">
        <f>'Matriks Terbobot'!M60</f>
        <v>2.9100000000000001E-2</v>
      </c>
    </row>
    <row r="61" spans="1:8" ht="15.75">
      <c r="A61" s="2">
        <v>58</v>
      </c>
      <c r="B61" s="2">
        <v>182</v>
      </c>
      <c r="C61" s="2" t="s">
        <v>119</v>
      </c>
      <c r="D61">
        <f>'Matriks Terbobot'!I61</f>
        <v>8.8100319860072041E-3</v>
      </c>
      <c r="E61">
        <f>'Matriks Terbobot'!J61</f>
        <v>3.996200271935646E-2</v>
      </c>
      <c r="F61">
        <f>'Matriks Terbobot'!K61</f>
        <v>9.5010204104949997E-3</v>
      </c>
      <c r="G61">
        <f>'Matriks Terbobot'!L61</f>
        <v>1.8255436950696896E-2</v>
      </c>
      <c r="H61">
        <f>'Matriks Terbobot'!M61</f>
        <v>0.17460000000000003</v>
      </c>
    </row>
    <row r="62" spans="1:8" ht="15.75">
      <c r="A62" s="2">
        <v>59</v>
      </c>
      <c r="B62" s="2">
        <v>183</v>
      </c>
      <c r="C62" s="2" t="s">
        <v>120</v>
      </c>
      <c r="D62">
        <f>'Matriks Terbobot'!I62</f>
        <v>8.8100319860072041E-3</v>
      </c>
      <c r="E62">
        <f>'Matriks Terbobot'!J62</f>
        <v>3.996200271935646E-2</v>
      </c>
      <c r="F62">
        <f>'Matriks Terbobot'!K62</f>
        <v>9.5010204104949997E-3</v>
      </c>
      <c r="G62">
        <f>'Matriks Terbobot'!L62</f>
        <v>1.8255436950696896E-2</v>
      </c>
      <c r="H62">
        <f>'Matriks Terbobot'!M62</f>
        <v>0.26190000000000002</v>
      </c>
    </row>
    <row r="63" spans="1:8" ht="15.75">
      <c r="A63" s="2">
        <v>60</v>
      </c>
      <c r="B63" s="2">
        <v>187</v>
      </c>
      <c r="C63" s="2" t="s">
        <v>121</v>
      </c>
      <c r="D63">
        <f>'Matriks Terbobot'!I63</f>
        <v>4.4050159930036021E-3</v>
      </c>
      <c r="E63">
        <f>'Matriks Terbobot'!J63</f>
        <v>1.998100135967823E-2</v>
      </c>
      <c r="F63">
        <f>'Matriks Terbobot'!K63</f>
        <v>7.7735621540413651E-3</v>
      </c>
      <c r="G63">
        <f>'Matriks Terbobot'!L63</f>
        <v>1.8255436950696896E-2</v>
      </c>
      <c r="H63">
        <f>'Matriks Terbobot'!M63</f>
        <v>2.9100000000000001E-2</v>
      </c>
    </row>
    <row r="64" spans="1:8" ht="15.75">
      <c r="A64" s="2">
        <v>61</v>
      </c>
      <c r="B64" s="2">
        <v>188</v>
      </c>
      <c r="C64" s="2" t="s">
        <v>122</v>
      </c>
      <c r="D64">
        <f>'Matriks Terbobot'!I64</f>
        <v>4.4050159930036021E-3</v>
      </c>
      <c r="E64">
        <f>'Matriks Terbobot'!J64</f>
        <v>3.996200271935646E-2</v>
      </c>
      <c r="F64">
        <f>'Matriks Terbobot'!K64</f>
        <v>9.5010204104949997E-3</v>
      </c>
      <c r="G64">
        <f>'Matriks Terbobot'!L64</f>
        <v>1.8255436950696896E-2</v>
      </c>
      <c r="H64">
        <f>'Matriks Terbobot'!M64</f>
        <v>0.17460000000000003</v>
      </c>
    </row>
    <row r="65" spans="1:8" ht="15.75">
      <c r="A65" s="2">
        <v>62</v>
      </c>
      <c r="B65" s="2">
        <v>199</v>
      </c>
      <c r="C65" s="2" t="s">
        <v>123</v>
      </c>
      <c r="D65">
        <f>'Matriks Terbobot'!I65</f>
        <v>4.4050159930036021E-3</v>
      </c>
      <c r="E65">
        <f>'Matriks Terbobot'!J65</f>
        <v>3.996200271935646E-2</v>
      </c>
      <c r="F65">
        <f>'Matriks Terbobot'!K65</f>
        <v>8.637291282268182E-4</v>
      </c>
      <c r="G65">
        <f>'Matriks Terbobot'!L65</f>
        <v>1.8255436950696896E-2</v>
      </c>
      <c r="H65">
        <f>'Matriks Terbobot'!M65</f>
        <v>2.9100000000000001E-2</v>
      </c>
    </row>
    <row r="66" spans="1:8" ht="15.75">
      <c r="A66" s="2">
        <v>63</v>
      </c>
      <c r="B66" s="2">
        <v>206</v>
      </c>
      <c r="C66" s="2" t="s">
        <v>124</v>
      </c>
      <c r="D66">
        <f>'Matriks Terbobot'!I66</f>
        <v>8.8100319860072041E-3</v>
      </c>
      <c r="E66">
        <f>'Matriks Terbobot'!J66</f>
        <v>5.994300407903469E-2</v>
      </c>
      <c r="F66">
        <f>'Matriks Terbobot'!K66</f>
        <v>9.5010204104949997E-3</v>
      </c>
      <c r="G66">
        <f>'Matriks Terbobot'!L66</f>
        <v>1.8255436950696896E-2</v>
      </c>
      <c r="H66">
        <f>'Matriks Terbobot'!M66</f>
        <v>0.26190000000000002</v>
      </c>
    </row>
    <row r="67" spans="1:8" ht="15.75">
      <c r="A67" s="2">
        <v>64</v>
      </c>
      <c r="B67" s="2">
        <v>215</v>
      </c>
      <c r="C67" s="2" t="s">
        <v>125</v>
      </c>
      <c r="D67">
        <f>'Matriks Terbobot'!I67</f>
        <v>4.4050159930036021E-3</v>
      </c>
      <c r="E67">
        <f>'Matriks Terbobot'!J67</f>
        <v>1.998100135967823E-2</v>
      </c>
      <c r="F67">
        <f>'Matriks Terbobot'!K67</f>
        <v>9.5010204104949997E-3</v>
      </c>
      <c r="G67">
        <f>'Matriks Terbobot'!L67</f>
        <v>1.8255436950696896E-2</v>
      </c>
      <c r="H67">
        <f>'Matriks Terbobot'!M67</f>
        <v>2.9100000000000001E-2</v>
      </c>
    </row>
    <row r="68" spans="1:8" ht="15.75">
      <c r="A68" s="2">
        <v>65</v>
      </c>
      <c r="B68" s="2">
        <v>216</v>
      </c>
      <c r="C68" s="2" t="s">
        <v>126</v>
      </c>
      <c r="D68">
        <f>'Matriks Terbobot'!I68</f>
        <v>8.8100319860072041E-3</v>
      </c>
      <c r="E68">
        <f>'Matriks Terbobot'!J68</f>
        <v>1.998100135967823E-2</v>
      </c>
      <c r="F68">
        <f>'Matriks Terbobot'!K68</f>
        <v>7.7735621540413651E-3</v>
      </c>
      <c r="G68">
        <f>'Matriks Terbobot'!L68</f>
        <v>1.8255436950696896E-2</v>
      </c>
      <c r="H68">
        <f>'Matriks Terbobot'!M68</f>
        <v>2.9100000000000001E-2</v>
      </c>
    </row>
    <row r="69" spans="1:8" ht="15.75">
      <c r="A69" s="2">
        <v>66</v>
      </c>
      <c r="B69" s="2">
        <v>218</v>
      </c>
      <c r="C69" s="2" t="s">
        <v>127</v>
      </c>
      <c r="D69">
        <f>'Matriks Terbobot'!I69</f>
        <v>8.8100319860072041E-3</v>
      </c>
      <c r="E69">
        <f>'Matriks Terbobot'!J69</f>
        <v>3.996200271935646E-2</v>
      </c>
      <c r="F69">
        <f>'Matriks Terbobot'!K69</f>
        <v>9.5010204104949997E-3</v>
      </c>
      <c r="G69">
        <f>'Matriks Terbobot'!L69</f>
        <v>1.8255436950696896E-2</v>
      </c>
      <c r="H69">
        <f>'Matriks Terbobot'!M69</f>
        <v>0.17460000000000003</v>
      </c>
    </row>
    <row r="70" spans="1:8" ht="15.75">
      <c r="A70" s="2">
        <v>67</v>
      </c>
      <c r="B70" s="2">
        <v>222</v>
      </c>
      <c r="C70" s="2" t="s">
        <v>128</v>
      </c>
      <c r="D70">
        <f>'Matriks Terbobot'!I70</f>
        <v>8.8100319860072041E-3</v>
      </c>
      <c r="E70">
        <f>'Matriks Terbobot'!J70</f>
        <v>3.996200271935646E-2</v>
      </c>
      <c r="F70">
        <f>'Matriks Terbobot'!K70</f>
        <v>7.7735621540413651E-3</v>
      </c>
      <c r="G70">
        <f>'Matriks Terbobot'!L70</f>
        <v>1.8255436950696896E-2</v>
      </c>
      <c r="H70">
        <f>'Matriks Terbobot'!M70</f>
        <v>0.17460000000000003</v>
      </c>
    </row>
    <row r="71" spans="1:8" ht="15.75">
      <c r="A71" s="2">
        <v>68</v>
      </c>
      <c r="B71" s="2">
        <v>224</v>
      </c>
      <c r="C71" s="2" t="s">
        <v>129</v>
      </c>
      <c r="D71">
        <f>'Matriks Terbobot'!I71</f>
        <v>4.4050159930036021E-3</v>
      </c>
      <c r="E71">
        <f>'Matriks Terbobot'!J71</f>
        <v>3.996200271935646E-2</v>
      </c>
      <c r="F71">
        <f>'Matriks Terbobot'!K71</f>
        <v>9.5010204104949997E-3</v>
      </c>
      <c r="G71">
        <f>'Matriks Terbobot'!L71</f>
        <v>1.8255436950696896E-2</v>
      </c>
      <c r="H71">
        <f>'Matriks Terbobot'!M71</f>
        <v>8.7300000000000016E-2</v>
      </c>
    </row>
    <row r="72" spans="1:8" ht="15.75">
      <c r="A72" s="2">
        <v>69</v>
      </c>
      <c r="B72" s="2">
        <v>236</v>
      </c>
      <c r="C72" s="2" t="s">
        <v>130</v>
      </c>
      <c r="D72">
        <f>'Matriks Terbobot'!I72</f>
        <v>1.468338664334534E-3</v>
      </c>
      <c r="E72">
        <f>'Matriks Terbobot'!J72</f>
        <v>1.998100135967823E-2</v>
      </c>
      <c r="F72">
        <f>'Matriks Terbobot'!K72</f>
        <v>7.7735621540413651E-3</v>
      </c>
      <c r="G72">
        <f>'Matriks Terbobot'!L72</f>
        <v>1.8255436950696896E-2</v>
      </c>
      <c r="H72">
        <f>'Matriks Terbobot'!M72</f>
        <v>2.9100000000000001E-2</v>
      </c>
    </row>
    <row r="73" spans="1:8" ht="15.75">
      <c r="A73" s="2">
        <v>70</v>
      </c>
      <c r="B73" s="2">
        <v>237</v>
      </c>
      <c r="C73" s="2" t="s">
        <v>131</v>
      </c>
      <c r="D73">
        <f>'Matriks Terbobot'!I73</f>
        <v>4.4050159930036021E-3</v>
      </c>
      <c r="E73">
        <f>'Matriks Terbobot'!J73</f>
        <v>3.996200271935646E-2</v>
      </c>
      <c r="F73">
        <f>'Matriks Terbobot'!K73</f>
        <v>7.7735621540413651E-3</v>
      </c>
      <c r="G73">
        <f>'Matriks Terbobot'!L73</f>
        <v>1.8255436950696896E-2</v>
      </c>
      <c r="H73">
        <f>'Matriks Terbobot'!M73</f>
        <v>0.17460000000000003</v>
      </c>
    </row>
    <row r="74" spans="1:8" ht="15.75">
      <c r="A74" s="2">
        <v>71</v>
      </c>
      <c r="B74" s="2">
        <v>244</v>
      </c>
      <c r="C74" s="2" t="s">
        <v>132</v>
      </c>
      <c r="D74">
        <f>'Matriks Terbobot'!I74</f>
        <v>4.4050159930036021E-3</v>
      </c>
      <c r="E74">
        <f>'Matriks Terbobot'!J74</f>
        <v>3.996200271935646E-2</v>
      </c>
      <c r="F74">
        <f>'Matriks Terbobot'!K74</f>
        <v>9.5010204104949997E-3</v>
      </c>
      <c r="G74">
        <f>'Matriks Terbobot'!L74</f>
        <v>1.8255436950696896E-2</v>
      </c>
      <c r="H74">
        <f>'Matriks Terbobot'!M74</f>
        <v>0.26190000000000002</v>
      </c>
    </row>
    <row r="75" spans="1:8" ht="15.75">
      <c r="A75" s="2">
        <v>72</v>
      </c>
      <c r="B75" s="2">
        <v>247</v>
      </c>
      <c r="C75" s="2" t="s">
        <v>133</v>
      </c>
      <c r="D75">
        <f>'Matriks Terbobot'!I75</f>
        <v>4.4050159930036021E-3</v>
      </c>
      <c r="E75">
        <f>'Matriks Terbobot'!J75</f>
        <v>3.996200271935646E-2</v>
      </c>
      <c r="F75">
        <f>'Matriks Terbobot'!K75</f>
        <v>9.5010204104949997E-3</v>
      </c>
      <c r="G75">
        <f>'Matriks Terbobot'!L75</f>
        <v>1.8255436950696896E-2</v>
      </c>
      <c r="H75">
        <f>'Matriks Terbobot'!M75</f>
        <v>0.26190000000000002</v>
      </c>
    </row>
    <row r="76" spans="1:8" ht="15.75">
      <c r="A76" s="2">
        <v>73</v>
      </c>
      <c r="B76" s="2">
        <v>252</v>
      </c>
      <c r="C76" s="2" t="s">
        <v>134</v>
      </c>
      <c r="D76">
        <f>'Matriks Terbobot'!I76</f>
        <v>1.3215047979010807E-2</v>
      </c>
      <c r="E76">
        <f>'Matriks Terbobot'!J76</f>
        <v>5.994300407903469E-2</v>
      </c>
      <c r="F76">
        <f>'Matriks Terbobot'!K76</f>
        <v>9.5010204104949997E-3</v>
      </c>
      <c r="G76">
        <f>'Matriks Terbobot'!L76</f>
        <v>1.8255436950696896E-2</v>
      </c>
      <c r="H76">
        <f>'Matriks Terbobot'!M76</f>
        <v>0.3201</v>
      </c>
    </row>
    <row r="77" spans="1:8" ht="15.75">
      <c r="A77" s="2">
        <v>74</v>
      </c>
      <c r="B77" s="2">
        <v>253</v>
      </c>
      <c r="C77" s="2" t="s">
        <v>135</v>
      </c>
      <c r="D77">
        <f>'Matriks Terbobot'!I77</f>
        <v>4.4050159930036021E-3</v>
      </c>
      <c r="E77">
        <f>'Matriks Terbobot'!J77</f>
        <v>1.998100135967823E-2</v>
      </c>
      <c r="F77">
        <f>'Matriks Terbobot'!K77</f>
        <v>9.5010204104949997E-3</v>
      </c>
      <c r="G77">
        <f>'Matriks Terbobot'!L77</f>
        <v>1.8255436950696896E-2</v>
      </c>
      <c r="H77">
        <f>'Matriks Terbobot'!M77</f>
        <v>0.17460000000000003</v>
      </c>
    </row>
    <row r="78" spans="1:8" ht="15.75">
      <c r="A78" s="2">
        <v>75</v>
      </c>
      <c r="B78" s="2">
        <v>254</v>
      </c>
      <c r="C78" s="2" t="s">
        <v>136</v>
      </c>
      <c r="D78">
        <f>'Matriks Terbobot'!I78</f>
        <v>1.3215047979010807E-2</v>
      </c>
      <c r="E78">
        <f>'Matriks Terbobot'!J78</f>
        <v>3.996200271935646E-2</v>
      </c>
      <c r="F78">
        <f>'Matriks Terbobot'!K78</f>
        <v>9.5010204104949997E-3</v>
      </c>
      <c r="G78">
        <f>'Matriks Terbobot'!L78</f>
        <v>1.8255436950696896E-2</v>
      </c>
      <c r="H78">
        <f>'Matriks Terbobot'!M78</f>
        <v>0.3201</v>
      </c>
    </row>
    <row r="79" spans="1:8" ht="15.75">
      <c r="A79" s="2">
        <v>76</v>
      </c>
      <c r="B79" s="2">
        <v>259</v>
      </c>
      <c r="C79" s="2" t="s">
        <v>137</v>
      </c>
      <c r="D79">
        <f>'Matriks Terbobot'!I79</f>
        <v>4.4050159930036021E-3</v>
      </c>
      <c r="E79">
        <f>'Matriks Terbobot'!J79</f>
        <v>1.998100135967823E-2</v>
      </c>
      <c r="F79">
        <f>'Matriks Terbobot'!K79</f>
        <v>9.5010204104949997E-3</v>
      </c>
      <c r="G79">
        <f>'Matriks Terbobot'!L79</f>
        <v>1.8255436950696896E-2</v>
      </c>
      <c r="H79">
        <f>'Matriks Terbobot'!M79</f>
        <v>2.9100000000000001E-2</v>
      </c>
    </row>
    <row r="80" spans="1:8" ht="15.75">
      <c r="A80" s="2">
        <v>77</v>
      </c>
      <c r="B80" s="2">
        <v>260</v>
      </c>
      <c r="C80" s="2" t="s">
        <v>138</v>
      </c>
      <c r="D80">
        <f>'Matriks Terbobot'!I80</f>
        <v>4.4050159930036021E-3</v>
      </c>
      <c r="E80">
        <f>'Matriks Terbobot'!J80</f>
        <v>3.996200271935646E-2</v>
      </c>
      <c r="F80">
        <f>'Matriks Terbobot'!K80</f>
        <v>7.7735621540413651E-3</v>
      </c>
      <c r="G80">
        <f>'Matriks Terbobot'!L80</f>
        <v>1.8255436950696896E-2</v>
      </c>
      <c r="H80">
        <f>'Matriks Terbobot'!M80</f>
        <v>8.7300000000000016E-2</v>
      </c>
    </row>
    <row r="81" spans="1:8" ht="15.75">
      <c r="A81" s="2">
        <v>78</v>
      </c>
      <c r="B81" s="2">
        <v>265</v>
      </c>
      <c r="C81" s="2" t="s">
        <v>139</v>
      </c>
      <c r="D81">
        <f>'Matriks Terbobot'!I81</f>
        <v>4.4050159930036021E-3</v>
      </c>
      <c r="E81">
        <f>'Matriks Terbobot'!J81</f>
        <v>1.998100135967823E-2</v>
      </c>
      <c r="F81">
        <f>'Matriks Terbobot'!K81</f>
        <v>7.7735621540413651E-3</v>
      </c>
      <c r="G81">
        <f>'Matriks Terbobot'!L81</f>
        <v>1.8255436950696896E-2</v>
      </c>
      <c r="H81">
        <f>'Matriks Terbobot'!M81</f>
        <v>0.17460000000000003</v>
      </c>
    </row>
    <row r="82" spans="1:8" ht="15.75">
      <c r="A82" s="2">
        <v>79</v>
      </c>
      <c r="B82" s="2">
        <v>268</v>
      </c>
      <c r="C82" s="2" t="s">
        <v>140</v>
      </c>
      <c r="D82">
        <f>'Matriks Terbobot'!I82</f>
        <v>8.8100319860072041E-3</v>
      </c>
      <c r="E82">
        <f>'Matriks Terbobot'!J82</f>
        <v>1.998100135967823E-2</v>
      </c>
      <c r="F82">
        <f>'Matriks Terbobot'!K82</f>
        <v>9.5010204104949997E-3</v>
      </c>
      <c r="G82">
        <f>'Matriks Terbobot'!L82</f>
        <v>1.8255436950696896E-2</v>
      </c>
      <c r="H82">
        <f>'Matriks Terbobot'!M82</f>
        <v>2.9100000000000001E-2</v>
      </c>
    </row>
    <row r="83" spans="1:8" ht="15.75">
      <c r="A83" s="2">
        <v>80</v>
      </c>
      <c r="B83" s="2">
        <v>269</v>
      </c>
      <c r="C83" s="2" t="s">
        <v>141</v>
      </c>
      <c r="D83">
        <f>'Matriks Terbobot'!I83</f>
        <v>8.8100319860072041E-3</v>
      </c>
      <c r="E83">
        <f>'Matriks Terbobot'!J83</f>
        <v>1.998100135967823E-2</v>
      </c>
      <c r="F83">
        <f>'Matriks Terbobot'!K83</f>
        <v>9.5010204104949997E-3</v>
      </c>
      <c r="G83">
        <f>'Matriks Terbobot'!L83</f>
        <v>1.8255436950696896E-2</v>
      </c>
      <c r="H83">
        <f>'Matriks Terbobot'!M83</f>
        <v>0.26190000000000002</v>
      </c>
    </row>
    <row r="84" spans="1:8" ht="15.75">
      <c r="A84" s="2">
        <v>81</v>
      </c>
      <c r="B84" s="2">
        <v>271</v>
      </c>
      <c r="C84" s="2" t="s">
        <v>142</v>
      </c>
      <c r="D84">
        <f>'Matriks Terbobot'!I84</f>
        <v>4.4050159930036021E-3</v>
      </c>
      <c r="E84">
        <f>'Matriks Terbobot'!J84</f>
        <v>1.998100135967823E-2</v>
      </c>
      <c r="F84">
        <f>'Matriks Terbobot'!K84</f>
        <v>9.5010204104949997E-3</v>
      </c>
      <c r="G84">
        <f>'Matriks Terbobot'!L84</f>
        <v>1.8255436950696896E-2</v>
      </c>
      <c r="H84">
        <f>'Matriks Terbobot'!M84</f>
        <v>2.9100000000000001E-2</v>
      </c>
    </row>
    <row r="85" spans="1:8" ht="15.75">
      <c r="A85" s="2">
        <v>82</v>
      </c>
      <c r="B85" s="2">
        <v>280</v>
      </c>
      <c r="C85" s="2" t="s">
        <v>143</v>
      </c>
      <c r="D85">
        <f>'Matriks Terbobot'!I85</f>
        <v>4.4050159930036021E-3</v>
      </c>
      <c r="E85">
        <f>'Matriks Terbobot'!J85</f>
        <v>3.996200271935646E-2</v>
      </c>
      <c r="F85">
        <f>'Matriks Terbobot'!K85</f>
        <v>7.7735621540413651E-3</v>
      </c>
      <c r="G85">
        <f>'Matriks Terbobot'!L85</f>
        <v>1.8255436950696896E-2</v>
      </c>
      <c r="H85">
        <f>'Matriks Terbobot'!M85</f>
        <v>0.17460000000000003</v>
      </c>
    </row>
    <row r="86" spans="1:8" ht="15.75">
      <c r="A86" s="2">
        <v>83</v>
      </c>
      <c r="B86" s="2">
        <v>283</v>
      </c>
      <c r="C86" s="2" t="s">
        <v>144</v>
      </c>
      <c r="D86">
        <f>'Matriks Terbobot'!I86</f>
        <v>4.4050159930036021E-3</v>
      </c>
      <c r="E86">
        <f>'Matriks Terbobot'!J86</f>
        <v>3.996200271935646E-2</v>
      </c>
      <c r="F86">
        <f>'Matriks Terbobot'!K86</f>
        <v>7.7735621540413651E-3</v>
      </c>
      <c r="G86">
        <f>'Matriks Terbobot'!L86</f>
        <v>1.8255436950696896E-2</v>
      </c>
      <c r="H86">
        <f>'Matriks Terbobot'!M86</f>
        <v>0.17460000000000003</v>
      </c>
    </row>
    <row r="87" spans="1:8" ht="15.75">
      <c r="A87" s="2">
        <v>84</v>
      </c>
      <c r="B87" s="2">
        <v>284</v>
      </c>
      <c r="C87" s="2" t="s">
        <v>145</v>
      </c>
      <c r="D87">
        <f>'Matriks Terbobot'!I87</f>
        <v>1.3215047979010807E-2</v>
      </c>
      <c r="E87">
        <f>'Matriks Terbobot'!J87</f>
        <v>1.998100135967823E-2</v>
      </c>
      <c r="F87">
        <f>'Matriks Terbobot'!K87</f>
        <v>9.5010204104949997E-3</v>
      </c>
      <c r="G87">
        <f>'Matriks Terbobot'!L87</f>
        <v>1.8255436950696896E-2</v>
      </c>
      <c r="H87">
        <f>'Matriks Terbobot'!M87</f>
        <v>0.26190000000000002</v>
      </c>
    </row>
    <row r="88" spans="1:8" ht="15.75">
      <c r="A88" s="2">
        <v>85</v>
      </c>
      <c r="B88" s="2">
        <v>285</v>
      </c>
      <c r="C88" s="2" t="s">
        <v>146</v>
      </c>
      <c r="D88">
        <f>'Matriks Terbobot'!I88</f>
        <v>4.4050159930036021E-3</v>
      </c>
      <c r="E88">
        <f>'Matriks Terbobot'!J88</f>
        <v>1.998100135967823E-2</v>
      </c>
      <c r="F88">
        <f>'Matriks Terbobot'!K88</f>
        <v>7.7735621540413651E-3</v>
      </c>
      <c r="G88">
        <f>'Matriks Terbobot'!L88</f>
        <v>1.8255436950696896E-2</v>
      </c>
      <c r="H88">
        <f>'Matriks Terbobot'!M88</f>
        <v>2.9100000000000001E-2</v>
      </c>
    </row>
    <row r="89" spans="1:8" ht="15.75">
      <c r="A89" s="2">
        <v>86</v>
      </c>
      <c r="B89" s="2">
        <v>295</v>
      </c>
      <c r="C89" s="2" t="s">
        <v>147</v>
      </c>
      <c r="D89">
        <f>'Matriks Terbobot'!I89</f>
        <v>4.4050159930036021E-3</v>
      </c>
      <c r="E89">
        <f>'Matriks Terbobot'!J89</f>
        <v>1.998100135967823E-2</v>
      </c>
      <c r="F89">
        <f>'Matriks Terbobot'!K89</f>
        <v>9.5010204104949997E-3</v>
      </c>
      <c r="G89">
        <f>'Matriks Terbobot'!L89</f>
        <v>1.8255436950696896E-2</v>
      </c>
      <c r="H89">
        <f>'Matriks Terbobot'!M89</f>
        <v>8.7300000000000016E-2</v>
      </c>
    </row>
    <row r="90" spans="1:8" ht="15.75">
      <c r="A90" s="2">
        <v>87</v>
      </c>
      <c r="B90" s="2">
        <v>313</v>
      </c>
      <c r="C90" s="2" t="s">
        <v>148</v>
      </c>
      <c r="D90">
        <f>'Matriks Terbobot'!I90</f>
        <v>1.3215047979010807E-2</v>
      </c>
      <c r="E90">
        <f>'Matriks Terbobot'!J90</f>
        <v>1.998100135967823E-2</v>
      </c>
      <c r="F90">
        <f>'Matriks Terbobot'!K90</f>
        <v>9.5010204104949997E-3</v>
      </c>
      <c r="G90">
        <f>'Matriks Terbobot'!L90</f>
        <v>1.8255436950696896E-2</v>
      </c>
      <c r="H90">
        <f>'Matriks Terbobot'!M90</f>
        <v>0.26190000000000002</v>
      </c>
    </row>
    <row r="91" spans="1:8" ht="15.75">
      <c r="A91" s="2">
        <v>88</v>
      </c>
      <c r="B91" s="2">
        <v>348</v>
      </c>
      <c r="C91" s="2" t="s">
        <v>149</v>
      </c>
      <c r="D91">
        <f>'Matriks Terbobot'!I91</f>
        <v>4.4050159930036021E-3</v>
      </c>
      <c r="E91">
        <f>'Matriks Terbobot'!J91</f>
        <v>1.998100135967823E-2</v>
      </c>
      <c r="F91">
        <f>'Matriks Terbobot'!K91</f>
        <v>7.7735621540413651E-3</v>
      </c>
      <c r="G91">
        <f>'Matriks Terbobot'!L91</f>
        <v>1.8255436950696896E-2</v>
      </c>
      <c r="H91">
        <f>'Matriks Terbobot'!M91</f>
        <v>2.9100000000000001E-2</v>
      </c>
    </row>
    <row r="92" spans="1:8" ht="15.75">
      <c r="A92" s="2">
        <v>89</v>
      </c>
      <c r="B92" s="2">
        <v>390</v>
      </c>
      <c r="C92" s="2" t="s">
        <v>150</v>
      </c>
      <c r="D92">
        <f>'Matriks Terbobot'!I92</f>
        <v>4.4050159930036021E-3</v>
      </c>
      <c r="E92">
        <f>'Matriks Terbobot'!J92</f>
        <v>3.996200271935646E-2</v>
      </c>
      <c r="F92">
        <f>'Matriks Terbobot'!K92</f>
        <v>7.7735621540413651E-3</v>
      </c>
      <c r="G92">
        <f>'Matriks Terbobot'!L92</f>
        <v>1.8255436950696896E-2</v>
      </c>
      <c r="H92">
        <f>'Matriks Terbobot'!M92</f>
        <v>8.7300000000000016E-2</v>
      </c>
    </row>
    <row r="93" spans="1:8" ht="15.75">
      <c r="A93" s="2">
        <v>90</v>
      </c>
      <c r="B93" s="2">
        <v>392</v>
      </c>
      <c r="C93" s="2" t="s">
        <v>151</v>
      </c>
      <c r="D93">
        <f>'Matriks Terbobot'!I93</f>
        <v>4.4050159930036021E-3</v>
      </c>
      <c r="E93">
        <f>'Matriks Terbobot'!J93</f>
        <v>3.996200271935646E-2</v>
      </c>
      <c r="F93">
        <f>'Matriks Terbobot'!K93</f>
        <v>9.5010204104949997E-3</v>
      </c>
      <c r="G93">
        <f>'Matriks Terbobot'!L93</f>
        <v>1.8255436950696896E-2</v>
      </c>
      <c r="H93">
        <f>'Matriks Terbobot'!M93</f>
        <v>0.17460000000000003</v>
      </c>
    </row>
    <row r="94" spans="1:8" ht="15.75">
      <c r="A94" s="2">
        <v>91</v>
      </c>
      <c r="B94" s="2">
        <v>396</v>
      </c>
      <c r="C94" s="2" t="s">
        <v>152</v>
      </c>
      <c r="D94">
        <f>'Matriks Terbobot'!I94</f>
        <v>4.4050159930036021E-3</v>
      </c>
      <c r="E94">
        <f>'Matriks Terbobot'!J94</f>
        <v>1.998100135967823E-2</v>
      </c>
      <c r="F94">
        <f>'Matriks Terbobot'!K94</f>
        <v>7.7735621540413651E-3</v>
      </c>
      <c r="G94">
        <f>'Matriks Terbobot'!L94</f>
        <v>1.8255436950696896E-2</v>
      </c>
      <c r="H94">
        <f>'Matriks Terbobot'!M94</f>
        <v>2.9100000000000001E-2</v>
      </c>
    </row>
    <row r="95" spans="1:8" ht="15.75">
      <c r="A95" s="2">
        <v>92</v>
      </c>
      <c r="B95" s="2">
        <v>417</v>
      </c>
      <c r="C95" s="2" t="s">
        <v>153</v>
      </c>
      <c r="D95">
        <f>'Matriks Terbobot'!I95</f>
        <v>8.8100319860072041E-3</v>
      </c>
      <c r="E95">
        <f>'Matriks Terbobot'!J95</f>
        <v>5.994300407903469E-2</v>
      </c>
      <c r="F95">
        <f>'Matriks Terbobot'!K95</f>
        <v>7.7735621540413651E-3</v>
      </c>
      <c r="G95">
        <f>'Matriks Terbobot'!L95</f>
        <v>1.8255436950696896E-2</v>
      </c>
      <c r="H95">
        <f>'Matriks Terbobot'!M95</f>
        <v>0.26190000000000002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Proses AHP</vt:lpstr>
      <vt:lpstr>Data</vt:lpstr>
      <vt:lpstr>Fuzzy Topsis</vt:lpstr>
      <vt:lpstr>Konversi Fuzzy</vt:lpstr>
      <vt:lpstr>Dizfuzzifikasi</vt:lpstr>
      <vt:lpstr>Pembagi Normalisasi Matrik</vt:lpstr>
      <vt:lpstr>Normalisasi Matrik</vt:lpstr>
      <vt:lpstr>Matriks Terbobot</vt:lpstr>
      <vt:lpstr>A+A-</vt:lpstr>
      <vt:lpstr>SA+</vt:lpstr>
      <vt:lpstr>SA-</vt:lpstr>
      <vt:lpstr>Nilai Prefernsi</vt:lpstr>
      <vt:lpstr>Improved TOPSIS1</vt:lpstr>
      <vt:lpstr>Improved TOPSIS2</vt:lpstr>
      <vt:lpstr>Improved TOPSIS3</vt:lpstr>
      <vt:lpstr>Final Improved TOPSIS4</vt:lpstr>
      <vt:lpstr>Proses AHP+Data</vt:lpstr>
      <vt:lpstr>Rank_AHP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Fata</dc:creator>
  <cp:lastModifiedBy>Fata</cp:lastModifiedBy>
  <dcterms:created xsi:type="dcterms:W3CDTF">2015-12-31T15:37:37Z</dcterms:created>
  <dcterms:modified xsi:type="dcterms:W3CDTF">2016-02-21T10:52:10Z</dcterms:modified>
</cp:coreProperties>
</file>