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ersonal\Promos\Nueva Migracion de productos\"/>
    </mc:Choice>
  </mc:AlternateContent>
  <bookViews>
    <workbookView xWindow="0" yWindow="915" windowWidth="28770" windowHeight="11145" firstSheet="2" activeTab="4"/>
  </bookViews>
  <sheets>
    <sheet name="PRODUCTOS PENDIENTES POR CREAR " sheetId="3" r:id="rId1"/>
    <sheet name="PRODUCTOS CREADOS NUEVO ALDEBAR" sheetId="1" r:id="rId2"/>
    <sheet name="PRODUCTOS CREADOS POR PANDA" sheetId="5" r:id="rId3"/>
    <sheet name="Referencias" sheetId="8" r:id="rId4"/>
    <sheet name="Items" sheetId="6" r:id="rId5"/>
    <sheet name="Crear Referencias" sheetId="7" r:id="rId6"/>
    <sheet name="Limpiar Homologacion" sheetId="10" r:id="rId7"/>
    <sheet name="Crear Homologados" sheetId="11" r:id="rId8"/>
  </sheets>
  <externalReferences>
    <externalReference r:id="rId9"/>
  </externalReferences>
  <definedNames>
    <definedName name="_xlnm._FilterDatabase" localSheetId="5" hidden="1">'Crear Referencias'!$A$5:$K$404</definedName>
    <definedName name="_xlnm._FilterDatabase" localSheetId="4" hidden="1">Items!$A$5:$R$1270</definedName>
    <definedName name="_xlnm._FilterDatabase" localSheetId="1" hidden="1">'PRODUCTOS CREADOS NUEVO ALDEBAR'!$A$1:$C$88</definedName>
    <definedName name="_xlnm._FilterDatabase" localSheetId="0" hidden="1">'PRODUCTOS PENDIENTES POR CREAR '!$A$1:$C$220</definedName>
    <definedName name="_xlnm._FilterDatabase" localSheetId="3" hidden="1">Referencias!$A$1:$L$575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2" i="8"/>
  <c r="N1" i="8"/>
  <c r="M3" i="8"/>
  <c r="O3" i="8" s="1"/>
  <c r="M4" i="8"/>
  <c r="O4" i="8" s="1"/>
  <c r="M5" i="8"/>
  <c r="O5" i="8" s="1"/>
  <c r="M6" i="8"/>
  <c r="O6" i="8" s="1"/>
  <c r="M7" i="8"/>
  <c r="O7" i="8" s="1"/>
  <c r="M8" i="8"/>
  <c r="O8" i="8" s="1"/>
  <c r="M9" i="8"/>
  <c r="O9" i="8" s="1"/>
  <c r="M10" i="8"/>
  <c r="O10" i="8" s="1"/>
  <c r="M11" i="8"/>
  <c r="O11" i="8" s="1"/>
  <c r="M12" i="8"/>
  <c r="O12" i="8" s="1"/>
  <c r="M13" i="8"/>
  <c r="O13" i="8" s="1"/>
  <c r="M14" i="8"/>
  <c r="O14" i="8" s="1"/>
  <c r="M15" i="8"/>
  <c r="O15" i="8" s="1"/>
  <c r="M16" i="8"/>
  <c r="O16" i="8" s="1"/>
  <c r="M17" i="8"/>
  <c r="O17" i="8" s="1"/>
  <c r="M18" i="8"/>
  <c r="O18" i="8" s="1"/>
  <c r="M19" i="8"/>
  <c r="O19" i="8" s="1"/>
  <c r="M20" i="8"/>
  <c r="O20" i="8" s="1"/>
  <c r="M21" i="8"/>
  <c r="O21" i="8" s="1"/>
  <c r="M22" i="8"/>
  <c r="O22" i="8" s="1"/>
  <c r="M23" i="8"/>
  <c r="O23" i="8" s="1"/>
  <c r="M24" i="8"/>
  <c r="O24" i="8" s="1"/>
  <c r="M25" i="8"/>
  <c r="O25" i="8" s="1"/>
  <c r="M26" i="8"/>
  <c r="O26" i="8" s="1"/>
  <c r="M27" i="8"/>
  <c r="O27" i="8" s="1"/>
  <c r="M28" i="8"/>
  <c r="O28" i="8" s="1"/>
  <c r="M29" i="8"/>
  <c r="O29" i="8" s="1"/>
  <c r="M30" i="8"/>
  <c r="O30" i="8" s="1"/>
  <c r="M31" i="8"/>
  <c r="O31" i="8" s="1"/>
  <c r="M32" i="8"/>
  <c r="O32" i="8" s="1"/>
  <c r="M33" i="8"/>
  <c r="O33" i="8" s="1"/>
  <c r="M34" i="8"/>
  <c r="O34" i="8" s="1"/>
  <c r="M35" i="8"/>
  <c r="O35" i="8" s="1"/>
  <c r="M36" i="8"/>
  <c r="O36" i="8" s="1"/>
  <c r="M37" i="8"/>
  <c r="O37" i="8" s="1"/>
  <c r="M38" i="8"/>
  <c r="O38" i="8" s="1"/>
  <c r="M39" i="8"/>
  <c r="O39" i="8" s="1"/>
  <c r="M40" i="8"/>
  <c r="O40" i="8" s="1"/>
  <c r="M41" i="8"/>
  <c r="O41" i="8" s="1"/>
  <c r="M42" i="8"/>
  <c r="O42" i="8" s="1"/>
  <c r="M43" i="8"/>
  <c r="O43" i="8" s="1"/>
  <c r="M44" i="8"/>
  <c r="O44" i="8" s="1"/>
  <c r="M45" i="8"/>
  <c r="O45" i="8" s="1"/>
  <c r="M46" i="8"/>
  <c r="O46" i="8" s="1"/>
  <c r="M47" i="8"/>
  <c r="O47" i="8" s="1"/>
  <c r="M48" i="8"/>
  <c r="O48" i="8" s="1"/>
  <c r="M49" i="8"/>
  <c r="O49" i="8" s="1"/>
  <c r="M50" i="8"/>
  <c r="O50" i="8" s="1"/>
  <c r="M51" i="8"/>
  <c r="O51" i="8" s="1"/>
  <c r="M52" i="8"/>
  <c r="O52" i="8" s="1"/>
  <c r="M53" i="8"/>
  <c r="O53" i="8" s="1"/>
  <c r="M54" i="8"/>
  <c r="O54" i="8" s="1"/>
  <c r="M55" i="8"/>
  <c r="O55" i="8" s="1"/>
  <c r="M56" i="8"/>
  <c r="O56" i="8" s="1"/>
  <c r="M57" i="8"/>
  <c r="O57" i="8" s="1"/>
  <c r="M58" i="8"/>
  <c r="O58" i="8" s="1"/>
  <c r="M59" i="8"/>
  <c r="O59" i="8" s="1"/>
  <c r="M60" i="8"/>
  <c r="O60" i="8" s="1"/>
  <c r="M61" i="8"/>
  <c r="O61" i="8" s="1"/>
  <c r="M62" i="8"/>
  <c r="O62" i="8" s="1"/>
  <c r="M63" i="8"/>
  <c r="O63" i="8" s="1"/>
  <c r="M64" i="8"/>
  <c r="O64" i="8" s="1"/>
  <c r="M65" i="8"/>
  <c r="O65" i="8" s="1"/>
  <c r="M66" i="8"/>
  <c r="O66" i="8" s="1"/>
  <c r="M67" i="8"/>
  <c r="O67" i="8" s="1"/>
  <c r="M68" i="8"/>
  <c r="O68" i="8" s="1"/>
  <c r="M69" i="8"/>
  <c r="O69" i="8" s="1"/>
  <c r="M70" i="8"/>
  <c r="O70" i="8" s="1"/>
  <c r="M71" i="8"/>
  <c r="O71" i="8" s="1"/>
  <c r="M72" i="8"/>
  <c r="O72" i="8" s="1"/>
  <c r="M73" i="8"/>
  <c r="O73" i="8" s="1"/>
  <c r="M74" i="8"/>
  <c r="O74" i="8" s="1"/>
  <c r="M75" i="8"/>
  <c r="O75" i="8" s="1"/>
  <c r="M76" i="8"/>
  <c r="O76" i="8" s="1"/>
  <c r="M77" i="8"/>
  <c r="O77" i="8" s="1"/>
  <c r="M78" i="8"/>
  <c r="O78" i="8" s="1"/>
  <c r="M79" i="8"/>
  <c r="O79" i="8" s="1"/>
  <c r="M80" i="8"/>
  <c r="O80" i="8" s="1"/>
  <c r="M81" i="8"/>
  <c r="O81" i="8" s="1"/>
  <c r="M82" i="8"/>
  <c r="O82" i="8" s="1"/>
  <c r="M83" i="8"/>
  <c r="O83" i="8" s="1"/>
  <c r="M84" i="8"/>
  <c r="O84" i="8" s="1"/>
  <c r="M85" i="8"/>
  <c r="O85" i="8" s="1"/>
  <c r="M86" i="8"/>
  <c r="O86" i="8" s="1"/>
  <c r="M87" i="8"/>
  <c r="O87" i="8" s="1"/>
  <c r="M88" i="8"/>
  <c r="O88" i="8" s="1"/>
  <c r="M89" i="8"/>
  <c r="O89" i="8" s="1"/>
  <c r="M90" i="8"/>
  <c r="O90" i="8" s="1"/>
  <c r="M91" i="8"/>
  <c r="O91" i="8" s="1"/>
  <c r="M92" i="8"/>
  <c r="O92" i="8" s="1"/>
  <c r="M93" i="8"/>
  <c r="O93" i="8" s="1"/>
  <c r="M94" i="8"/>
  <c r="O94" i="8" s="1"/>
  <c r="M95" i="8"/>
  <c r="O95" i="8" s="1"/>
  <c r="M96" i="8"/>
  <c r="O96" i="8" s="1"/>
  <c r="M97" i="8"/>
  <c r="O97" i="8" s="1"/>
  <c r="M98" i="8"/>
  <c r="O98" i="8" s="1"/>
  <c r="M99" i="8"/>
  <c r="O99" i="8" s="1"/>
  <c r="M100" i="8"/>
  <c r="O100" i="8" s="1"/>
  <c r="M101" i="8"/>
  <c r="O101" i="8" s="1"/>
  <c r="M102" i="8"/>
  <c r="O102" i="8" s="1"/>
  <c r="M103" i="8"/>
  <c r="O103" i="8" s="1"/>
  <c r="M104" i="8"/>
  <c r="O104" i="8" s="1"/>
  <c r="M105" i="8"/>
  <c r="O105" i="8" s="1"/>
  <c r="M106" i="8"/>
  <c r="O106" i="8" s="1"/>
  <c r="M107" i="8"/>
  <c r="O107" i="8" s="1"/>
  <c r="M108" i="8"/>
  <c r="O108" i="8" s="1"/>
  <c r="M109" i="8"/>
  <c r="O109" i="8" s="1"/>
  <c r="M110" i="8"/>
  <c r="O110" i="8" s="1"/>
  <c r="M111" i="8"/>
  <c r="O111" i="8" s="1"/>
  <c r="M112" i="8"/>
  <c r="O112" i="8" s="1"/>
  <c r="M113" i="8"/>
  <c r="O113" i="8" s="1"/>
  <c r="M114" i="8"/>
  <c r="O114" i="8" s="1"/>
  <c r="M115" i="8"/>
  <c r="O115" i="8" s="1"/>
  <c r="M116" i="8"/>
  <c r="O116" i="8" s="1"/>
  <c r="M117" i="8"/>
  <c r="O117" i="8" s="1"/>
  <c r="M118" i="8"/>
  <c r="O118" i="8" s="1"/>
  <c r="M119" i="8"/>
  <c r="O119" i="8" s="1"/>
  <c r="M120" i="8"/>
  <c r="O120" i="8" s="1"/>
  <c r="M121" i="8"/>
  <c r="O121" i="8" s="1"/>
  <c r="M122" i="8"/>
  <c r="O122" i="8" s="1"/>
  <c r="M123" i="8"/>
  <c r="O123" i="8" s="1"/>
  <c r="M124" i="8"/>
  <c r="O124" i="8" s="1"/>
  <c r="M125" i="8"/>
  <c r="O125" i="8" s="1"/>
  <c r="M126" i="8"/>
  <c r="O126" i="8" s="1"/>
  <c r="M127" i="8"/>
  <c r="O127" i="8" s="1"/>
  <c r="M128" i="8"/>
  <c r="O128" i="8" s="1"/>
  <c r="M129" i="8"/>
  <c r="O129" i="8" s="1"/>
  <c r="M130" i="8"/>
  <c r="O130" i="8" s="1"/>
  <c r="M131" i="8"/>
  <c r="O131" i="8" s="1"/>
  <c r="M132" i="8"/>
  <c r="O132" i="8" s="1"/>
  <c r="M133" i="8"/>
  <c r="O133" i="8" s="1"/>
  <c r="M134" i="8"/>
  <c r="O134" i="8" s="1"/>
  <c r="M135" i="8"/>
  <c r="O135" i="8" s="1"/>
  <c r="M136" i="8"/>
  <c r="O136" i="8" s="1"/>
  <c r="M137" i="8"/>
  <c r="O137" i="8" s="1"/>
  <c r="M138" i="8"/>
  <c r="O138" i="8" s="1"/>
  <c r="M139" i="8"/>
  <c r="O139" i="8" s="1"/>
  <c r="M140" i="8"/>
  <c r="O140" i="8" s="1"/>
  <c r="M141" i="8"/>
  <c r="O141" i="8" s="1"/>
  <c r="M142" i="8"/>
  <c r="O142" i="8" s="1"/>
  <c r="M143" i="8"/>
  <c r="O143" i="8" s="1"/>
  <c r="M144" i="8"/>
  <c r="O144" i="8" s="1"/>
  <c r="M145" i="8"/>
  <c r="O145" i="8" s="1"/>
  <c r="M146" i="8"/>
  <c r="O146" i="8" s="1"/>
  <c r="M147" i="8"/>
  <c r="O147" i="8" s="1"/>
  <c r="M148" i="8"/>
  <c r="O148" i="8" s="1"/>
  <c r="M149" i="8"/>
  <c r="O149" i="8" s="1"/>
  <c r="M150" i="8"/>
  <c r="O150" i="8" s="1"/>
  <c r="M151" i="8"/>
  <c r="O151" i="8" s="1"/>
  <c r="M152" i="8"/>
  <c r="O152" i="8" s="1"/>
  <c r="M153" i="8"/>
  <c r="O153" i="8" s="1"/>
  <c r="M154" i="8"/>
  <c r="O154" i="8" s="1"/>
  <c r="M155" i="8"/>
  <c r="O155" i="8" s="1"/>
  <c r="M156" i="8"/>
  <c r="O156" i="8" s="1"/>
  <c r="M157" i="8"/>
  <c r="O157" i="8" s="1"/>
  <c r="M158" i="8"/>
  <c r="O158" i="8" s="1"/>
  <c r="M159" i="8"/>
  <c r="O159" i="8" s="1"/>
  <c r="M160" i="8"/>
  <c r="O160" i="8" s="1"/>
  <c r="M161" i="8"/>
  <c r="O161" i="8" s="1"/>
  <c r="M162" i="8"/>
  <c r="O162" i="8" s="1"/>
  <c r="M163" i="8"/>
  <c r="O163" i="8" s="1"/>
  <c r="M164" i="8"/>
  <c r="O164" i="8" s="1"/>
  <c r="M165" i="8"/>
  <c r="O165" i="8" s="1"/>
  <c r="M166" i="8"/>
  <c r="O166" i="8" s="1"/>
  <c r="M167" i="8"/>
  <c r="O167" i="8" s="1"/>
  <c r="M168" i="8"/>
  <c r="O168" i="8" s="1"/>
  <c r="M169" i="8"/>
  <c r="O169" i="8" s="1"/>
  <c r="M170" i="8"/>
  <c r="O170" i="8" s="1"/>
  <c r="M171" i="8"/>
  <c r="O171" i="8" s="1"/>
  <c r="M172" i="8"/>
  <c r="O172" i="8" s="1"/>
  <c r="M173" i="8"/>
  <c r="O173" i="8" s="1"/>
  <c r="M174" i="8"/>
  <c r="O174" i="8" s="1"/>
  <c r="M175" i="8"/>
  <c r="O175" i="8" s="1"/>
  <c r="M176" i="8"/>
  <c r="O176" i="8" s="1"/>
  <c r="M177" i="8"/>
  <c r="O177" i="8" s="1"/>
  <c r="M178" i="8"/>
  <c r="O178" i="8" s="1"/>
  <c r="M179" i="8"/>
  <c r="O179" i="8" s="1"/>
  <c r="M180" i="8"/>
  <c r="O180" i="8" s="1"/>
  <c r="M181" i="8"/>
  <c r="O181" i="8" s="1"/>
  <c r="M182" i="8"/>
  <c r="O182" i="8" s="1"/>
  <c r="M183" i="8"/>
  <c r="O183" i="8" s="1"/>
  <c r="M184" i="8"/>
  <c r="O184" i="8" s="1"/>
  <c r="M185" i="8"/>
  <c r="O185" i="8" s="1"/>
  <c r="M186" i="8"/>
  <c r="O186" i="8" s="1"/>
  <c r="M187" i="8"/>
  <c r="O187" i="8" s="1"/>
  <c r="M188" i="8"/>
  <c r="O188" i="8" s="1"/>
  <c r="M189" i="8"/>
  <c r="O189" i="8" s="1"/>
  <c r="M190" i="8"/>
  <c r="O190" i="8" s="1"/>
  <c r="M191" i="8"/>
  <c r="O191" i="8" s="1"/>
  <c r="M192" i="8"/>
  <c r="O192" i="8" s="1"/>
  <c r="M193" i="8"/>
  <c r="O193" i="8" s="1"/>
  <c r="M194" i="8"/>
  <c r="O194" i="8" s="1"/>
  <c r="M195" i="8"/>
  <c r="O195" i="8" s="1"/>
  <c r="M196" i="8"/>
  <c r="O196" i="8" s="1"/>
  <c r="M197" i="8"/>
  <c r="O197" i="8" s="1"/>
  <c r="M198" i="8"/>
  <c r="O198" i="8" s="1"/>
  <c r="M199" i="8"/>
  <c r="O199" i="8" s="1"/>
  <c r="M200" i="8"/>
  <c r="O200" i="8" s="1"/>
  <c r="M201" i="8"/>
  <c r="O201" i="8" s="1"/>
  <c r="M202" i="8"/>
  <c r="O202" i="8" s="1"/>
  <c r="M203" i="8"/>
  <c r="O203" i="8" s="1"/>
  <c r="M204" i="8"/>
  <c r="O204" i="8" s="1"/>
  <c r="M205" i="8"/>
  <c r="O205" i="8" s="1"/>
  <c r="M206" i="8"/>
  <c r="O206" i="8" s="1"/>
  <c r="M207" i="8"/>
  <c r="O207" i="8" s="1"/>
  <c r="M208" i="8"/>
  <c r="O208" i="8" s="1"/>
  <c r="M209" i="8"/>
  <c r="O209" i="8" s="1"/>
  <c r="M210" i="8"/>
  <c r="O210" i="8" s="1"/>
  <c r="M211" i="8"/>
  <c r="O211" i="8" s="1"/>
  <c r="M212" i="8"/>
  <c r="O212" i="8" s="1"/>
  <c r="M213" i="8"/>
  <c r="O213" i="8" s="1"/>
  <c r="M214" i="8"/>
  <c r="O214" i="8" s="1"/>
  <c r="M215" i="8"/>
  <c r="O215" i="8" s="1"/>
  <c r="M216" i="8"/>
  <c r="O216" i="8" s="1"/>
  <c r="M217" i="8"/>
  <c r="O217" i="8" s="1"/>
  <c r="M218" i="8"/>
  <c r="O218" i="8" s="1"/>
  <c r="M219" i="8"/>
  <c r="O219" i="8" s="1"/>
  <c r="M220" i="8"/>
  <c r="O220" i="8" s="1"/>
  <c r="M221" i="8"/>
  <c r="O221" i="8" s="1"/>
  <c r="M222" i="8"/>
  <c r="O222" i="8" s="1"/>
  <c r="M223" i="8"/>
  <c r="O223" i="8" s="1"/>
  <c r="M224" i="8"/>
  <c r="O224" i="8" s="1"/>
  <c r="M225" i="8"/>
  <c r="O225" i="8" s="1"/>
  <c r="M226" i="8"/>
  <c r="O226" i="8" s="1"/>
  <c r="M227" i="8"/>
  <c r="O227" i="8" s="1"/>
  <c r="M228" i="8"/>
  <c r="O228" i="8" s="1"/>
  <c r="M229" i="8"/>
  <c r="O229" i="8" s="1"/>
  <c r="M230" i="8"/>
  <c r="O230" i="8" s="1"/>
  <c r="M231" i="8"/>
  <c r="O231" i="8" s="1"/>
  <c r="M232" i="8"/>
  <c r="O232" i="8" s="1"/>
  <c r="M233" i="8"/>
  <c r="O233" i="8" s="1"/>
  <c r="M234" i="8"/>
  <c r="O234" i="8" s="1"/>
  <c r="M235" i="8"/>
  <c r="O235" i="8" s="1"/>
  <c r="M236" i="8"/>
  <c r="O236" i="8" s="1"/>
  <c r="M237" i="8"/>
  <c r="O237" i="8" s="1"/>
  <c r="M238" i="8"/>
  <c r="O238" i="8" s="1"/>
  <c r="M239" i="8"/>
  <c r="O239" i="8" s="1"/>
  <c r="M240" i="8"/>
  <c r="O240" i="8" s="1"/>
  <c r="M241" i="8"/>
  <c r="O241" i="8" s="1"/>
  <c r="M242" i="8"/>
  <c r="O242" i="8" s="1"/>
  <c r="M243" i="8"/>
  <c r="O243" i="8" s="1"/>
  <c r="M244" i="8"/>
  <c r="O244" i="8" s="1"/>
  <c r="M245" i="8"/>
  <c r="O245" i="8" s="1"/>
  <c r="M246" i="8"/>
  <c r="O246" i="8" s="1"/>
  <c r="M247" i="8"/>
  <c r="O247" i="8" s="1"/>
  <c r="M248" i="8"/>
  <c r="O248" i="8" s="1"/>
  <c r="M249" i="8"/>
  <c r="O249" i="8" s="1"/>
  <c r="M250" i="8"/>
  <c r="O250" i="8" s="1"/>
  <c r="M251" i="8"/>
  <c r="O251" i="8" s="1"/>
  <c r="M252" i="8"/>
  <c r="O252" i="8" s="1"/>
  <c r="M253" i="8"/>
  <c r="O253" i="8" s="1"/>
  <c r="M254" i="8"/>
  <c r="O254" i="8" s="1"/>
  <c r="M255" i="8"/>
  <c r="O255" i="8" s="1"/>
  <c r="M256" i="8"/>
  <c r="O256" i="8" s="1"/>
  <c r="M257" i="8"/>
  <c r="O257" i="8" s="1"/>
  <c r="M258" i="8"/>
  <c r="O258" i="8" s="1"/>
  <c r="M259" i="8"/>
  <c r="O259" i="8" s="1"/>
  <c r="M260" i="8"/>
  <c r="O260" i="8" s="1"/>
  <c r="M261" i="8"/>
  <c r="O261" i="8" s="1"/>
  <c r="M262" i="8"/>
  <c r="O262" i="8" s="1"/>
  <c r="M263" i="8"/>
  <c r="O263" i="8" s="1"/>
  <c r="M264" i="8"/>
  <c r="O264" i="8" s="1"/>
  <c r="M265" i="8"/>
  <c r="O265" i="8" s="1"/>
  <c r="M266" i="8"/>
  <c r="O266" i="8" s="1"/>
  <c r="M267" i="8"/>
  <c r="O267" i="8" s="1"/>
  <c r="M268" i="8"/>
  <c r="O268" i="8" s="1"/>
  <c r="M269" i="8"/>
  <c r="O269" i="8" s="1"/>
  <c r="M270" i="8"/>
  <c r="O270" i="8" s="1"/>
  <c r="M271" i="8"/>
  <c r="O271" i="8" s="1"/>
  <c r="M272" i="8"/>
  <c r="O272" i="8" s="1"/>
  <c r="M273" i="8"/>
  <c r="O273" i="8" s="1"/>
  <c r="M274" i="8"/>
  <c r="O274" i="8" s="1"/>
  <c r="M275" i="8"/>
  <c r="O275" i="8" s="1"/>
  <c r="M276" i="8"/>
  <c r="O276" i="8" s="1"/>
  <c r="M277" i="8"/>
  <c r="O277" i="8" s="1"/>
  <c r="M278" i="8"/>
  <c r="O278" i="8" s="1"/>
  <c r="M279" i="8"/>
  <c r="O279" i="8" s="1"/>
  <c r="M280" i="8"/>
  <c r="O280" i="8" s="1"/>
  <c r="M281" i="8"/>
  <c r="O281" i="8" s="1"/>
  <c r="M282" i="8"/>
  <c r="O282" i="8" s="1"/>
  <c r="M283" i="8"/>
  <c r="O283" i="8" s="1"/>
  <c r="M284" i="8"/>
  <c r="O284" i="8" s="1"/>
  <c r="M285" i="8"/>
  <c r="O285" i="8" s="1"/>
  <c r="M286" i="8"/>
  <c r="O286" i="8" s="1"/>
  <c r="M287" i="8"/>
  <c r="O287" i="8" s="1"/>
  <c r="M288" i="8"/>
  <c r="O288" i="8" s="1"/>
  <c r="M289" i="8"/>
  <c r="O289" i="8" s="1"/>
  <c r="M290" i="8"/>
  <c r="O290" i="8" s="1"/>
  <c r="M291" i="8"/>
  <c r="O291" i="8" s="1"/>
  <c r="M292" i="8"/>
  <c r="O292" i="8" s="1"/>
  <c r="M293" i="8"/>
  <c r="O293" i="8" s="1"/>
  <c r="M294" i="8"/>
  <c r="O294" i="8" s="1"/>
  <c r="M295" i="8"/>
  <c r="O295" i="8" s="1"/>
  <c r="M296" i="8"/>
  <c r="O296" i="8" s="1"/>
  <c r="M297" i="8"/>
  <c r="O297" i="8" s="1"/>
  <c r="M298" i="8"/>
  <c r="O298" i="8" s="1"/>
  <c r="M299" i="8"/>
  <c r="O299" i="8" s="1"/>
  <c r="M300" i="8"/>
  <c r="O300" i="8" s="1"/>
  <c r="M301" i="8"/>
  <c r="O301" i="8" s="1"/>
  <c r="M302" i="8"/>
  <c r="O302" i="8" s="1"/>
  <c r="M303" i="8"/>
  <c r="O303" i="8" s="1"/>
  <c r="M304" i="8"/>
  <c r="O304" i="8" s="1"/>
  <c r="M305" i="8"/>
  <c r="O305" i="8" s="1"/>
  <c r="M306" i="8"/>
  <c r="O306" i="8" s="1"/>
  <c r="M307" i="8"/>
  <c r="O307" i="8" s="1"/>
  <c r="M308" i="8"/>
  <c r="O308" i="8" s="1"/>
  <c r="M309" i="8"/>
  <c r="O309" i="8" s="1"/>
  <c r="M310" i="8"/>
  <c r="O310" i="8" s="1"/>
  <c r="M311" i="8"/>
  <c r="O311" i="8" s="1"/>
  <c r="M312" i="8"/>
  <c r="O312" i="8" s="1"/>
  <c r="M313" i="8"/>
  <c r="O313" i="8" s="1"/>
  <c r="M314" i="8"/>
  <c r="O314" i="8" s="1"/>
  <c r="M315" i="8"/>
  <c r="O315" i="8" s="1"/>
  <c r="M316" i="8"/>
  <c r="O316" i="8" s="1"/>
  <c r="M317" i="8"/>
  <c r="O317" i="8" s="1"/>
  <c r="M318" i="8"/>
  <c r="O318" i="8" s="1"/>
  <c r="M319" i="8"/>
  <c r="O319" i="8" s="1"/>
  <c r="M320" i="8"/>
  <c r="O320" i="8" s="1"/>
  <c r="M321" i="8"/>
  <c r="O321" i="8" s="1"/>
  <c r="M322" i="8"/>
  <c r="O322" i="8" s="1"/>
  <c r="M323" i="8"/>
  <c r="O323" i="8" s="1"/>
  <c r="M324" i="8"/>
  <c r="O324" i="8" s="1"/>
  <c r="M325" i="8"/>
  <c r="O325" i="8" s="1"/>
  <c r="M326" i="8"/>
  <c r="O326" i="8" s="1"/>
  <c r="M327" i="8"/>
  <c r="O327" i="8" s="1"/>
  <c r="M328" i="8"/>
  <c r="O328" i="8" s="1"/>
  <c r="M329" i="8"/>
  <c r="O329" i="8" s="1"/>
  <c r="M330" i="8"/>
  <c r="O330" i="8" s="1"/>
  <c r="M331" i="8"/>
  <c r="O331" i="8" s="1"/>
  <c r="M332" i="8"/>
  <c r="O332" i="8" s="1"/>
  <c r="M333" i="8"/>
  <c r="O333" i="8" s="1"/>
  <c r="M334" i="8"/>
  <c r="O334" i="8" s="1"/>
  <c r="M335" i="8"/>
  <c r="O335" i="8" s="1"/>
  <c r="M336" i="8"/>
  <c r="O336" i="8" s="1"/>
  <c r="M337" i="8"/>
  <c r="O337" i="8" s="1"/>
  <c r="M338" i="8"/>
  <c r="O338" i="8" s="1"/>
  <c r="M339" i="8"/>
  <c r="O339" i="8" s="1"/>
  <c r="M340" i="8"/>
  <c r="O340" i="8" s="1"/>
  <c r="M341" i="8"/>
  <c r="O341" i="8" s="1"/>
  <c r="M342" i="8"/>
  <c r="O342" i="8" s="1"/>
  <c r="M343" i="8"/>
  <c r="O343" i="8" s="1"/>
  <c r="M344" i="8"/>
  <c r="O344" i="8" s="1"/>
  <c r="M345" i="8"/>
  <c r="O345" i="8" s="1"/>
  <c r="M346" i="8"/>
  <c r="O346" i="8" s="1"/>
  <c r="M347" i="8"/>
  <c r="O347" i="8" s="1"/>
  <c r="M348" i="8"/>
  <c r="O348" i="8" s="1"/>
  <c r="M349" i="8"/>
  <c r="O349" i="8" s="1"/>
  <c r="M350" i="8"/>
  <c r="O350" i="8" s="1"/>
  <c r="M351" i="8"/>
  <c r="O351" i="8" s="1"/>
  <c r="M352" i="8"/>
  <c r="O352" i="8" s="1"/>
  <c r="M353" i="8"/>
  <c r="O353" i="8" s="1"/>
  <c r="M354" i="8"/>
  <c r="O354" i="8" s="1"/>
  <c r="M355" i="8"/>
  <c r="O355" i="8" s="1"/>
  <c r="M356" i="8"/>
  <c r="O356" i="8" s="1"/>
  <c r="M357" i="8"/>
  <c r="O357" i="8" s="1"/>
  <c r="M358" i="8"/>
  <c r="O358" i="8" s="1"/>
  <c r="M359" i="8"/>
  <c r="O359" i="8" s="1"/>
  <c r="M360" i="8"/>
  <c r="O360" i="8" s="1"/>
  <c r="M361" i="8"/>
  <c r="O361" i="8" s="1"/>
  <c r="M362" i="8"/>
  <c r="O362" i="8" s="1"/>
  <c r="M363" i="8"/>
  <c r="O363" i="8" s="1"/>
  <c r="M364" i="8"/>
  <c r="O364" i="8" s="1"/>
  <c r="M365" i="8"/>
  <c r="O365" i="8" s="1"/>
  <c r="M366" i="8"/>
  <c r="O366" i="8" s="1"/>
  <c r="M367" i="8"/>
  <c r="O367" i="8" s="1"/>
  <c r="M368" i="8"/>
  <c r="O368" i="8" s="1"/>
  <c r="M369" i="8"/>
  <c r="O369" i="8" s="1"/>
  <c r="M370" i="8"/>
  <c r="O370" i="8" s="1"/>
  <c r="M371" i="8"/>
  <c r="O371" i="8" s="1"/>
  <c r="M372" i="8"/>
  <c r="O372" i="8" s="1"/>
  <c r="M373" i="8"/>
  <c r="O373" i="8" s="1"/>
  <c r="M374" i="8"/>
  <c r="O374" i="8" s="1"/>
  <c r="M375" i="8"/>
  <c r="O375" i="8" s="1"/>
  <c r="M376" i="8"/>
  <c r="O376" i="8" s="1"/>
  <c r="M377" i="8"/>
  <c r="O377" i="8" s="1"/>
  <c r="M378" i="8"/>
  <c r="O378" i="8" s="1"/>
  <c r="M379" i="8"/>
  <c r="O379" i="8" s="1"/>
  <c r="M380" i="8"/>
  <c r="O380" i="8" s="1"/>
  <c r="M381" i="8"/>
  <c r="O381" i="8" s="1"/>
  <c r="M382" i="8"/>
  <c r="O382" i="8" s="1"/>
  <c r="M383" i="8"/>
  <c r="O383" i="8" s="1"/>
  <c r="M384" i="8"/>
  <c r="O384" i="8" s="1"/>
  <c r="M385" i="8"/>
  <c r="O385" i="8" s="1"/>
  <c r="M386" i="8"/>
  <c r="O386" i="8" s="1"/>
  <c r="M387" i="8"/>
  <c r="O387" i="8" s="1"/>
  <c r="M388" i="8"/>
  <c r="O388" i="8" s="1"/>
  <c r="M389" i="8"/>
  <c r="O389" i="8" s="1"/>
  <c r="M390" i="8"/>
  <c r="O390" i="8" s="1"/>
  <c r="M391" i="8"/>
  <c r="O391" i="8" s="1"/>
  <c r="M392" i="8"/>
  <c r="O392" i="8" s="1"/>
  <c r="M393" i="8"/>
  <c r="O393" i="8" s="1"/>
  <c r="M394" i="8"/>
  <c r="O394" i="8" s="1"/>
  <c r="M395" i="8"/>
  <c r="O395" i="8" s="1"/>
  <c r="M396" i="8"/>
  <c r="O396" i="8" s="1"/>
  <c r="M397" i="8"/>
  <c r="O397" i="8" s="1"/>
  <c r="M398" i="8"/>
  <c r="O398" i="8" s="1"/>
  <c r="M399" i="8"/>
  <c r="O399" i="8" s="1"/>
  <c r="M400" i="8"/>
  <c r="O400" i="8" s="1"/>
  <c r="M401" i="8"/>
  <c r="O401" i="8" s="1"/>
  <c r="M402" i="8"/>
  <c r="O402" i="8" s="1"/>
  <c r="M403" i="8"/>
  <c r="O403" i="8" s="1"/>
  <c r="M404" i="8"/>
  <c r="O404" i="8" s="1"/>
  <c r="M405" i="8"/>
  <c r="O405" i="8" s="1"/>
  <c r="M406" i="8"/>
  <c r="O406" i="8" s="1"/>
  <c r="M407" i="8"/>
  <c r="O407" i="8" s="1"/>
  <c r="M408" i="8"/>
  <c r="O408" i="8" s="1"/>
  <c r="M409" i="8"/>
  <c r="O409" i="8" s="1"/>
  <c r="M410" i="8"/>
  <c r="O410" i="8" s="1"/>
  <c r="M411" i="8"/>
  <c r="O411" i="8" s="1"/>
  <c r="M412" i="8"/>
  <c r="O412" i="8" s="1"/>
  <c r="M413" i="8"/>
  <c r="O413" i="8" s="1"/>
  <c r="M414" i="8"/>
  <c r="O414" i="8" s="1"/>
  <c r="M415" i="8"/>
  <c r="O415" i="8" s="1"/>
  <c r="M416" i="8"/>
  <c r="O416" i="8" s="1"/>
  <c r="M417" i="8"/>
  <c r="O417" i="8" s="1"/>
  <c r="M418" i="8"/>
  <c r="O418" i="8" s="1"/>
  <c r="M419" i="8"/>
  <c r="O419" i="8" s="1"/>
  <c r="M420" i="8"/>
  <c r="O420" i="8" s="1"/>
  <c r="M421" i="8"/>
  <c r="O421" i="8" s="1"/>
  <c r="M422" i="8"/>
  <c r="O422" i="8" s="1"/>
  <c r="M423" i="8"/>
  <c r="O423" i="8" s="1"/>
  <c r="M424" i="8"/>
  <c r="O424" i="8" s="1"/>
  <c r="M425" i="8"/>
  <c r="O425" i="8" s="1"/>
  <c r="M426" i="8"/>
  <c r="O426" i="8" s="1"/>
  <c r="M427" i="8"/>
  <c r="O427" i="8" s="1"/>
  <c r="M428" i="8"/>
  <c r="O428" i="8" s="1"/>
  <c r="M429" i="8"/>
  <c r="O429" i="8" s="1"/>
  <c r="M430" i="8"/>
  <c r="O430" i="8" s="1"/>
  <c r="M431" i="8"/>
  <c r="O431" i="8" s="1"/>
  <c r="M432" i="8"/>
  <c r="O432" i="8" s="1"/>
  <c r="M433" i="8"/>
  <c r="O433" i="8" s="1"/>
  <c r="M434" i="8"/>
  <c r="O434" i="8" s="1"/>
  <c r="M435" i="8"/>
  <c r="O435" i="8" s="1"/>
  <c r="M436" i="8"/>
  <c r="O436" i="8" s="1"/>
  <c r="M437" i="8"/>
  <c r="O437" i="8" s="1"/>
  <c r="M438" i="8"/>
  <c r="O438" i="8" s="1"/>
  <c r="M439" i="8"/>
  <c r="O439" i="8" s="1"/>
  <c r="M440" i="8"/>
  <c r="O440" i="8" s="1"/>
  <c r="M441" i="8"/>
  <c r="O441" i="8" s="1"/>
  <c r="M442" i="8"/>
  <c r="O442" i="8" s="1"/>
  <c r="M443" i="8"/>
  <c r="O443" i="8" s="1"/>
  <c r="M444" i="8"/>
  <c r="O444" i="8" s="1"/>
  <c r="M445" i="8"/>
  <c r="O445" i="8" s="1"/>
  <c r="M446" i="8"/>
  <c r="O446" i="8" s="1"/>
  <c r="M447" i="8"/>
  <c r="O447" i="8" s="1"/>
  <c r="M448" i="8"/>
  <c r="O448" i="8" s="1"/>
  <c r="M449" i="8"/>
  <c r="O449" i="8" s="1"/>
  <c r="M450" i="8"/>
  <c r="O450" i="8" s="1"/>
  <c r="M451" i="8"/>
  <c r="O451" i="8" s="1"/>
  <c r="M452" i="8"/>
  <c r="O452" i="8" s="1"/>
  <c r="M453" i="8"/>
  <c r="O453" i="8" s="1"/>
  <c r="M454" i="8"/>
  <c r="O454" i="8" s="1"/>
  <c r="M455" i="8"/>
  <c r="O455" i="8" s="1"/>
  <c r="M456" i="8"/>
  <c r="O456" i="8" s="1"/>
  <c r="M457" i="8"/>
  <c r="O457" i="8" s="1"/>
  <c r="M458" i="8"/>
  <c r="O458" i="8" s="1"/>
  <c r="M459" i="8"/>
  <c r="O459" i="8" s="1"/>
  <c r="M460" i="8"/>
  <c r="O460" i="8" s="1"/>
  <c r="M461" i="8"/>
  <c r="O461" i="8" s="1"/>
  <c r="M462" i="8"/>
  <c r="O462" i="8" s="1"/>
  <c r="M463" i="8"/>
  <c r="O463" i="8" s="1"/>
  <c r="M464" i="8"/>
  <c r="O464" i="8" s="1"/>
  <c r="M465" i="8"/>
  <c r="O465" i="8" s="1"/>
  <c r="M466" i="8"/>
  <c r="O466" i="8" s="1"/>
  <c r="M467" i="8"/>
  <c r="O467" i="8" s="1"/>
  <c r="M468" i="8"/>
  <c r="O468" i="8" s="1"/>
  <c r="M469" i="8"/>
  <c r="O469" i="8" s="1"/>
  <c r="M470" i="8"/>
  <c r="O470" i="8" s="1"/>
  <c r="M471" i="8"/>
  <c r="O471" i="8" s="1"/>
  <c r="M472" i="8"/>
  <c r="O472" i="8" s="1"/>
  <c r="M473" i="8"/>
  <c r="O473" i="8" s="1"/>
  <c r="M474" i="8"/>
  <c r="O474" i="8" s="1"/>
  <c r="M475" i="8"/>
  <c r="O475" i="8" s="1"/>
  <c r="M476" i="8"/>
  <c r="O476" i="8" s="1"/>
  <c r="M477" i="8"/>
  <c r="O477" i="8" s="1"/>
  <c r="M478" i="8"/>
  <c r="O478" i="8" s="1"/>
  <c r="M479" i="8"/>
  <c r="O479" i="8" s="1"/>
  <c r="M480" i="8"/>
  <c r="O480" i="8" s="1"/>
  <c r="M481" i="8"/>
  <c r="O481" i="8" s="1"/>
  <c r="M482" i="8"/>
  <c r="O482" i="8" s="1"/>
  <c r="M483" i="8"/>
  <c r="O483" i="8" s="1"/>
  <c r="M484" i="8"/>
  <c r="O484" i="8" s="1"/>
  <c r="M485" i="8"/>
  <c r="O485" i="8" s="1"/>
  <c r="M486" i="8"/>
  <c r="O486" i="8" s="1"/>
  <c r="M487" i="8"/>
  <c r="O487" i="8" s="1"/>
  <c r="M488" i="8"/>
  <c r="O488" i="8" s="1"/>
  <c r="M489" i="8"/>
  <c r="O489" i="8" s="1"/>
  <c r="M490" i="8"/>
  <c r="O490" i="8" s="1"/>
  <c r="M491" i="8"/>
  <c r="O491" i="8" s="1"/>
  <c r="M492" i="8"/>
  <c r="O492" i="8" s="1"/>
  <c r="M493" i="8"/>
  <c r="O493" i="8" s="1"/>
  <c r="M494" i="8"/>
  <c r="O494" i="8" s="1"/>
  <c r="M495" i="8"/>
  <c r="O495" i="8" s="1"/>
  <c r="M496" i="8"/>
  <c r="O496" i="8" s="1"/>
  <c r="M497" i="8"/>
  <c r="O497" i="8" s="1"/>
  <c r="M498" i="8"/>
  <c r="O498" i="8" s="1"/>
  <c r="M499" i="8"/>
  <c r="O499" i="8" s="1"/>
  <c r="M500" i="8"/>
  <c r="O500" i="8" s="1"/>
  <c r="M501" i="8"/>
  <c r="O501" i="8" s="1"/>
  <c r="M502" i="8"/>
  <c r="O502" i="8" s="1"/>
  <c r="M503" i="8"/>
  <c r="O503" i="8" s="1"/>
  <c r="M504" i="8"/>
  <c r="O504" i="8" s="1"/>
  <c r="M505" i="8"/>
  <c r="O505" i="8" s="1"/>
  <c r="M506" i="8"/>
  <c r="O506" i="8" s="1"/>
  <c r="M507" i="8"/>
  <c r="O507" i="8" s="1"/>
  <c r="M508" i="8"/>
  <c r="O508" i="8" s="1"/>
  <c r="M509" i="8"/>
  <c r="O509" i="8" s="1"/>
  <c r="M510" i="8"/>
  <c r="O510" i="8" s="1"/>
  <c r="M511" i="8"/>
  <c r="O511" i="8" s="1"/>
  <c r="M512" i="8"/>
  <c r="O512" i="8" s="1"/>
  <c r="M513" i="8"/>
  <c r="O513" i="8" s="1"/>
  <c r="M514" i="8"/>
  <c r="O514" i="8" s="1"/>
  <c r="M515" i="8"/>
  <c r="O515" i="8" s="1"/>
  <c r="M516" i="8"/>
  <c r="O516" i="8" s="1"/>
  <c r="M517" i="8"/>
  <c r="O517" i="8" s="1"/>
  <c r="M518" i="8"/>
  <c r="O518" i="8" s="1"/>
  <c r="M519" i="8"/>
  <c r="O519" i="8" s="1"/>
  <c r="M520" i="8"/>
  <c r="O520" i="8" s="1"/>
  <c r="M521" i="8"/>
  <c r="O521" i="8" s="1"/>
  <c r="M522" i="8"/>
  <c r="O522" i="8" s="1"/>
  <c r="M523" i="8"/>
  <c r="O523" i="8" s="1"/>
  <c r="M524" i="8"/>
  <c r="O524" i="8" s="1"/>
  <c r="M525" i="8"/>
  <c r="O525" i="8" s="1"/>
  <c r="M526" i="8"/>
  <c r="O526" i="8" s="1"/>
  <c r="M527" i="8"/>
  <c r="O527" i="8" s="1"/>
  <c r="M528" i="8"/>
  <c r="O528" i="8" s="1"/>
  <c r="M529" i="8"/>
  <c r="O529" i="8" s="1"/>
  <c r="M530" i="8"/>
  <c r="O530" i="8" s="1"/>
  <c r="M531" i="8"/>
  <c r="O531" i="8" s="1"/>
  <c r="M532" i="8"/>
  <c r="O532" i="8" s="1"/>
  <c r="M533" i="8"/>
  <c r="O533" i="8" s="1"/>
  <c r="M534" i="8"/>
  <c r="O534" i="8" s="1"/>
  <c r="M535" i="8"/>
  <c r="O535" i="8" s="1"/>
  <c r="M536" i="8"/>
  <c r="O536" i="8" s="1"/>
  <c r="M537" i="8"/>
  <c r="O537" i="8" s="1"/>
  <c r="M538" i="8"/>
  <c r="O538" i="8" s="1"/>
  <c r="M539" i="8"/>
  <c r="O539" i="8" s="1"/>
  <c r="M540" i="8"/>
  <c r="O540" i="8" s="1"/>
  <c r="M541" i="8"/>
  <c r="O541" i="8" s="1"/>
  <c r="M542" i="8"/>
  <c r="O542" i="8" s="1"/>
  <c r="M543" i="8"/>
  <c r="O543" i="8" s="1"/>
  <c r="M544" i="8"/>
  <c r="O544" i="8" s="1"/>
  <c r="M545" i="8"/>
  <c r="O545" i="8" s="1"/>
  <c r="M546" i="8"/>
  <c r="O546" i="8" s="1"/>
  <c r="M547" i="8"/>
  <c r="O547" i="8" s="1"/>
  <c r="M548" i="8"/>
  <c r="O548" i="8" s="1"/>
  <c r="M549" i="8"/>
  <c r="O549" i="8" s="1"/>
  <c r="M550" i="8"/>
  <c r="O550" i="8" s="1"/>
  <c r="M551" i="8"/>
  <c r="O551" i="8" s="1"/>
  <c r="M552" i="8"/>
  <c r="O552" i="8" s="1"/>
  <c r="M553" i="8"/>
  <c r="O553" i="8" s="1"/>
  <c r="M554" i="8"/>
  <c r="O554" i="8" s="1"/>
  <c r="M555" i="8"/>
  <c r="O555" i="8" s="1"/>
  <c r="M556" i="8"/>
  <c r="O556" i="8" s="1"/>
  <c r="M557" i="8"/>
  <c r="O557" i="8" s="1"/>
  <c r="M558" i="8"/>
  <c r="O558" i="8" s="1"/>
  <c r="M559" i="8"/>
  <c r="O559" i="8" s="1"/>
  <c r="M560" i="8"/>
  <c r="O560" i="8" s="1"/>
  <c r="M561" i="8"/>
  <c r="O561" i="8" s="1"/>
  <c r="M562" i="8"/>
  <c r="O562" i="8" s="1"/>
  <c r="M563" i="8"/>
  <c r="O563" i="8" s="1"/>
  <c r="M564" i="8"/>
  <c r="O564" i="8" s="1"/>
  <c r="M565" i="8"/>
  <c r="O565" i="8" s="1"/>
  <c r="M566" i="8"/>
  <c r="O566" i="8" s="1"/>
  <c r="M567" i="8"/>
  <c r="O567" i="8" s="1"/>
  <c r="M568" i="8"/>
  <c r="O568" i="8" s="1"/>
  <c r="M569" i="8"/>
  <c r="O569" i="8" s="1"/>
  <c r="M570" i="8"/>
  <c r="O570" i="8" s="1"/>
  <c r="M571" i="8"/>
  <c r="O571" i="8" s="1"/>
  <c r="M572" i="8"/>
  <c r="O572" i="8" s="1"/>
  <c r="M573" i="8"/>
  <c r="O573" i="8" s="1"/>
  <c r="M574" i="8"/>
  <c r="O574" i="8" s="1"/>
  <c r="M575" i="8"/>
  <c r="O575" i="8" s="1"/>
  <c r="K7" i="7"/>
  <c r="P7" i="7"/>
  <c r="T7" i="7" s="1"/>
  <c r="Q7" i="7"/>
  <c r="R7" i="7"/>
  <c r="AB7" i="7"/>
  <c r="AD7" i="7"/>
  <c r="AF7" i="7"/>
  <c r="K8" i="7"/>
  <c r="P8" i="7"/>
  <c r="T8" i="7" s="1"/>
  <c r="Q8" i="7"/>
  <c r="R8" i="7"/>
  <c r="AB8" i="7"/>
  <c r="AD8" i="7"/>
  <c r="AF8" i="7"/>
  <c r="K9" i="7"/>
  <c r="P9" i="7"/>
  <c r="Q9" i="7"/>
  <c r="R9" i="7"/>
  <c r="AB9" i="7"/>
  <c r="AD9" i="7"/>
  <c r="AF9" i="7"/>
  <c r="K10" i="7"/>
  <c r="P10" i="7"/>
  <c r="Q10" i="7"/>
  <c r="R10" i="7"/>
  <c r="AB10" i="7"/>
  <c r="AD10" i="7"/>
  <c r="AF10" i="7"/>
  <c r="K11" i="7"/>
  <c r="P11" i="7"/>
  <c r="T11" i="7" s="1"/>
  <c r="Q11" i="7"/>
  <c r="R11" i="7"/>
  <c r="AB11" i="7"/>
  <c r="AD11" i="7"/>
  <c r="AF11" i="7"/>
  <c r="K12" i="7"/>
  <c r="P12" i="7"/>
  <c r="Q12" i="7"/>
  <c r="R12" i="7"/>
  <c r="T12" i="7" s="1"/>
  <c r="AB12" i="7"/>
  <c r="AD12" i="7"/>
  <c r="AF12" i="7"/>
  <c r="K13" i="7"/>
  <c r="P13" i="7"/>
  <c r="T13" i="7" s="1"/>
  <c r="Q13" i="7"/>
  <c r="R13" i="7"/>
  <c r="AB13" i="7"/>
  <c r="AD13" i="7"/>
  <c r="AF13" i="7"/>
  <c r="K14" i="7"/>
  <c r="P14" i="7"/>
  <c r="Q14" i="7"/>
  <c r="R14" i="7"/>
  <c r="AB14" i="7"/>
  <c r="AD14" i="7"/>
  <c r="AF14" i="7"/>
  <c r="K15" i="7"/>
  <c r="P15" i="7"/>
  <c r="T15" i="7" s="1"/>
  <c r="Q15" i="7"/>
  <c r="R15" i="7"/>
  <c r="AB15" i="7"/>
  <c r="AD15" i="7"/>
  <c r="AF15" i="7"/>
  <c r="K16" i="7"/>
  <c r="P16" i="7"/>
  <c r="Q16" i="7"/>
  <c r="T16" i="7" s="1"/>
  <c r="R16" i="7"/>
  <c r="AB16" i="7"/>
  <c r="AD16" i="7"/>
  <c r="AF16" i="7"/>
  <c r="K17" i="7"/>
  <c r="P17" i="7"/>
  <c r="Q17" i="7"/>
  <c r="R17" i="7"/>
  <c r="AB17" i="7"/>
  <c r="T17" i="7" s="1"/>
  <c r="AD17" i="7"/>
  <c r="AF17" i="7"/>
  <c r="K18" i="7"/>
  <c r="P18" i="7"/>
  <c r="Q18" i="7"/>
  <c r="R18" i="7"/>
  <c r="AB18" i="7"/>
  <c r="AD18" i="7"/>
  <c r="AF18" i="7"/>
  <c r="K19" i="7"/>
  <c r="P19" i="7"/>
  <c r="T19" i="7" s="1"/>
  <c r="Q19" i="7"/>
  <c r="R19" i="7"/>
  <c r="AB19" i="7"/>
  <c r="AD19" i="7"/>
  <c r="AF19" i="7"/>
  <c r="K20" i="7"/>
  <c r="P20" i="7"/>
  <c r="T20" i="7" s="1"/>
  <c r="Q20" i="7"/>
  <c r="R20" i="7"/>
  <c r="AB20" i="7"/>
  <c r="AD20" i="7"/>
  <c r="AF20" i="7"/>
  <c r="K21" i="7"/>
  <c r="P21" i="7"/>
  <c r="Q21" i="7"/>
  <c r="R21" i="7"/>
  <c r="T21" i="7" s="1"/>
  <c r="AB21" i="7"/>
  <c r="AD21" i="7"/>
  <c r="AF21" i="7"/>
  <c r="K22" i="7"/>
  <c r="P22" i="7"/>
  <c r="Q22" i="7"/>
  <c r="R22" i="7"/>
  <c r="AB22" i="7"/>
  <c r="AD22" i="7"/>
  <c r="AF22" i="7"/>
  <c r="K23" i="7"/>
  <c r="P23" i="7"/>
  <c r="T23" i="7" s="1"/>
  <c r="Q23" i="7"/>
  <c r="R23" i="7"/>
  <c r="AB23" i="7"/>
  <c r="AD23" i="7"/>
  <c r="AF23" i="7"/>
  <c r="K24" i="7"/>
  <c r="P24" i="7"/>
  <c r="T24" i="7" s="1"/>
  <c r="Q24" i="7"/>
  <c r="R24" i="7"/>
  <c r="AB24" i="7"/>
  <c r="AD24" i="7"/>
  <c r="AF24" i="7"/>
  <c r="K25" i="7"/>
  <c r="P25" i="7"/>
  <c r="T25" i="7" s="1"/>
  <c r="Q25" i="7"/>
  <c r="R25" i="7"/>
  <c r="AB25" i="7"/>
  <c r="AD25" i="7"/>
  <c r="AF25" i="7"/>
  <c r="K26" i="7"/>
  <c r="P26" i="7"/>
  <c r="Q26" i="7"/>
  <c r="R26" i="7"/>
  <c r="AB26" i="7"/>
  <c r="AD26" i="7"/>
  <c r="AF26" i="7"/>
  <c r="K27" i="7"/>
  <c r="P27" i="7"/>
  <c r="T27" i="7" s="1"/>
  <c r="Q27" i="7"/>
  <c r="R27" i="7"/>
  <c r="AB27" i="7"/>
  <c r="AD27" i="7"/>
  <c r="AF27" i="7"/>
  <c r="K28" i="7"/>
  <c r="P28" i="7"/>
  <c r="Q28" i="7"/>
  <c r="T28" i="7" s="1"/>
  <c r="R28" i="7"/>
  <c r="AB28" i="7"/>
  <c r="AD28" i="7"/>
  <c r="AF28" i="7"/>
  <c r="K29" i="7"/>
  <c r="P29" i="7"/>
  <c r="T29" i="7" s="1"/>
  <c r="Q29" i="7"/>
  <c r="R29" i="7"/>
  <c r="AB29" i="7"/>
  <c r="AD29" i="7"/>
  <c r="AF29" i="7"/>
  <c r="K30" i="7"/>
  <c r="P30" i="7"/>
  <c r="Q30" i="7"/>
  <c r="R30" i="7"/>
  <c r="AB30" i="7"/>
  <c r="AD30" i="7"/>
  <c r="AF30" i="7"/>
  <c r="K31" i="7"/>
  <c r="P31" i="7"/>
  <c r="T31" i="7" s="1"/>
  <c r="Q31" i="7"/>
  <c r="R31" i="7"/>
  <c r="AB31" i="7"/>
  <c r="AD31" i="7"/>
  <c r="AF31" i="7"/>
  <c r="K32" i="7"/>
  <c r="P32" i="7"/>
  <c r="Q32" i="7"/>
  <c r="T32" i="7" s="1"/>
  <c r="R32" i="7"/>
  <c r="AB32" i="7"/>
  <c r="AD32" i="7"/>
  <c r="AF32" i="7"/>
  <c r="K33" i="7"/>
  <c r="P33" i="7"/>
  <c r="Q33" i="7"/>
  <c r="R33" i="7"/>
  <c r="T33" i="7" s="1"/>
  <c r="AB33" i="7"/>
  <c r="AD33" i="7"/>
  <c r="AF33" i="7"/>
  <c r="K34" i="7"/>
  <c r="P34" i="7"/>
  <c r="Q34" i="7"/>
  <c r="R34" i="7"/>
  <c r="AB34" i="7"/>
  <c r="AD34" i="7"/>
  <c r="AF34" i="7"/>
  <c r="K35" i="7"/>
  <c r="P35" i="7"/>
  <c r="T35" i="7" s="1"/>
  <c r="Q35" i="7"/>
  <c r="R35" i="7"/>
  <c r="AB35" i="7"/>
  <c r="AD35" i="7"/>
  <c r="AF35" i="7"/>
  <c r="K36" i="7"/>
  <c r="P36" i="7"/>
  <c r="T36" i="7" s="1"/>
  <c r="Q36" i="7"/>
  <c r="R36" i="7"/>
  <c r="AB36" i="7"/>
  <c r="AD36" i="7"/>
  <c r="AF36" i="7"/>
  <c r="K37" i="7"/>
  <c r="P37" i="7"/>
  <c r="Q37" i="7"/>
  <c r="R37" i="7"/>
  <c r="T37" i="7" s="1"/>
  <c r="AB37" i="7"/>
  <c r="AD37" i="7"/>
  <c r="AF37" i="7"/>
  <c r="K38" i="7"/>
  <c r="P38" i="7"/>
  <c r="Q38" i="7"/>
  <c r="R38" i="7"/>
  <c r="AB38" i="7"/>
  <c r="AD38" i="7"/>
  <c r="AF38" i="7"/>
  <c r="K39" i="7"/>
  <c r="P39" i="7"/>
  <c r="T39" i="7" s="1"/>
  <c r="Q39" i="7"/>
  <c r="R39" i="7"/>
  <c r="AB39" i="7"/>
  <c r="AD39" i="7"/>
  <c r="AF39" i="7"/>
  <c r="K40" i="7"/>
  <c r="P40" i="7"/>
  <c r="T40" i="7" s="1"/>
  <c r="Q40" i="7"/>
  <c r="R40" i="7"/>
  <c r="AB40" i="7"/>
  <c r="AD40" i="7"/>
  <c r="AF40" i="7"/>
  <c r="K41" i="7"/>
  <c r="P41" i="7"/>
  <c r="T41" i="7" s="1"/>
  <c r="Q41" i="7"/>
  <c r="R41" i="7"/>
  <c r="AB41" i="7"/>
  <c r="AD41" i="7"/>
  <c r="AF41" i="7"/>
  <c r="K42" i="7"/>
  <c r="P42" i="7"/>
  <c r="Q42" i="7"/>
  <c r="R42" i="7"/>
  <c r="AB42" i="7"/>
  <c r="AD42" i="7"/>
  <c r="AF42" i="7"/>
  <c r="K43" i="7"/>
  <c r="P43" i="7"/>
  <c r="T43" i="7" s="1"/>
  <c r="Q43" i="7"/>
  <c r="R43" i="7"/>
  <c r="AB43" i="7"/>
  <c r="AD43" i="7"/>
  <c r="AF43" i="7"/>
  <c r="K44" i="7"/>
  <c r="P44" i="7"/>
  <c r="Q44" i="7"/>
  <c r="T44" i="7" s="1"/>
  <c r="R44" i="7"/>
  <c r="AB44" i="7"/>
  <c r="AD44" i="7"/>
  <c r="AF44" i="7"/>
  <c r="K45" i="7"/>
  <c r="P45" i="7"/>
  <c r="T45" i="7" s="1"/>
  <c r="Q45" i="7"/>
  <c r="R45" i="7"/>
  <c r="AB45" i="7"/>
  <c r="AD45" i="7"/>
  <c r="AF45" i="7"/>
  <c r="K46" i="7"/>
  <c r="P46" i="7"/>
  <c r="Q46" i="7"/>
  <c r="R46" i="7"/>
  <c r="AB46" i="7"/>
  <c r="AD46" i="7"/>
  <c r="AF46" i="7"/>
  <c r="K47" i="7"/>
  <c r="P47" i="7"/>
  <c r="T47" i="7" s="1"/>
  <c r="Q47" i="7"/>
  <c r="R47" i="7"/>
  <c r="AB47" i="7"/>
  <c r="AD47" i="7"/>
  <c r="AF47" i="7"/>
  <c r="K48" i="7"/>
  <c r="P48" i="7"/>
  <c r="Q48" i="7"/>
  <c r="T48" i="7" s="1"/>
  <c r="R48" i="7"/>
  <c r="AB48" i="7"/>
  <c r="AD48" i="7"/>
  <c r="AF48" i="7"/>
  <c r="K49" i="7"/>
  <c r="P49" i="7"/>
  <c r="Q49" i="7"/>
  <c r="R49" i="7"/>
  <c r="T49" i="7" s="1"/>
  <c r="AB49" i="7"/>
  <c r="AD49" i="7"/>
  <c r="AF49" i="7"/>
  <c r="K50" i="7"/>
  <c r="P50" i="7"/>
  <c r="Q50" i="7"/>
  <c r="R50" i="7"/>
  <c r="AB50" i="7"/>
  <c r="AD50" i="7"/>
  <c r="AF50" i="7"/>
  <c r="K51" i="7"/>
  <c r="P51" i="7"/>
  <c r="T51" i="7" s="1"/>
  <c r="Q51" i="7"/>
  <c r="R51" i="7"/>
  <c r="AB51" i="7"/>
  <c r="AD51" i="7"/>
  <c r="AF51" i="7"/>
  <c r="K52" i="7"/>
  <c r="P52" i="7"/>
  <c r="T52" i="7" s="1"/>
  <c r="Q52" i="7"/>
  <c r="R52" i="7"/>
  <c r="AB52" i="7"/>
  <c r="AD52" i="7"/>
  <c r="AF52" i="7"/>
  <c r="K53" i="7"/>
  <c r="P53" i="7"/>
  <c r="Q53" i="7"/>
  <c r="R53" i="7"/>
  <c r="T53" i="7" s="1"/>
  <c r="AB53" i="7"/>
  <c r="AD53" i="7"/>
  <c r="AF53" i="7"/>
  <c r="K54" i="7"/>
  <c r="P54" i="7"/>
  <c r="Q54" i="7"/>
  <c r="R54" i="7"/>
  <c r="AB54" i="7"/>
  <c r="AD54" i="7"/>
  <c r="AF54" i="7"/>
  <c r="K55" i="7"/>
  <c r="P55" i="7"/>
  <c r="T55" i="7" s="1"/>
  <c r="Q55" i="7"/>
  <c r="R55" i="7"/>
  <c r="AB55" i="7"/>
  <c r="AD55" i="7"/>
  <c r="AF55" i="7"/>
  <c r="K56" i="7"/>
  <c r="P56" i="7"/>
  <c r="T56" i="7" s="1"/>
  <c r="Q56" i="7"/>
  <c r="R56" i="7"/>
  <c r="AB56" i="7"/>
  <c r="AD56" i="7"/>
  <c r="AF56" i="7"/>
  <c r="K57" i="7"/>
  <c r="P57" i="7"/>
  <c r="T57" i="7" s="1"/>
  <c r="Q57" i="7"/>
  <c r="R57" i="7"/>
  <c r="AB57" i="7"/>
  <c r="AD57" i="7"/>
  <c r="AF57" i="7"/>
  <c r="K58" i="7"/>
  <c r="P58" i="7"/>
  <c r="Q58" i="7"/>
  <c r="R58" i="7"/>
  <c r="AB58" i="7"/>
  <c r="AD58" i="7"/>
  <c r="AF58" i="7"/>
  <c r="K59" i="7"/>
  <c r="P59" i="7"/>
  <c r="T59" i="7" s="1"/>
  <c r="Q59" i="7"/>
  <c r="R59" i="7"/>
  <c r="AB59" i="7"/>
  <c r="AD59" i="7"/>
  <c r="AF59" i="7"/>
  <c r="K60" i="7"/>
  <c r="P60" i="7"/>
  <c r="Q60" i="7"/>
  <c r="T60" i="7" s="1"/>
  <c r="R60" i="7"/>
  <c r="AB60" i="7"/>
  <c r="AD60" i="7"/>
  <c r="AF60" i="7"/>
  <c r="K61" i="7"/>
  <c r="P61" i="7"/>
  <c r="T61" i="7" s="1"/>
  <c r="Q61" i="7"/>
  <c r="R61" i="7"/>
  <c r="AB61" i="7"/>
  <c r="AD61" i="7"/>
  <c r="AF61" i="7"/>
  <c r="K62" i="7"/>
  <c r="P62" i="7"/>
  <c r="Q62" i="7"/>
  <c r="R62" i="7"/>
  <c r="AB62" i="7"/>
  <c r="AD62" i="7"/>
  <c r="AF62" i="7"/>
  <c r="K63" i="7"/>
  <c r="P63" i="7"/>
  <c r="T63" i="7" s="1"/>
  <c r="Q63" i="7"/>
  <c r="R63" i="7"/>
  <c r="AB63" i="7"/>
  <c r="AD63" i="7"/>
  <c r="AF63" i="7"/>
  <c r="K64" i="7"/>
  <c r="P64" i="7"/>
  <c r="Q64" i="7"/>
  <c r="T64" i="7" s="1"/>
  <c r="R64" i="7"/>
  <c r="AB64" i="7"/>
  <c r="AD64" i="7"/>
  <c r="AF64" i="7"/>
  <c r="K65" i="7"/>
  <c r="P65" i="7"/>
  <c r="Q65" i="7"/>
  <c r="R65" i="7"/>
  <c r="T65" i="7" s="1"/>
  <c r="AB65" i="7"/>
  <c r="AD65" i="7"/>
  <c r="AF65" i="7"/>
  <c r="K66" i="7"/>
  <c r="P66" i="7"/>
  <c r="Q66" i="7"/>
  <c r="R66" i="7"/>
  <c r="AB66" i="7"/>
  <c r="AD66" i="7"/>
  <c r="AF66" i="7"/>
  <c r="K67" i="7"/>
  <c r="P67" i="7"/>
  <c r="T67" i="7" s="1"/>
  <c r="Q67" i="7"/>
  <c r="R67" i="7"/>
  <c r="AB67" i="7"/>
  <c r="AD67" i="7"/>
  <c r="AF67" i="7"/>
  <c r="K68" i="7"/>
  <c r="P68" i="7"/>
  <c r="T68" i="7" s="1"/>
  <c r="Q68" i="7"/>
  <c r="R68" i="7"/>
  <c r="AB68" i="7"/>
  <c r="AD68" i="7"/>
  <c r="AF68" i="7"/>
  <c r="K69" i="7"/>
  <c r="P69" i="7"/>
  <c r="Q69" i="7"/>
  <c r="R69" i="7"/>
  <c r="T69" i="7" s="1"/>
  <c r="AB69" i="7"/>
  <c r="AD69" i="7"/>
  <c r="AF69" i="7"/>
  <c r="K70" i="7"/>
  <c r="P70" i="7"/>
  <c r="Q70" i="7"/>
  <c r="R70" i="7"/>
  <c r="AB70" i="7"/>
  <c r="AD70" i="7"/>
  <c r="AF70" i="7"/>
  <c r="K71" i="7"/>
  <c r="P71" i="7"/>
  <c r="T71" i="7" s="1"/>
  <c r="Q71" i="7"/>
  <c r="R71" i="7"/>
  <c r="AB71" i="7"/>
  <c r="AD71" i="7"/>
  <c r="AF71" i="7"/>
  <c r="K72" i="7"/>
  <c r="P72" i="7"/>
  <c r="T72" i="7" s="1"/>
  <c r="Q72" i="7"/>
  <c r="R72" i="7"/>
  <c r="AB72" i="7"/>
  <c r="AD72" i="7"/>
  <c r="AF72" i="7"/>
  <c r="K73" i="7"/>
  <c r="P73" i="7"/>
  <c r="T73" i="7" s="1"/>
  <c r="Q73" i="7"/>
  <c r="R73" i="7"/>
  <c r="AB73" i="7"/>
  <c r="AD73" i="7"/>
  <c r="AF73" i="7"/>
  <c r="K74" i="7"/>
  <c r="P74" i="7"/>
  <c r="Q74" i="7"/>
  <c r="R74" i="7"/>
  <c r="AB74" i="7"/>
  <c r="AD74" i="7"/>
  <c r="AF74" i="7"/>
  <c r="K75" i="7"/>
  <c r="P75" i="7"/>
  <c r="T75" i="7" s="1"/>
  <c r="Q75" i="7"/>
  <c r="R75" i="7"/>
  <c r="AB75" i="7"/>
  <c r="AD75" i="7"/>
  <c r="AF75" i="7"/>
  <c r="K76" i="7"/>
  <c r="P76" i="7"/>
  <c r="Q76" i="7"/>
  <c r="T76" i="7" s="1"/>
  <c r="R76" i="7"/>
  <c r="AB76" i="7"/>
  <c r="AD76" i="7"/>
  <c r="AF76" i="7"/>
  <c r="K77" i="7"/>
  <c r="P77" i="7"/>
  <c r="T77" i="7" s="1"/>
  <c r="Q77" i="7"/>
  <c r="R77" i="7"/>
  <c r="AB77" i="7"/>
  <c r="AD77" i="7"/>
  <c r="AF77" i="7"/>
  <c r="K78" i="7"/>
  <c r="P78" i="7"/>
  <c r="Q78" i="7"/>
  <c r="R78" i="7"/>
  <c r="AB78" i="7"/>
  <c r="AD78" i="7"/>
  <c r="AF78" i="7"/>
  <c r="K79" i="7"/>
  <c r="P79" i="7"/>
  <c r="T79" i="7" s="1"/>
  <c r="Q79" i="7"/>
  <c r="R79" i="7"/>
  <c r="AB79" i="7"/>
  <c r="AD79" i="7"/>
  <c r="AF79" i="7"/>
  <c r="K80" i="7"/>
  <c r="P80" i="7"/>
  <c r="Q80" i="7"/>
  <c r="T80" i="7" s="1"/>
  <c r="R80" i="7"/>
  <c r="AB80" i="7"/>
  <c r="AD80" i="7"/>
  <c r="AF80" i="7"/>
  <c r="K81" i="7"/>
  <c r="P81" i="7"/>
  <c r="Q81" i="7"/>
  <c r="R81" i="7"/>
  <c r="T81" i="7" s="1"/>
  <c r="AB81" i="7"/>
  <c r="AD81" i="7"/>
  <c r="AF81" i="7"/>
  <c r="K82" i="7"/>
  <c r="P82" i="7"/>
  <c r="Q82" i="7"/>
  <c r="R82" i="7"/>
  <c r="AB82" i="7"/>
  <c r="AD82" i="7"/>
  <c r="AF82" i="7"/>
  <c r="K83" i="7"/>
  <c r="P83" i="7"/>
  <c r="T83" i="7" s="1"/>
  <c r="Q83" i="7"/>
  <c r="R83" i="7"/>
  <c r="AB83" i="7"/>
  <c r="AD83" i="7"/>
  <c r="AF83" i="7"/>
  <c r="K84" i="7"/>
  <c r="P84" i="7"/>
  <c r="T84" i="7" s="1"/>
  <c r="Q84" i="7"/>
  <c r="R84" i="7"/>
  <c r="AB84" i="7"/>
  <c r="AD84" i="7"/>
  <c r="AF84" i="7"/>
  <c r="K85" i="7"/>
  <c r="P85" i="7"/>
  <c r="Q85" i="7"/>
  <c r="R85" i="7"/>
  <c r="T85" i="7" s="1"/>
  <c r="AB85" i="7"/>
  <c r="AD85" i="7"/>
  <c r="AF85" i="7"/>
  <c r="K86" i="7"/>
  <c r="P86" i="7"/>
  <c r="Q86" i="7"/>
  <c r="R86" i="7"/>
  <c r="AB86" i="7"/>
  <c r="AD86" i="7"/>
  <c r="AF86" i="7"/>
  <c r="K87" i="7"/>
  <c r="P87" i="7"/>
  <c r="T87" i="7" s="1"/>
  <c r="Q87" i="7"/>
  <c r="R87" i="7"/>
  <c r="AB87" i="7"/>
  <c r="AD87" i="7"/>
  <c r="AF87" i="7"/>
  <c r="K88" i="7"/>
  <c r="P88" i="7"/>
  <c r="T88" i="7" s="1"/>
  <c r="Q88" i="7"/>
  <c r="R88" i="7"/>
  <c r="AB88" i="7"/>
  <c r="AD88" i="7"/>
  <c r="AF88" i="7"/>
  <c r="K89" i="7"/>
  <c r="P89" i="7"/>
  <c r="T89" i="7" s="1"/>
  <c r="Q89" i="7"/>
  <c r="R89" i="7"/>
  <c r="AB89" i="7"/>
  <c r="AD89" i="7"/>
  <c r="AF89" i="7"/>
  <c r="K90" i="7"/>
  <c r="P90" i="7"/>
  <c r="Q90" i="7"/>
  <c r="R90" i="7"/>
  <c r="AB90" i="7"/>
  <c r="AD90" i="7"/>
  <c r="AF90" i="7"/>
  <c r="K91" i="7"/>
  <c r="P91" i="7"/>
  <c r="T91" i="7" s="1"/>
  <c r="Q91" i="7"/>
  <c r="R91" i="7"/>
  <c r="AB91" i="7"/>
  <c r="AD91" i="7"/>
  <c r="AF91" i="7"/>
  <c r="K92" i="7"/>
  <c r="P92" i="7"/>
  <c r="Q92" i="7"/>
  <c r="T92" i="7" s="1"/>
  <c r="R92" i="7"/>
  <c r="AB92" i="7"/>
  <c r="AD92" i="7"/>
  <c r="AF92" i="7"/>
  <c r="K93" i="7"/>
  <c r="P93" i="7"/>
  <c r="T93" i="7" s="1"/>
  <c r="Q93" i="7"/>
  <c r="R93" i="7"/>
  <c r="AB93" i="7"/>
  <c r="AD93" i="7"/>
  <c r="AF93" i="7"/>
  <c r="K94" i="7"/>
  <c r="P94" i="7"/>
  <c r="Q94" i="7"/>
  <c r="R94" i="7"/>
  <c r="AB94" i="7"/>
  <c r="AD94" i="7"/>
  <c r="AF94" i="7"/>
  <c r="K95" i="7"/>
  <c r="P95" i="7"/>
  <c r="T95" i="7" s="1"/>
  <c r="Q95" i="7"/>
  <c r="R95" i="7"/>
  <c r="AB95" i="7"/>
  <c r="AD95" i="7"/>
  <c r="AF95" i="7"/>
  <c r="K96" i="7"/>
  <c r="P96" i="7"/>
  <c r="Q96" i="7"/>
  <c r="T96" i="7" s="1"/>
  <c r="R96" i="7"/>
  <c r="AB96" i="7"/>
  <c r="AD96" i="7"/>
  <c r="AF96" i="7"/>
  <c r="K97" i="7"/>
  <c r="P97" i="7"/>
  <c r="Q97" i="7"/>
  <c r="R97" i="7"/>
  <c r="T97" i="7" s="1"/>
  <c r="AB97" i="7"/>
  <c r="AD97" i="7"/>
  <c r="AF97" i="7"/>
  <c r="K98" i="7"/>
  <c r="P98" i="7"/>
  <c r="Q98" i="7"/>
  <c r="R98" i="7"/>
  <c r="AB98" i="7"/>
  <c r="AD98" i="7"/>
  <c r="AF98" i="7"/>
  <c r="K99" i="7"/>
  <c r="P99" i="7"/>
  <c r="T99" i="7" s="1"/>
  <c r="Q99" i="7"/>
  <c r="R99" i="7"/>
  <c r="AB99" i="7"/>
  <c r="AD99" i="7"/>
  <c r="AF99" i="7"/>
  <c r="K100" i="7"/>
  <c r="P100" i="7"/>
  <c r="T100" i="7" s="1"/>
  <c r="Q100" i="7"/>
  <c r="R100" i="7"/>
  <c r="AB100" i="7"/>
  <c r="AD100" i="7"/>
  <c r="AF100" i="7"/>
  <c r="K101" i="7"/>
  <c r="P101" i="7"/>
  <c r="Q101" i="7"/>
  <c r="R101" i="7"/>
  <c r="T101" i="7" s="1"/>
  <c r="AB101" i="7"/>
  <c r="AD101" i="7"/>
  <c r="AF101" i="7"/>
  <c r="K102" i="7"/>
  <c r="P102" i="7"/>
  <c r="Q102" i="7"/>
  <c r="R102" i="7"/>
  <c r="AB102" i="7"/>
  <c r="AD102" i="7"/>
  <c r="AF102" i="7"/>
  <c r="K103" i="7"/>
  <c r="P103" i="7"/>
  <c r="T103" i="7" s="1"/>
  <c r="Q103" i="7"/>
  <c r="R103" i="7"/>
  <c r="AB103" i="7"/>
  <c r="AD103" i="7"/>
  <c r="AF103" i="7"/>
  <c r="K104" i="7"/>
  <c r="P104" i="7"/>
  <c r="T104" i="7" s="1"/>
  <c r="Q104" i="7"/>
  <c r="R104" i="7"/>
  <c r="AB104" i="7"/>
  <c r="AD104" i="7"/>
  <c r="AF104" i="7"/>
  <c r="K105" i="7"/>
  <c r="P105" i="7"/>
  <c r="T105" i="7" s="1"/>
  <c r="Q105" i="7"/>
  <c r="R105" i="7"/>
  <c r="AB105" i="7"/>
  <c r="AD105" i="7"/>
  <c r="AF105" i="7"/>
  <c r="K106" i="7"/>
  <c r="P106" i="7"/>
  <c r="Q106" i="7"/>
  <c r="R106" i="7"/>
  <c r="AB106" i="7"/>
  <c r="AD106" i="7"/>
  <c r="AF106" i="7"/>
  <c r="K107" i="7"/>
  <c r="P107" i="7"/>
  <c r="T107" i="7" s="1"/>
  <c r="Q107" i="7"/>
  <c r="R107" i="7"/>
  <c r="AB107" i="7"/>
  <c r="AD107" i="7"/>
  <c r="AF107" i="7"/>
  <c r="K108" i="7"/>
  <c r="P108" i="7"/>
  <c r="Q108" i="7"/>
  <c r="T108" i="7" s="1"/>
  <c r="R108" i="7"/>
  <c r="AB108" i="7"/>
  <c r="AD108" i="7"/>
  <c r="AF108" i="7"/>
  <c r="K109" i="7"/>
  <c r="P109" i="7"/>
  <c r="T109" i="7" s="1"/>
  <c r="Q109" i="7"/>
  <c r="R109" i="7"/>
  <c r="AB109" i="7"/>
  <c r="AD109" i="7"/>
  <c r="AF109" i="7"/>
  <c r="K110" i="7"/>
  <c r="P110" i="7"/>
  <c r="Q110" i="7"/>
  <c r="R110" i="7"/>
  <c r="AB110" i="7"/>
  <c r="AD110" i="7"/>
  <c r="AF110" i="7"/>
  <c r="K111" i="7"/>
  <c r="P111" i="7"/>
  <c r="T111" i="7" s="1"/>
  <c r="Q111" i="7"/>
  <c r="R111" i="7"/>
  <c r="AB111" i="7"/>
  <c r="AD111" i="7"/>
  <c r="AF111" i="7"/>
  <c r="K112" i="7"/>
  <c r="P112" i="7"/>
  <c r="Q112" i="7"/>
  <c r="T112" i="7" s="1"/>
  <c r="R112" i="7"/>
  <c r="AB112" i="7"/>
  <c r="AD112" i="7"/>
  <c r="AF112" i="7"/>
  <c r="K113" i="7"/>
  <c r="P113" i="7"/>
  <c r="Q113" i="7"/>
  <c r="R113" i="7"/>
  <c r="T113" i="7" s="1"/>
  <c r="AB113" i="7"/>
  <c r="AD113" i="7"/>
  <c r="AF113" i="7"/>
  <c r="K114" i="7"/>
  <c r="P114" i="7"/>
  <c r="Q114" i="7"/>
  <c r="R114" i="7"/>
  <c r="AB114" i="7"/>
  <c r="AD114" i="7"/>
  <c r="AF114" i="7"/>
  <c r="K115" i="7"/>
  <c r="P115" i="7"/>
  <c r="T115" i="7" s="1"/>
  <c r="Q115" i="7"/>
  <c r="R115" i="7"/>
  <c r="AB115" i="7"/>
  <c r="AD115" i="7"/>
  <c r="AF115" i="7"/>
  <c r="K116" i="7"/>
  <c r="P116" i="7"/>
  <c r="T116" i="7" s="1"/>
  <c r="Q116" i="7"/>
  <c r="R116" i="7"/>
  <c r="AB116" i="7"/>
  <c r="AD116" i="7"/>
  <c r="AF116" i="7"/>
  <c r="K117" i="7"/>
  <c r="P117" i="7"/>
  <c r="Q117" i="7"/>
  <c r="R117" i="7"/>
  <c r="T117" i="7" s="1"/>
  <c r="AB117" i="7"/>
  <c r="AD117" i="7"/>
  <c r="AF117" i="7"/>
  <c r="K118" i="7"/>
  <c r="P118" i="7"/>
  <c r="Q118" i="7"/>
  <c r="R118" i="7"/>
  <c r="AB118" i="7"/>
  <c r="AD118" i="7"/>
  <c r="AF118" i="7"/>
  <c r="K119" i="7"/>
  <c r="P119" i="7"/>
  <c r="T119" i="7" s="1"/>
  <c r="Q119" i="7"/>
  <c r="R119" i="7"/>
  <c r="AB119" i="7"/>
  <c r="AD119" i="7"/>
  <c r="AF119" i="7"/>
  <c r="K120" i="7"/>
  <c r="P120" i="7"/>
  <c r="T120" i="7" s="1"/>
  <c r="Q120" i="7"/>
  <c r="R120" i="7"/>
  <c r="AB120" i="7"/>
  <c r="AD120" i="7"/>
  <c r="AF120" i="7"/>
  <c r="K121" i="7"/>
  <c r="P121" i="7"/>
  <c r="T121" i="7" s="1"/>
  <c r="Q121" i="7"/>
  <c r="R121" i="7"/>
  <c r="AB121" i="7"/>
  <c r="AD121" i="7"/>
  <c r="AF121" i="7"/>
  <c r="K122" i="7"/>
  <c r="P122" i="7"/>
  <c r="Q122" i="7"/>
  <c r="R122" i="7"/>
  <c r="AB122" i="7"/>
  <c r="AD122" i="7"/>
  <c r="AF122" i="7"/>
  <c r="K123" i="7"/>
  <c r="P123" i="7"/>
  <c r="T123" i="7" s="1"/>
  <c r="Q123" i="7"/>
  <c r="R123" i="7"/>
  <c r="AB123" i="7"/>
  <c r="AD123" i="7"/>
  <c r="AF123" i="7"/>
  <c r="K124" i="7"/>
  <c r="P124" i="7"/>
  <c r="Q124" i="7"/>
  <c r="T124" i="7" s="1"/>
  <c r="R124" i="7"/>
  <c r="AB124" i="7"/>
  <c r="AD124" i="7"/>
  <c r="AF124" i="7"/>
  <c r="K125" i="7"/>
  <c r="P125" i="7"/>
  <c r="T125" i="7" s="1"/>
  <c r="Q125" i="7"/>
  <c r="R125" i="7"/>
  <c r="AB125" i="7"/>
  <c r="AD125" i="7"/>
  <c r="AF125" i="7"/>
  <c r="K126" i="7"/>
  <c r="P126" i="7"/>
  <c r="Q126" i="7"/>
  <c r="R126" i="7"/>
  <c r="AB126" i="7"/>
  <c r="AD126" i="7"/>
  <c r="AF126" i="7"/>
  <c r="K127" i="7"/>
  <c r="P127" i="7"/>
  <c r="T127" i="7" s="1"/>
  <c r="Q127" i="7"/>
  <c r="R127" i="7"/>
  <c r="AB127" i="7"/>
  <c r="AD127" i="7"/>
  <c r="AF127" i="7"/>
  <c r="K128" i="7"/>
  <c r="P128" i="7"/>
  <c r="Q128" i="7"/>
  <c r="T128" i="7" s="1"/>
  <c r="R128" i="7"/>
  <c r="AB128" i="7"/>
  <c r="AD128" i="7"/>
  <c r="AF128" i="7"/>
  <c r="K129" i="7"/>
  <c r="P129" i="7"/>
  <c r="Q129" i="7"/>
  <c r="R129" i="7"/>
  <c r="T129" i="7" s="1"/>
  <c r="AB129" i="7"/>
  <c r="AD129" i="7"/>
  <c r="AF129" i="7"/>
  <c r="K130" i="7"/>
  <c r="P130" i="7"/>
  <c r="Q130" i="7"/>
  <c r="R130" i="7"/>
  <c r="AB130" i="7"/>
  <c r="AD130" i="7"/>
  <c r="AF130" i="7"/>
  <c r="K131" i="7"/>
  <c r="P131" i="7"/>
  <c r="T131" i="7" s="1"/>
  <c r="Q131" i="7"/>
  <c r="R131" i="7"/>
  <c r="AB131" i="7"/>
  <c r="AD131" i="7"/>
  <c r="AF131" i="7"/>
  <c r="K132" i="7"/>
  <c r="P132" i="7"/>
  <c r="T132" i="7" s="1"/>
  <c r="Q132" i="7"/>
  <c r="R132" i="7"/>
  <c r="AB132" i="7"/>
  <c r="AD132" i="7"/>
  <c r="AF132" i="7"/>
  <c r="K133" i="7"/>
  <c r="P133" i="7"/>
  <c r="Q133" i="7"/>
  <c r="R133" i="7"/>
  <c r="T133" i="7" s="1"/>
  <c r="AB133" i="7"/>
  <c r="AD133" i="7"/>
  <c r="AF133" i="7"/>
  <c r="K134" i="7"/>
  <c r="P134" i="7"/>
  <c r="Q134" i="7"/>
  <c r="R134" i="7"/>
  <c r="AB134" i="7"/>
  <c r="AD134" i="7"/>
  <c r="AF134" i="7"/>
  <c r="K135" i="7"/>
  <c r="P135" i="7"/>
  <c r="T135" i="7" s="1"/>
  <c r="Q135" i="7"/>
  <c r="R135" i="7"/>
  <c r="AB135" i="7"/>
  <c r="AD135" i="7"/>
  <c r="AF135" i="7"/>
  <c r="K136" i="7"/>
  <c r="P136" i="7"/>
  <c r="T136" i="7" s="1"/>
  <c r="Q136" i="7"/>
  <c r="R136" i="7"/>
  <c r="AB136" i="7"/>
  <c r="AD136" i="7"/>
  <c r="AF136" i="7"/>
  <c r="K137" i="7"/>
  <c r="P137" i="7"/>
  <c r="T137" i="7" s="1"/>
  <c r="Q137" i="7"/>
  <c r="R137" i="7"/>
  <c r="AB137" i="7"/>
  <c r="AD137" i="7"/>
  <c r="AF137" i="7"/>
  <c r="K138" i="7"/>
  <c r="P138" i="7"/>
  <c r="T138" i="7" s="1"/>
  <c r="Q138" i="7"/>
  <c r="R138" i="7"/>
  <c r="AB138" i="7"/>
  <c r="AD138" i="7"/>
  <c r="AF138" i="7"/>
  <c r="K139" i="7"/>
  <c r="P139" i="7"/>
  <c r="T139" i="7" s="1"/>
  <c r="Q139" i="7"/>
  <c r="R139" i="7"/>
  <c r="AB139" i="7"/>
  <c r="AD139" i="7"/>
  <c r="AF139" i="7"/>
  <c r="K140" i="7"/>
  <c r="P140" i="7"/>
  <c r="Q140" i="7"/>
  <c r="T140" i="7" s="1"/>
  <c r="R140" i="7"/>
  <c r="AB140" i="7"/>
  <c r="AD140" i="7"/>
  <c r="AF140" i="7"/>
  <c r="K141" i="7"/>
  <c r="P141" i="7"/>
  <c r="T141" i="7" s="1"/>
  <c r="Q141" i="7"/>
  <c r="R141" i="7"/>
  <c r="AB141" i="7"/>
  <c r="AD141" i="7"/>
  <c r="AF141" i="7"/>
  <c r="K142" i="7"/>
  <c r="P142" i="7"/>
  <c r="Q142" i="7"/>
  <c r="R142" i="7"/>
  <c r="AB142" i="7"/>
  <c r="AD142" i="7"/>
  <c r="AF142" i="7"/>
  <c r="K143" i="7"/>
  <c r="P143" i="7"/>
  <c r="T143" i="7" s="1"/>
  <c r="Q143" i="7"/>
  <c r="R143" i="7"/>
  <c r="AB143" i="7"/>
  <c r="AD143" i="7"/>
  <c r="AF143" i="7"/>
  <c r="K144" i="7"/>
  <c r="P144" i="7"/>
  <c r="Q144" i="7"/>
  <c r="T144" i="7" s="1"/>
  <c r="R144" i="7"/>
  <c r="AB144" i="7"/>
  <c r="AD144" i="7"/>
  <c r="AF144" i="7"/>
  <c r="K145" i="7"/>
  <c r="P145" i="7"/>
  <c r="Q145" i="7"/>
  <c r="R145" i="7"/>
  <c r="T145" i="7" s="1"/>
  <c r="AB145" i="7"/>
  <c r="AD145" i="7"/>
  <c r="AF145" i="7"/>
  <c r="K146" i="7"/>
  <c r="P146" i="7"/>
  <c r="Q146" i="7"/>
  <c r="R146" i="7"/>
  <c r="AB146" i="7"/>
  <c r="AD146" i="7"/>
  <c r="AF146" i="7"/>
  <c r="K147" i="7"/>
  <c r="P147" i="7"/>
  <c r="T147" i="7" s="1"/>
  <c r="Q147" i="7"/>
  <c r="R147" i="7"/>
  <c r="AB147" i="7"/>
  <c r="AD147" i="7"/>
  <c r="AF147" i="7"/>
  <c r="K148" i="7"/>
  <c r="P148" i="7"/>
  <c r="T148" i="7" s="1"/>
  <c r="Q148" i="7"/>
  <c r="R148" i="7"/>
  <c r="AB148" i="7"/>
  <c r="AD148" i="7"/>
  <c r="AF148" i="7"/>
  <c r="K149" i="7"/>
  <c r="P149" i="7"/>
  <c r="Q149" i="7"/>
  <c r="R149" i="7"/>
  <c r="T149" i="7" s="1"/>
  <c r="AB149" i="7"/>
  <c r="AD149" i="7"/>
  <c r="AF149" i="7"/>
  <c r="K150" i="7"/>
  <c r="P150" i="7"/>
  <c r="Q150" i="7"/>
  <c r="R150" i="7"/>
  <c r="AB150" i="7"/>
  <c r="AD150" i="7"/>
  <c r="AF150" i="7"/>
  <c r="K151" i="7"/>
  <c r="P151" i="7"/>
  <c r="T151" i="7" s="1"/>
  <c r="Q151" i="7"/>
  <c r="R151" i="7"/>
  <c r="AB151" i="7"/>
  <c r="AD151" i="7"/>
  <c r="AF151" i="7"/>
  <c r="K152" i="7"/>
  <c r="P152" i="7"/>
  <c r="T152" i="7" s="1"/>
  <c r="Q152" i="7"/>
  <c r="R152" i="7"/>
  <c r="AB152" i="7"/>
  <c r="AD152" i="7"/>
  <c r="AF152" i="7"/>
  <c r="K153" i="7"/>
  <c r="P153" i="7"/>
  <c r="T153" i="7" s="1"/>
  <c r="Q153" i="7"/>
  <c r="R153" i="7"/>
  <c r="AB153" i="7"/>
  <c r="AD153" i="7"/>
  <c r="AF153" i="7"/>
  <c r="K154" i="7"/>
  <c r="P154" i="7"/>
  <c r="Q154" i="7"/>
  <c r="R154" i="7"/>
  <c r="AB154" i="7"/>
  <c r="AD154" i="7"/>
  <c r="AF154" i="7"/>
  <c r="K155" i="7"/>
  <c r="P155" i="7"/>
  <c r="T155" i="7" s="1"/>
  <c r="Q155" i="7"/>
  <c r="R155" i="7"/>
  <c r="AB155" i="7"/>
  <c r="AD155" i="7"/>
  <c r="AF155" i="7"/>
  <c r="K156" i="7"/>
  <c r="P156" i="7"/>
  <c r="Q156" i="7"/>
  <c r="T156" i="7" s="1"/>
  <c r="R156" i="7"/>
  <c r="AB156" i="7"/>
  <c r="AD156" i="7"/>
  <c r="AF156" i="7"/>
  <c r="K157" i="7"/>
  <c r="P157" i="7"/>
  <c r="T157" i="7" s="1"/>
  <c r="Q157" i="7"/>
  <c r="R157" i="7"/>
  <c r="AB157" i="7"/>
  <c r="AD157" i="7"/>
  <c r="AF157" i="7"/>
  <c r="K158" i="7"/>
  <c r="P158" i="7"/>
  <c r="Q158" i="7"/>
  <c r="R158" i="7"/>
  <c r="AB158" i="7"/>
  <c r="AD158" i="7"/>
  <c r="AF158" i="7"/>
  <c r="K159" i="7"/>
  <c r="P159" i="7"/>
  <c r="T159" i="7" s="1"/>
  <c r="Q159" i="7"/>
  <c r="R159" i="7"/>
  <c r="AB159" i="7"/>
  <c r="AD159" i="7"/>
  <c r="AF159" i="7"/>
  <c r="K160" i="7"/>
  <c r="P160" i="7"/>
  <c r="Q160" i="7"/>
  <c r="T160" i="7" s="1"/>
  <c r="R160" i="7"/>
  <c r="AB160" i="7"/>
  <c r="AD160" i="7"/>
  <c r="AF160" i="7"/>
  <c r="K161" i="7"/>
  <c r="P161" i="7"/>
  <c r="Q161" i="7"/>
  <c r="R161" i="7"/>
  <c r="T161" i="7" s="1"/>
  <c r="AB161" i="7"/>
  <c r="AD161" i="7"/>
  <c r="AF161" i="7"/>
  <c r="K162" i="7"/>
  <c r="P162" i="7"/>
  <c r="Q162" i="7"/>
  <c r="R162" i="7"/>
  <c r="AB162" i="7"/>
  <c r="AD162" i="7"/>
  <c r="AF162" i="7"/>
  <c r="K163" i="7"/>
  <c r="P163" i="7"/>
  <c r="Q163" i="7"/>
  <c r="R163" i="7"/>
  <c r="AB163" i="7"/>
  <c r="AD163" i="7"/>
  <c r="AF163" i="7"/>
  <c r="K164" i="7"/>
  <c r="P164" i="7"/>
  <c r="Q164" i="7"/>
  <c r="R164" i="7"/>
  <c r="AB164" i="7"/>
  <c r="AD164" i="7"/>
  <c r="AF164" i="7"/>
  <c r="K165" i="7"/>
  <c r="P165" i="7"/>
  <c r="Q165" i="7"/>
  <c r="R165" i="7"/>
  <c r="AB165" i="7"/>
  <c r="AD165" i="7"/>
  <c r="AF165" i="7"/>
  <c r="K166" i="7"/>
  <c r="P166" i="7"/>
  <c r="Q166" i="7"/>
  <c r="R166" i="7"/>
  <c r="AB166" i="7"/>
  <c r="AD166" i="7"/>
  <c r="AF166" i="7"/>
  <c r="K167" i="7"/>
  <c r="P167" i="7"/>
  <c r="Q167" i="7"/>
  <c r="R167" i="7"/>
  <c r="AB167" i="7"/>
  <c r="AD167" i="7"/>
  <c r="AF167" i="7"/>
  <c r="K168" i="7"/>
  <c r="P168" i="7"/>
  <c r="Q168" i="7"/>
  <c r="R168" i="7"/>
  <c r="AB168" i="7"/>
  <c r="AD168" i="7"/>
  <c r="AF168" i="7"/>
  <c r="K169" i="7"/>
  <c r="P169" i="7"/>
  <c r="Q169" i="7"/>
  <c r="R169" i="7"/>
  <c r="AB169" i="7"/>
  <c r="AD169" i="7"/>
  <c r="AF169" i="7"/>
  <c r="K170" i="7"/>
  <c r="P170" i="7"/>
  <c r="T170" i="7" s="1"/>
  <c r="Q170" i="7"/>
  <c r="R170" i="7"/>
  <c r="AB170" i="7"/>
  <c r="AD170" i="7"/>
  <c r="AF170" i="7"/>
  <c r="K171" i="7"/>
  <c r="P171" i="7"/>
  <c r="Q171" i="7"/>
  <c r="R171" i="7"/>
  <c r="AB171" i="7"/>
  <c r="AD171" i="7"/>
  <c r="AF171" i="7"/>
  <c r="K172" i="7"/>
  <c r="P172" i="7"/>
  <c r="Q172" i="7"/>
  <c r="R172" i="7"/>
  <c r="AB172" i="7"/>
  <c r="AD172" i="7"/>
  <c r="AF172" i="7"/>
  <c r="K173" i="7"/>
  <c r="P173" i="7"/>
  <c r="Q173" i="7"/>
  <c r="R173" i="7"/>
  <c r="AB173" i="7"/>
  <c r="AD173" i="7"/>
  <c r="AF173" i="7"/>
  <c r="K174" i="7"/>
  <c r="P174" i="7"/>
  <c r="T174" i="7" s="1"/>
  <c r="Q174" i="7"/>
  <c r="R174" i="7"/>
  <c r="AB174" i="7"/>
  <c r="AD174" i="7"/>
  <c r="AF174" i="7"/>
  <c r="K175" i="7"/>
  <c r="P175" i="7"/>
  <c r="Q175" i="7"/>
  <c r="R175" i="7"/>
  <c r="AB175" i="7"/>
  <c r="AD175" i="7"/>
  <c r="AF175" i="7"/>
  <c r="K176" i="7"/>
  <c r="P176" i="7"/>
  <c r="Q176" i="7"/>
  <c r="R176" i="7"/>
  <c r="AB176" i="7"/>
  <c r="AD176" i="7"/>
  <c r="AF176" i="7"/>
  <c r="K177" i="7"/>
  <c r="P177" i="7"/>
  <c r="Q177" i="7"/>
  <c r="R177" i="7"/>
  <c r="AB177" i="7"/>
  <c r="AD177" i="7"/>
  <c r="AF177" i="7"/>
  <c r="K178" i="7"/>
  <c r="P178" i="7"/>
  <c r="T178" i="7" s="1"/>
  <c r="Q178" i="7"/>
  <c r="R178" i="7"/>
  <c r="AB178" i="7"/>
  <c r="AD178" i="7"/>
  <c r="AF178" i="7"/>
  <c r="K179" i="7"/>
  <c r="P179" i="7"/>
  <c r="Q179" i="7"/>
  <c r="R179" i="7"/>
  <c r="AB179" i="7"/>
  <c r="AD179" i="7"/>
  <c r="AF179" i="7"/>
  <c r="K180" i="7"/>
  <c r="P180" i="7"/>
  <c r="Q180" i="7"/>
  <c r="R180" i="7"/>
  <c r="AB180" i="7"/>
  <c r="AD180" i="7"/>
  <c r="AF180" i="7"/>
  <c r="K181" i="7"/>
  <c r="P181" i="7"/>
  <c r="Q181" i="7"/>
  <c r="R181" i="7"/>
  <c r="AB181" i="7"/>
  <c r="AD181" i="7"/>
  <c r="AF181" i="7"/>
  <c r="K182" i="7"/>
  <c r="P182" i="7"/>
  <c r="Q182" i="7"/>
  <c r="R182" i="7"/>
  <c r="AB182" i="7"/>
  <c r="AD182" i="7"/>
  <c r="AF182" i="7"/>
  <c r="K183" i="7"/>
  <c r="P183" i="7"/>
  <c r="Q183" i="7"/>
  <c r="R183" i="7"/>
  <c r="AB183" i="7"/>
  <c r="AD183" i="7"/>
  <c r="AF183" i="7"/>
  <c r="K184" i="7"/>
  <c r="P184" i="7"/>
  <c r="Q184" i="7"/>
  <c r="R184" i="7"/>
  <c r="AB184" i="7"/>
  <c r="AD184" i="7"/>
  <c r="AF184" i="7"/>
  <c r="K185" i="7"/>
  <c r="P185" i="7"/>
  <c r="Q185" i="7"/>
  <c r="R185" i="7"/>
  <c r="AB185" i="7"/>
  <c r="AD185" i="7"/>
  <c r="AF185" i="7"/>
  <c r="K186" i="7"/>
  <c r="P186" i="7"/>
  <c r="Q186" i="7"/>
  <c r="R186" i="7"/>
  <c r="AB186" i="7"/>
  <c r="AD186" i="7"/>
  <c r="AF186" i="7"/>
  <c r="K187" i="7"/>
  <c r="P187" i="7"/>
  <c r="Q187" i="7"/>
  <c r="R187" i="7"/>
  <c r="AB187" i="7"/>
  <c r="AD187" i="7"/>
  <c r="AF187" i="7"/>
  <c r="K188" i="7"/>
  <c r="P188" i="7"/>
  <c r="Q188" i="7"/>
  <c r="R188" i="7"/>
  <c r="AB188" i="7"/>
  <c r="AD188" i="7"/>
  <c r="AF188" i="7"/>
  <c r="K189" i="7"/>
  <c r="P189" i="7"/>
  <c r="Q189" i="7"/>
  <c r="R189" i="7"/>
  <c r="AB189" i="7"/>
  <c r="AD189" i="7"/>
  <c r="AF189" i="7"/>
  <c r="K190" i="7"/>
  <c r="P190" i="7"/>
  <c r="Q190" i="7"/>
  <c r="R190" i="7"/>
  <c r="AB190" i="7"/>
  <c r="AD190" i="7"/>
  <c r="AF190" i="7"/>
  <c r="K191" i="7"/>
  <c r="P191" i="7"/>
  <c r="Q191" i="7"/>
  <c r="R191" i="7"/>
  <c r="AB191" i="7"/>
  <c r="AD191" i="7"/>
  <c r="AF191" i="7"/>
  <c r="K192" i="7"/>
  <c r="P192" i="7"/>
  <c r="Q192" i="7"/>
  <c r="R192" i="7"/>
  <c r="AB192" i="7"/>
  <c r="AD192" i="7"/>
  <c r="AF192" i="7"/>
  <c r="K193" i="7"/>
  <c r="P193" i="7"/>
  <c r="Q193" i="7"/>
  <c r="R193" i="7"/>
  <c r="AB193" i="7"/>
  <c r="AD193" i="7"/>
  <c r="AF193" i="7"/>
  <c r="K194" i="7"/>
  <c r="P194" i="7"/>
  <c r="T194" i="7" s="1"/>
  <c r="Q194" i="7"/>
  <c r="R194" i="7"/>
  <c r="AB194" i="7"/>
  <c r="AD194" i="7"/>
  <c r="AF194" i="7"/>
  <c r="K195" i="7"/>
  <c r="P195" i="7"/>
  <c r="Q195" i="7"/>
  <c r="R195" i="7"/>
  <c r="AB195" i="7"/>
  <c r="AD195" i="7"/>
  <c r="AF195" i="7"/>
  <c r="K196" i="7"/>
  <c r="P196" i="7"/>
  <c r="Q196" i="7"/>
  <c r="R196" i="7"/>
  <c r="AB196" i="7"/>
  <c r="AD196" i="7"/>
  <c r="AF196" i="7"/>
  <c r="K197" i="7"/>
  <c r="P197" i="7"/>
  <c r="Q197" i="7"/>
  <c r="R197" i="7"/>
  <c r="AB197" i="7"/>
  <c r="AD197" i="7"/>
  <c r="AF197" i="7"/>
  <c r="K198" i="7"/>
  <c r="P198" i="7"/>
  <c r="T198" i="7" s="1"/>
  <c r="Q198" i="7"/>
  <c r="R198" i="7"/>
  <c r="AB198" i="7"/>
  <c r="AD198" i="7"/>
  <c r="AF198" i="7"/>
  <c r="K199" i="7"/>
  <c r="P199" i="7"/>
  <c r="Q199" i="7"/>
  <c r="R199" i="7"/>
  <c r="AB199" i="7"/>
  <c r="AD199" i="7"/>
  <c r="AF199" i="7"/>
  <c r="K200" i="7"/>
  <c r="P200" i="7"/>
  <c r="Q200" i="7"/>
  <c r="R200" i="7"/>
  <c r="AB200" i="7"/>
  <c r="AD200" i="7"/>
  <c r="AF200" i="7"/>
  <c r="K201" i="7"/>
  <c r="P201" i="7"/>
  <c r="Q201" i="7"/>
  <c r="R201" i="7"/>
  <c r="AB201" i="7"/>
  <c r="AD201" i="7"/>
  <c r="AF201" i="7"/>
  <c r="K202" i="7"/>
  <c r="P202" i="7"/>
  <c r="Q202" i="7"/>
  <c r="R202" i="7"/>
  <c r="AB202" i="7"/>
  <c r="AD202" i="7"/>
  <c r="AF202" i="7"/>
  <c r="K203" i="7"/>
  <c r="P203" i="7"/>
  <c r="Q203" i="7"/>
  <c r="R203" i="7"/>
  <c r="AB203" i="7"/>
  <c r="AD203" i="7"/>
  <c r="AF203" i="7"/>
  <c r="K204" i="7"/>
  <c r="P204" i="7"/>
  <c r="Q204" i="7"/>
  <c r="R204" i="7"/>
  <c r="AB204" i="7"/>
  <c r="AD204" i="7"/>
  <c r="AF204" i="7"/>
  <c r="K205" i="7"/>
  <c r="P205" i="7"/>
  <c r="Q205" i="7"/>
  <c r="R205" i="7"/>
  <c r="AB205" i="7"/>
  <c r="AD205" i="7"/>
  <c r="AF205" i="7"/>
  <c r="K206" i="7"/>
  <c r="P206" i="7"/>
  <c r="T206" i="7" s="1"/>
  <c r="Q206" i="7"/>
  <c r="R206" i="7"/>
  <c r="AB206" i="7"/>
  <c r="AD206" i="7"/>
  <c r="AF206" i="7"/>
  <c r="K207" i="7"/>
  <c r="P207" i="7"/>
  <c r="Q207" i="7"/>
  <c r="R207" i="7"/>
  <c r="AB207" i="7"/>
  <c r="AD207" i="7"/>
  <c r="AF207" i="7"/>
  <c r="K208" i="7"/>
  <c r="P208" i="7"/>
  <c r="Q208" i="7"/>
  <c r="R208" i="7"/>
  <c r="AB208" i="7"/>
  <c r="AD208" i="7"/>
  <c r="AF208" i="7"/>
  <c r="K209" i="7"/>
  <c r="P209" i="7"/>
  <c r="Q209" i="7"/>
  <c r="R209" i="7"/>
  <c r="AB209" i="7"/>
  <c r="AD209" i="7"/>
  <c r="AF209" i="7"/>
  <c r="K210" i="7"/>
  <c r="P210" i="7"/>
  <c r="Q210" i="7"/>
  <c r="R210" i="7"/>
  <c r="AB210" i="7"/>
  <c r="AD210" i="7"/>
  <c r="AF210" i="7"/>
  <c r="K211" i="7"/>
  <c r="P211" i="7"/>
  <c r="Q211" i="7"/>
  <c r="R211" i="7"/>
  <c r="AB211" i="7"/>
  <c r="AD211" i="7"/>
  <c r="AF211" i="7"/>
  <c r="K212" i="7"/>
  <c r="P212" i="7"/>
  <c r="Q212" i="7"/>
  <c r="R212" i="7"/>
  <c r="AB212" i="7"/>
  <c r="AD212" i="7"/>
  <c r="AF212" i="7"/>
  <c r="K213" i="7"/>
  <c r="P213" i="7"/>
  <c r="Q213" i="7"/>
  <c r="R213" i="7"/>
  <c r="AB213" i="7"/>
  <c r="AD213" i="7"/>
  <c r="AF213" i="7"/>
  <c r="K214" i="7"/>
  <c r="P214" i="7"/>
  <c r="Q214" i="7"/>
  <c r="R214" i="7"/>
  <c r="AB214" i="7"/>
  <c r="AD214" i="7"/>
  <c r="AF214" i="7"/>
  <c r="K215" i="7"/>
  <c r="P215" i="7"/>
  <c r="Q215" i="7"/>
  <c r="R215" i="7"/>
  <c r="AB215" i="7"/>
  <c r="AD215" i="7"/>
  <c r="AF215" i="7"/>
  <c r="K216" i="7"/>
  <c r="P216" i="7"/>
  <c r="Q216" i="7"/>
  <c r="R216" i="7"/>
  <c r="AB216" i="7"/>
  <c r="AD216" i="7"/>
  <c r="AF216" i="7"/>
  <c r="K217" i="7"/>
  <c r="P217" i="7"/>
  <c r="Q217" i="7"/>
  <c r="R217" i="7"/>
  <c r="AB217" i="7"/>
  <c r="AD217" i="7"/>
  <c r="AF217" i="7"/>
  <c r="K218" i="7"/>
  <c r="P218" i="7"/>
  <c r="Q218" i="7"/>
  <c r="R218" i="7"/>
  <c r="AB218" i="7"/>
  <c r="AD218" i="7"/>
  <c r="AF218" i="7"/>
  <c r="K219" i="7"/>
  <c r="P219" i="7"/>
  <c r="Q219" i="7"/>
  <c r="R219" i="7"/>
  <c r="AB219" i="7"/>
  <c r="AD219" i="7"/>
  <c r="AF219" i="7"/>
  <c r="K220" i="7"/>
  <c r="P220" i="7"/>
  <c r="Q220" i="7"/>
  <c r="R220" i="7"/>
  <c r="AB220" i="7"/>
  <c r="AD220" i="7"/>
  <c r="AF220" i="7"/>
  <c r="K221" i="7"/>
  <c r="P221" i="7"/>
  <c r="Q221" i="7"/>
  <c r="R221" i="7"/>
  <c r="AB221" i="7"/>
  <c r="AD221" i="7"/>
  <c r="AF221" i="7"/>
  <c r="K222" i="7"/>
  <c r="P222" i="7"/>
  <c r="Q222" i="7"/>
  <c r="R222" i="7"/>
  <c r="AB222" i="7"/>
  <c r="AD222" i="7"/>
  <c r="AF222" i="7"/>
  <c r="K223" i="7"/>
  <c r="P223" i="7"/>
  <c r="Q223" i="7"/>
  <c r="R223" i="7"/>
  <c r="AB223" i="7"/>
  <c r="AD223" i="7"/>
  <c r="AF223" i="7"/>
  <c r="K224" i="7"/>
  <c r="P224" i="7"/>
  <c r="Q224" i="7"/>
  <c r="R224" i="7"/>
  <c r="AB224" i="7"/>
  <c r="AD224" i="7"/>
  <c r="AF224" i="7"/>
  <c r="K225" i="7"/>
  <c r="P225" i="7"/>
  <c r="Q225" i="7"/>
  <c r="R225" i="7"/>
  <c r="AB225" i="7"/>
  <c r="AD225" i="7"/>
  <c r="AF225" i="7"/>
  <c r="K226" i="7"/>
  <c r="P226" i="7"/>
  <c r="T226" i="7" s="1"/>
  <c r="Q226" i="7"/>
  <c r="R226" i="7"/>
  <c r="AB226" i="7"/>
  <c r="AD226" i="7"/>
  <c r="AF226" i="7"/>
  <c r="K227" i="7"/>
  <c r="P227" i="7"/>
  <c r="Q227" i="7"/>
  <c r="R227" i="7"/>
  <c r="AB227" i="7"/>
  <c r="AD227" i="7"/>
  <c r="AF227" i="7"/>
  <c r="K228" i="7"/>
  <c r="P228" i="7"/>
  <c r="Q228" i="7"/>
  <c r="R228" i="7"/>
  <c r="AB228" i="7"/>
  <c r="AD228" i="7"/>
  <c r="AF228" i="7"/>
  <c r="K229" i="7"/>
  <c r="P229" i="7"/>
  <c r="Q229" i="7"/>
  <c r="R229" i="7"/>
  <c r="AB229" i="7"/>
  <c r="AD229" i="7"/>
  <c r="AF229" i="7"/>
  <c r="K230" i="7"/>
  <c r="P230" i="7"/>
  <c r="T230" i="7" s="1"/>
  <c r="Q230" i="7"/>
  <c r="R230" i="7"/>
  <c r="AB230" i="7"/>
  <c r="AD230" i="7"/>
  <c r="AF230" i="7"/>
  <c r="K231" i="7"/>
  <c r="P231" i="7"/>
  <c r="Q231" i="7"/>
  <c r="R231" i="7"/>
  <c r="AB231" i="7"/>
  <c r="AD231" i="7"/>
  <c r="AF231" i="7"/>
  <c r="K232" i="7"/>
  <c r="P232" i="7"/>
  <c r="Q232" i="7"/>
  <c r="R232" i="7"/>
  <c r="AB232" i="7"/>
  <c r="AD232" i="7"/>
  <c r="AF232" i="7"/>
  <c r="K233" i="7"/>
  <c r="P233" i="7"/>
  <c r="Q233" i="7"/>
  <c r="R233" i="7"/>
  <c r="AB233" i="7"/>
  <c r="AD233" i="7"/>
  <c r="AF233" i="7"/>
  <c r="K234" i="7"/>
  <c r="P234" i="7"/>
  <c r="T234" i="7" s="1"/>
  <c r="Q234" i="7"/>
  <c r="R234" i="7"/>
  <c r="AB234" i="7"/>
  <c r="AD234" i="7"/>
  <c r="AF234" i="7"/>
  <c r="K235" i="7"/>
  <c r="P235" i="7"/>
  <c r="Q235" i="7"/>
  <c r="R235" i="7"/>
  <c r="AB235" i="7"/>
  <c r="AD235" i="7"/>
  <c r="AF235" i="7"/>
  <c r="K236" i="7"/>
  <c r="P236" i="7"/>
  <c r="Q236" i="7"/>
  <c r="R236" i="7"/>
  <c r="AB236" i="7"/>
  <c r="AD236" i="7"/>
  <c r="AF236" i="7"/>
  <c r="K237" i="7"/>
  <c r="P237" i="7"/>
  <c r="Q237" i="7"/>
  <c r="R237" i="7"/>
  <c r="AB237" i="7"/>
  <c r="AD237" i="7"/>
  <c r="AF237" i="7"/>
  <c r="K238" i="7"/>
  <c r="P238" i="7"/>
  <c r="T238" i="7" s="1"/>
  <c r="Q238" i="7"/>
  <c r="R238" i="7"/>
  <c r="AB238" i="7"/>
  <c r="AD238" i="7"/>
  <c r="AF238" i="7"/>
  <c r="K239" i="7"/>
  <c r="P239" i="7"/>
  <c r="Q239" i="7"/>
  <c r="R239" i="7"/>
  <c r="AB239" i="7"/>
  <c r="AD239" i="7"/>
  <c r="AF239" i="7"/>
  <c r="K240" i="7"/>
  <c r="P240" i="7"/>
  <c r="Q240" i="7"/>
  <c r="R240" i="7"/>
  <c r="AB240" i="7"/>
  <c r="AD240" i="7"/>
  <c r="AF240" i="7"/>
  <c r="K241" i="7"/>
  <c r="P241" i="7"/>
  <c r="Q241" i="7"/>
  <c r="R241" i="7"/>
  <c r="AB241" i="7"/>
  <c r="AD241" i="7"/>
  <c r="AF241" i="7"/>
  <c r="K242" i="7"/>
  <c r="P242" i="7"/>
  <c r="Q242" i="7"/>
  <c r="R242" i="7"/>
  <c r="AB242" i="7"/>
  <c r="AD242" i="7"/>
  <c r="AF242" i="7"/>
  <c r="K243" i="7"/>
  <c r="P243" i="7"/>
  <c r="Q243" i="7"/>
  <c r="R243" i="7"/>
  <c r="AB243" i="7"/>
  <c r="AD243" i="7"/>
  <c r="AF243" i="7"/>
  <c r="K244" i="7"/>
  <c r="P244" i="7"/>
  <c r="Q244" i="7"/>
  <c r="R244" i="7"/>
  <c r="AB244" i="7"/>
  <c r="AD244" i="7"/>
  <c r="AF244" i="7"/>
  <c r="K245" i="7"/>
  <c r="P245" i="7"/>
  <c r="Q245" i="7"/>
  <c r="R245" i="7"/>
  <c r="AB245" i="7"/>
  <c r="AD245" i="7"/>
  <c r="AF245" i="7"/>
  <c r="K246" i="7"/>
  <c r="P246" i="7"/>
  <c r="Q246" i="7"/>
  <c r="R246" i="7"/>
  <c r="AB246" i="7"/>
  <c r="AD246" i="7"/>
  <c r="AF246" i="7"/>
  <c r="K247" i="7"/>
  <c r="P247" i="7"/>
  <c r="Q247" i="7"/>
  <c r="R247" i="7"/>
  <c r="AB247" i="7"/>
  <c r="AD247" i="7"/>
  <c r="AF247" i="7"/>
  <c r="K248" i="7"/>
  <c r="P248" i="7"/>
  <c r="Q248" i="7"/>
  <c r="R248" i="7"/>
  <c r="AB248" i="7"/>
  <c r="AD248" i="7"/>
  <c r="AF248" i="7"/>
  <c r="K249" i="7"/>
  <c r="P249" i="7"/>
  <c r="Q249" i="7"/>
  <c r="R249" i="7"/>
  <c r="AB249" i="7"/>
  <c r="AD249" i="7"/>
  <c r="AF249" i="7"/>
  <c r="K250" i="7"/>
  <c r="P250" i="7"/>
  <c r="Q250" i="7"/>
  <c r="R250" i="7"/>
  <c r="AB250" i="7"/>
  <c r="AD250" i="7"/>
  <c r="AF250" i="7"/>
  <c r="K251" i="7"/>
  <c r="P251" i="7"/>
  <c r="Q251" i="7"/>
  <c r="R251" i="7"/>
  <c r="AB251" i="7"/>
  <c r="AD251" i="7"/>
  <c r="AF251" i="7"/>
  <c r="K252" i="7"/>
  <c r="P252" i="7"/>
  <c r="Q252" i="7"/>
  <c r="R252" i="7"/>
  <c r="AB252" i="7"/>
  <c r="AD252" i="7"/>
  <c r="AF252" i="7"/>
  <c r="K253" i="7"/>
  <c r="P253" i="7"/>
  <c r="Q253" i="7"/>
  <c r="R253" i="7"/>
  <c r="AB253" i="7"/>
  <c r="AD253" i="7"/>
  <c r="AF253" i="7"/>
  <c r="K254" i="7"/>
  <c r="P254" i="7"/>
  <c r="T254" i="7" s="1"/>
  <c r="Q254" i="7"/>
  <c r="R254" i="7"/>
  <c r="AB254" i="7"/>
  <c r="AD254" i="7"/>
  <c r="AF254" i="7"/>
  <c r="K255" i="7"/>
  <c r="P255" i="7"/>
  <c r="Q255" i="7"/>
  <c r="R255" i="7"/>
  <c r="AB255" i="7"/>
  <c r="AD255" i="7"/>
  <c r="AF255" i="7"/>
  <c r="K256" i="7"/>
  <c r="P256" i="7"/>
  <c r="Q256" i="7"/>
  <c r="R256" i="7"/>
  <c r="AB256" i="7"/>
  <c r="AD256" i="7"/>
  <c r="AF256" i="7"/>
  <c r="K257" i="7"/>
  <c r="P257" i="7"/>
  <c r="Q257" i="7"/>
  <c r="R257" i="7"/>
  <c r="AB257" i="7"/>
  <c r="AD257" i="7"/>
  <c r="AF257" i="7"/>
  <c r="K258" i="7"/>
  <c r="P258" i="7"/>
  <c r="T258" i="7" s="1"/>
  <c r="Q258" i="7"/>
  <c r="R258" i="7"/>
  <c r="AB258" i="7"/>
  <c r="AD258" i="7"/>
  <c r="AF258" i="7"/>
  <c r="K259" i="7"/>
  <c r="P259" i="7"/>
  <c r="Q259" i="7"/>
  <c r="R259" i="7"/>
  <c r="AB259" i="7"/>
  <c r="AD259" i="7"/>
  <c r="AF259" i="7"/>
  <c r="K260" i="7"/>
  <c r="P260" i="7"/>
  <c r="Q260" i="7"/>
  <c r="R260" i="7"/>
  <c r="AB260" i="7"/>
  <c r="AD260" i="7"/>
  <c r="AF260" i="7"/>
  <c r="K261" i="7"/>
  <c r="P261" i="7"/>
  <c r="Q261" i="7"/>
  <c r="R261" i="7"/>
  <c r="AB261" i="7"/>
  <c r="AD261" i="7"/>
  <c r="AF261" i="7"/>
  <c r="K262" i="7"/>
  <c r="P262" i="7"/>
  <c r="T262" i="7" s="1"/>
  <c r="Q262" i="7"/>
  <c r="R262" i="7"/>
  <c r="AB262" i="7"/>
  <c r="AD262" i="7"/>
  <c r="AF262" i="7"/>
  <c r="K263" i="7"/>
  <c r="P263" i="7"/>
  <c r="Q263" i="7"/>
  <c r="R263" i="7"/>
  <c r="AB263" i="7"/>
  <c r="AD263" i="7"/>
  <c r="AF263" i="7"/>
  <c r="K264" i="7"/>
  <c r="P264" i="7"/>
  <c r="Q264" i="7"/>
  <c r="R264" i="7"/>
  <c r="AB264" i="7"/>
  <c r="AD264" i="7"/>
  <c r="AF264" i="7"/>
  <c r="K265" i="7"/>
  <c r="P265" i="7"/>
  <c r="Q265" i="7"/>
  <c r="R265" i="7"/>
  <c r="AB265" i="7"/>
  <c r="AD265" i="7"/>
  <c r="AF265" i="7"/>
  <c r="K266" i="7"/>
  <c r="P266" i="7"/>
  <c r="T266" i="7" s="1"/>
  <c r="Q266" i="7"/>
  <c r="R266" i="7"/>
  <c r="AB266" i="7"/>
  <c r="AD266" i="7"/>
  <c r="AF266" i="7"/>
  <c r="K267" i="7"/>
  <c r="P267" i="7"/>
  <c r="Q267" i="7"/>
  <c r="R267" i="7"/>
  <c r="AB267" i="7"/>
  <c r="AD267" i="7"/>
  <c r="AF267" i="7"/>
  <c r="K268" i="7"/>
  <c r="P268" i="7"/>
  <c r="Q268" i="7"/>
  <c r="R268" i="7"/>
  <c r="AB268" i="7"/>
  <c r="AD268" i="7"/>
  <c r="AF268" i="7"/>
  <c r="K269" i="7"/>
  <c r="P269" i="7"/>
  <c r="Q269" i="7"/>
  <c r="R269" i="7"/>
  <c r="AB269" i="7"/>
  <c r="AD269" i="7"/>
  <c r="AF269" i="7"/>
  <c r="K270" i="7"/>
  <c r="P270" i="7"/>
  <c r="T270" i="7" s="1"/>
  <c r="Q270" i="7"/>
  <c r="R270" i="7"/>
  <c r="AB270" i="7"/>
  <c r="AD270" i="7"/>
  <c r="AF270" i="7"/>
  <c r="K271" i="7"/>
  <c r="P271" i="7"/>
  <c r="Q271" i="7"/>
  <c r="R271" i="7"/>
  <c r="AB271" i="7"/>
  <c r="AD271" i="7"/>
  <c r="AF271" i="7"/>
  <c r="K272" i="7"/>
  <c r="P272" i="7"/>
  <c r="Q272" i="7"/>
  <c r="R272" i="7"/>
  <c r="AB272" i="7"/>
  <c r="AD272" i="7"/>
  <c r="AF272" i="7"/>
  <c r="K273" i="7"/>
  <c r="P273" i="7"/>
  <c r="Q273" i="7"/>
  <c r="R273" i="7"/>
  <c r="AB273" i="7"/>
  <c r="AD273" i="7"/>
  <c r="AF273" i="7"/>
  <c r="K274" i="7"/>
  <c r="P274" i="7"/>
  <c r="T274" i="7" s="1"/>
  <c r="Q274" i="7"/>
  <c r="R274" i="7"/>
  <c r="AB274" i="7"/>
  <c r="AD274" i="7"/>
  <c r="AF274" i="7"/>
  <c r="K275" i="7"/>
  <c r="P275" i="7"/>
  <c r="Q275" i="7"/>
  <c r="R275" i="7"/>
  <c r="AB275" i="7"/>
  <c r="AD275" i="7"/>
  <c r="AF275" i="7"/>
  <c r="K276" i="7"/>
  <c r="P276" i="7"/>
  <c r="Q276" i="7"/>
  <c r="R276" i="7"/>
  <c r="AB276" i="7"/>
  <c r="AD276" i="7"/>
  <c r="AF276" i="7"/>
  <c r="K277" i="7"/>
  <c r="P277" i="7"/>
  <c r="Q277" i="7"/>
  <c r="R277" i="7"/>
  <c r="AB277" i="7"/>
  <c r="AD277" i="7"/>
  <c r="AF277" i="7"/>
  <c r="K278" i="7"/>
  <c r="P278" i="7"/>
  <c r="T278" i="7" s="1"/>
  <c r="Q278" i="7"/>
  <c r="R278" i="7"/>
  <c r="AB278" i="7"/>
  <c r="AD278" i="7"/>
  <c r="AF278" i="7"/>
  <c r="K279" i="7"/>
  <c r="P279" i="7"/>
  <c r="Q279" i="7"/>
  <c r="R279" i="7"/>
  <c r="AB279" i="7"/>
  <c r="AD279" i="7"/>
  <c r="AF279" i="7"/>
  <c r="K280" i="7"/>
  <c r="P280" i="7"/>
  <c r="Q280" i="7"/>
  <c r="R280" i="7"/>
  <c r="AB280" i="7"/>
  <c r="AD280" i="7"/>
  <c r="AF280" i="7"/>
  <c r="K281" i="7"/>
  <c r="P281" i="7"/>
  <c r="Q281" i="7"/>
  <c r="R281" i="7"/>
  <c r="AB281" i="7"/>
  <c r="AD281" i="7"/>
  <c r="AF281" i="7"/>
  <c r="K282" i="7"/>
  <c r="P282" i="7"/>
  <c r="T282" i="7" s="1"/>
  <c r="Q282" i="7"/>
  <c r="R282" i="7"/>
  <c r="AB282" i="7"/>
  <c r="AD282" i="7"/>
  <c r="AF282" i="7"/>
  <c r="K283" i="7"/>
  <c r="P283" i="7"/>
  <c r="Q283" i="7"/>
  <c r="R283" i="7"/>
  <c r="AB283" i="7"/>
  <c r="AD283" i="7"/>
  <c r="AF283" i="7"/>
  <c r="K284" i="7"/>
  <c r="P284" i="7"/>
  <c r="Q284" i="7"/>
  <c r="R284" i="7"/>
  <c r="AB284" i="7"/>
  <c r="AD284" i="7"/>
  <c r="AF284" i="7"/>
  <c r="K285" i="7"/>
  <c r="P285" i="7"/>
  <c r="Q285" i="7"/>
  <c r="R285" i="7"/>
  <c r="AB285" i="7"/>
  <c r="AD285" i="7"/>
  <c r="AF285" i="7"/>
  <c r="K286" i="7"/>
  <c r="P286" i="7"/>
  <c r="Q286" i="7"/>
  <c r="R286" i="7"/>
  <c r="AB286" i="7"/>
  <c r="AD286" i="7"/>
  <c r="AF286" i="7"/>
  <c r="K287" i="7"/>
  <c r="P287" i="7"/>
  <c r="Q287" i="7"/>
  <c r="R287" i="7"/>
  <c r="AB287" i="7"/>
  <c r="AD287" i="7"/>
  <c r="AF287" i="7"/>
  <c r="K288" i="7"/>
  <c r="P288" i="7"/>
  <c r="Q288" i="7"/>
  <c r="R288" i="7"/>
  <c r="AB288" i="7"/>
  <c r="AD288" i="7"/>
  <c r="AF288" i="7"/>
  <c r="K289" i="7"/>
  <c r="P289" i="7"/>
  <c r="Q289" i="7"/>
  <c r="R289" i="7"/>
  <c r="AB289" i="7"/>
  <c r="AD289" i="7"/>
  <c r="AF289" i="7"/>
  <c r="K290" i="7"/>
  <c r="P290" i="7"/>
  <c r="T290" i="7" s="1"/>
  <c r="Q290" i="7"/>
  <c r="R290" i="7"/>
  <c r="AB290" i="7"/>
  <c r="AD290" i="7"/>
  <c r="AF290" i="7"/>
  <c r="K291" i="7"/>
  <c r="P291" i="7"/>
  <c r="Q291" i="7"/>
  <c r="R291" i="7"/>
  <c r="AB291" i="7"/>
  <c r="AD291" i="7"/>
  <c r="AF291" i="7"/>
  <c r="K292" i="7"/>
  <c r="P292" i="7"/>
  <c r="Q292" i="7"/>
  <c r="R292" i="7"/>
  <c r="AB292" i="7"/>
  <c r="AD292" i="7"/>
  <c r="AF292" i="7"/>
  <c r="K293" i="7"/>
  <c r="P293" i="7"/>
  <c r="Q293" i="7"/>
  <c r="R293" i="7"/>
  <c r="AB293" i="7"/>
  <c r="AD293" i="7"/>
  <c r="AF293" i="7"/>
  <c r="K294" i="7"/>
  <c r="P294" i="7"/>
  <c r="T294" i="7" s="1"/>
  <c r="Q294" i="7"/>
  <c r="R294" i="7"/>
  <c r="AB294" i="7"/>
  <c r="AD294" i="7"/>
  <c r="AF294" i="7"/>
  <c r="K295" i="7"/>
  <c r="P295" i="7"/>
  <c r="Q295" i="7"/>
  <c r="R295" i="7"/>
  <c r="AB295" i="7"/>
  <c r="AD295" i="7"/>
  <c r="AF295" i="7"/>
  <c r="K296" i="7"/>
  <c r="P296" i="7"/>
  <c r="Q296" i="7"/>
  <c r="R296" i="7"/>
  <c r="AB296" i="7"/>
  <c r="AD296" i="7"/>
  <c r="AF296" i="7"/>
  <c r="K297" i="7"/>
  <c r="P297" i="7"/>
  <c r="Q297" i="7"/>
  <c r="R297" i="7"/>
  <c r="AB297" i="7"/>
  <c r="AD297" i="7"/>
  <c r="AF297" i="7"/>
  <c r="K298" i="7"/>
  <c r="P298" i="7"/>
  <c r="T298" i="7" s="1"/>
  <c r="Q298" i="7"/>
  <c r="R298" i="7"/>
  <c r="AB298" i="7"/>
  <c r="AD298" i="7"/>
  <c r="AF298" i="7"/>
  <c r="K299" i="7"/>
  <c r="P299" i="7"/>
  <c r="Q299" i="7"/>
  <c r="R299" i="7"/>
  <c r="AB299" i="7"/>
  <c r="AD299" i="7"/>
  <c r="AF299" i="7"/>
  <c r="K300" i="7"/>
  <c r="P300" i="7"/>
  <c r="Q300" i="7"/>
  <c r="R300" i="7"/>
  <c r="AB300" i="7"/>
  <c r="AD300" i="7"/>
  <c r="AF300" i="7"/>
  <c r="K301" i="7"/>
  <c r="P301" i="7"/>
  <c r="Q301" i="7"/>
  <c r="R301" i="7"/>
  <c r="AB301" i="7"/>
  <c r="AD301" i="7"/>
  <c r="AF301" i="7"/>
  <c r="K302" i="7"/>
  <c r="P302" i="7"/>
  <c r="Q302" i="7"/>
  <c r="R302" i="7"/>
  <c r="AB302" i="7"/>
  <c r="AD302" i="7"/>
  <c r="AF302" i="7"/>
  <c r="K303" i="7"/>
  <c r="P303" i="7"/>
  <c r="Q303" i="7"/>
  <c r="R303" i="7"/>
  <c r="AB303" i="7"/>
  <c r="AD303" i="7"/>
  <c r="AF303" i="7"/>
  <c r="K304" i="7"/>
  <c r="P304" i="7"/>
  <c r="Q304" i="7"/>
  <c r="R304" i="7"/>
  <c r="AB304" i="7"/>
  <c r="AD304" i="7"/>
  <c r="AF304" i="7"/>
  <c r="K305" i="7"/>
  <c r="P305" i="7"/>
  <c r="Q305" i="7"/>
  <c r="R305" i="7"/>
  <c r="AB305" i="7"/>
  <c r="AD305" i="7"/>
  <c r="AF305" i="7"/>
  <c r="K306" i="7"/>
  <c r="P306" i="7"/>
  <c r="Q306" i="7"/>
  <c r="R306" i="7"/>
  <c r="AB306" i="7"/>
  <c r="AD306" i="7"/>
  <c r="AF306" i="7"/>
  <c r="K307" i="7"/>
  <c r="P307" i="7"/>
  <c r="Q307" i="7"/>
  <c r="R307" i="7"/>
  <c r="AB307" i="7"/>
  <c r="AD307" i="7"/>
  <c r="AF307" i="7"/>
  <c r="K308" i="7"/>
  <c r="P308" i="7"/>
  <c r="Q308" i="7"/>
  <c r="R308" i="7"/>
  <c r="AB308" i="7"/>
  <c r="AD308" i="7"/>
  <c r="AF308" i="7"/>
  <c r="K309" i="7"/>
  <c r="P309" i="7"/>
  <c r="Q309" i="7"/>
  <c r="R309" i="7"/>
  <c r="AB309" i="7"/>
  <c r="AD309" i="7"/>
  <c r="AF309" i="7"/>
  <c r="K310" i="7"/>
  <c r="P310" i="7"/>
  <c r="Q310" i="7"/>
  <c r="R310" i="7"/>
  <c r="AB310" i="7"/>
  <c r="AD310" i="7"/>
  <c r="AF310" i="7"/>
  <c r="K311" i="7"/>
  <c r="P311" i="7"/>
  <c r="Q311" i="7"/>
  <c r="R311" i="7"/>
  <c r="AB311" i="7"/>
  <c r="AD311" i="7"/>
  <c r="AF311" i="7"/>
  <c r="K312" i="7"/>
  <c r="P312" i="7"/>
  <c r="Q312" i="7"/>
  <c r="R312" i="7"/>
  <c r="AB312" i="7"/>
  <c r="AD312" i="7"/>
  <c r="AF312" i="7"/>
  <c r="K313" i="7"/>
  <c r="P313" i="7"/>
  <c r="Q313" i="7"/>
  <c r="R313" i="7"/>
  <c r="AB313" i="7"/>
  <c r="AD313" i="7"/>
  <c r="AF313" i="7"/>
  <c r="K314" i="7"/>
  <c r="P314" i="7"/>
  <c r="T314" i="7" s="1"/>
  <c r="Q314" i="7"/>
  <c r="R314" i="7"/>
  <c r="AB314" i="7"/>
  <c r="AD314" i="7"/>
  <c r="AF314" i="7"/>
  <c r="K315" i="7"/>
  <c r="P315" i="7"/>
  <c r="Q315" i="7"/>
  <c r="R315" i="7"/>
  <c r="AB315" i="7"/>
  <c r="AD315" i="7"/>
  <c r="AF315" i="7"/>
  <c r="K316" i="7"/>
  <c r="P316" i="7"/>
  <c r="Q316" i="7"/>
  <c r="R316" i="7"/>
  <c r="AB316" i="7"/>
  <c r="AD316" i="7"/>
  <c r="AF316" i="7"/>
  <c r="K317" i="7"/>
  <c r="P317" i="7"/>
  <c r="Q317" i="7"/>
  <c r="R317" i="7"/>
  <c r="AB317" i="7"/>
  <c r="AD317" i="7"/>
  <c r="AF317" i="7"/>
  <c r="K318" i="7"/>
  <c r="P318" i="7"/>
  <c r="Q318" i="7"/>
  <c r="R318" i="7"/>
  <c r="AB318" i="7"/>
  <c r="AD318" i="7"/>
  <c r="AF318" i="7"/>
  <c r="K319" i="7"/>
  <c r="P319" i="7"/>
  <c r="Q319" i="7"/>
  <c r="R319" i="7"/>
  <c r="AB319" i="7"/>
  <c r="AD319" i="7"/>
  <c r="AF319" i="7"/>
  <c r="K320" i="7"/>
  <c r="P320" i="7"/>
  <c r="Q320" i="7"/>
  <c r="R320" i="7"/>
  <c r="AB320" i="7"/>
  <c r="AD320" i="7"/>
  <c r="AF320" i="7"/>
  <c r="K321" i="7"/>
  <c r="P321" i="7"/>
  <c r="Q321" i="7"/>
  <c r="R321" i="7"/>
  <c r="AB321" i="7"/>
  <c r="AD321" i="7"/>
  <c r="AF321" i="7"/>
  <c r="K322" i="7"/>
  <c r="P322" i="7"/>
  <c r="Q322" i="7"/>
  <c r="R322" i="7"/>
  <c r="AB322" i="7"/>
  <c r="AD322" i="7"/>
  <c r="AF322" i="7"/>
  <c r="K323" i="7"/>
  <c r="P323" i="7"/>
  <c r="Q323" i="7"/>
  <c r="R323" i="7"/>
  <c r="AB323" i="7"/>
  <c r="AD323" i="7"/>
  <c r="AF323" i="7"/>
  <c r="K324" i="7"/>
  <c r="P324" i="7"/>
  <c r="Q324" i="7"/>
  <c r="R324" i="7"/>
  <c r="AB324" i="7"/>
  <c r="AD324" i="7"/>
  <c r="AF324" i="7"/>
  <c r="K325" i="7"/>
  <c r="P325" i="7"/>
  <c r="Q325" i="7"/>
  <c r="R325" i="7"/>
  <c r="AB325" i="7"/>
  <c r="AD325" i="7"/>
  <c r="AF325" i="7"/>
  <c r="K326" i="7"/>
  <c r="P326" i="7"/>
  <c r="T326" i="7" s="1"/>
  <c r="Q326" i="7"/>
  <c r="R326" i="7"/>
  <c r="AB326" i="7"/>
  <c r="AD326" i="7"/>
  <c r="AF326" i="7"/>
  <c r="K327" i="7"/>
  <c r="P327" i="7"/>
  <c r="Q327" i="7"/>
  <c r="R327" i="7"/>
  <c r="AB327" i="7"/>
  <c r="AD327" i="7"/>
  <c r="AF327" i="7"/>
  <c r="K328" i="7"/>
  <c r="P328" i="7"/>
  <c r="Q328" i="7"/>
  <c r="R328" i="7"/>
  <c r="AB328" i="7"/>
  <c r="AD328" i="7"/>
  <c r="AF328" i="7"/>
  <c r="K329" i="7"/>
  <c r="P329" i="7"/>
  <c r="Q329" i="7"/>
  <c r="R329" i="7"/>
  <c r="AB329" i="7"/>
  <c r="AD329" i="7"/>
  <c r="AF329" i="7"/>
  <c r="K330" i="7"/>
  <c r="P330" i="7"/>
  <c r="T330" i="7" s="1"/>
  <c r="Q330" i="7"/>
  <c r="R330" i="7"/>
  <c r="AB330" i="7"/>
  <c r="AD330" i="7"/>
  <c r="AF330" i="7"/>
  <c r="K331" i="7"/>
  <c r="P331" i="7"/>
  <c r="Q331" i="7"/>
  <c r="R331" i="7"/>
  <c r="AB331" i="7"/>
  <c r="AD331" i="7"/>
  <c r="AF331" i="7"/>
  <c r="K332" i="7"/>
  <c r="P332" i="7"/>
  <c r="Q332" i="7"/>
  <c r="R332" i="7"/>
  <c r="AB332" i="7"/>
  <c r="AD332" i="7"/>
  <c r="AF332" i="7"/>
  <c r="K333" i="7"/>
  <c r="P333" i="7"/>
  <c r="Q333" i="7"/>
  <c r="R333" i="7"/>
  <c r="AB333" i="7"/>
  <c r="AD333" i="7"/>
  <c r="AF333" i="7"/>
  <c r="K334" i="7"/>
  <c r="P334" i="7"/>
  <c r="T334" i="7" s="1"/>
  <c r="Q334" i="7"/>
  <c r="R334" i="7"/>
  <c r="AB334" i="7"/>
  <c r="AD334" i="7"/>
  <c r="AF334" i="7"/>
  <c r="K335" i="7"/>
  <c r="P335" i="7"/>
  <c r="Q335" i="7"/>
  <c r="R335" i="7"/>
  <c r="AB335" i="7"/>
  <c r="AD335" i="7"/>
  <c r="AF335" i="7"/>
  <c r="K336" i="7"/>
  <c r="P336" i="7"/>
  <c r="Q336" i="7"/>
  <c r="R336" i="7"/>
  <c r="AB336" i="7"/>
  <c r="AD336" i="7"/>
  <c r="AF336" i="7"/>
  <c r="K337" i="7"/>
  <c r="P337" i="7"/>
  <c r="Q337" i="7"/>
  <c r="R337" i="7"/>
  <c r="AB337" i="7"/>
  <c r="AD337" i="7"/>
  <c r="AF337" i="7"/>
  <c r="K338" i="7"/>
  <c r="P338" i="7"/>
  <c r="Q338" i="7"/>
  <c r="R338" i="7"/>
  <c r="AB338" i="7"/>
  <c r="AD338" i="7"/>
  <c r="AF338" i="7"/>
  <c r="K339" i="7"/>
  <c r="P339" i="7"/>
  <c r="Q339" i="7"/>
  <c r="R339" i="7"/>
  <c r="AB339" i="7"/>
  <c r="AD339" i="7"/>
  <c r="AF339" i="7"/>
  <c r="K340" i="7"/>
  <c r="P340" i="7"/>
  <c r="Q340" i="7"/>
  <c r="R340" i="7"/>
  <c r="AB340" i="7"/>
  <c r="AD340" i="7"/>
  <c r="AF340" i="7"/>
  <c r="K341" i="7"/>
  <c r="P341" i="7"/>
  <c r="Q341" i="7"/>
  <c r="R341" i="7"/>
  <c r="AB341" i="7"/>
  <c r="AD341" i="7"/>
  <c r="AF341" i="7"/>
  <c r="K342" i="7"/>
  <c r="P342" i="7"/>
  <c r="T342" i="7" s="1"/>
  <c r="Q342" i="7"/>
  <c r="R342" i="7"/>
  <c r="AB342" i="7"/>
  <c r="AD342" i="7"/>
  <c r="AF342" i="7"/>
  <c r="K343" i="7"/>
  <c r="P343" i="7"/>
  <c r="Q343" i="7"/>
  <c r="R343" i="7"/>
  <c r="AB343" i="7"/>
  <c r="AD343" i="7"/>
  <c r="AF343" i="7"/>
  <c r="K344" i="7"/>
  <c r="P344" i="7"/>
  <c r="Q344" i="7"/>
  <c r="R344" i="7"/>
  <c r="AB344" i="7"/>
  <c r="AD344" i="7"/>
  <c r="AF344" i="7"/>
  <c r="K345" i="7"/>
  <c r="P345" i="7"/>
  <c r="Q345" i="7"/>
  <c r="R345" i="7"/>
  <c r="AB345" i="7"/>
  <c r="AD345" i="7"/>
  <c r="AF345" i="7"/>
  <c r="K346" i="7"/>
  <c r="P346" i="7"/>
  <c r="Q346" i="7"/>
  <c r="R346" i="7"/>
  <c r="AB346" i="7"/>
  <c r="AD346" i="7"/>
  <c r="AF346" i="7"/>
  <c r="K347" i="7"/>
  <c r="P347" i="7"/>
  <c r="Q347" i="7"/>
  <c r="R347" i="7"/>
  <c r="AB347" i="7"/>
  <c r="AD347" i="7"/>
  <c r="AF347" i="7"/>
  <c r="K348" i="7"/>
  <c r="P348" i="7"/>
  <c r="Q348" i="7"/>
  <c r="R348" i="7"/>
  <c r="AB348" i="7"/>
  <c r="AD348" i="7"/>
  <c r="AF348" i="7"/>
  <c r="K349" i="7"/>
  <c r="P349" i="7"/>
  <c r="Q349" i="7"/>
  <c r="R349" i="7"/>
  <c r="AB349" i="7"/>
  <c r="AD349" i="7"/>
  <c r="AF349" i="7"/>
  <c r="K350" i="7"/>
  <c r="P350" i="7"/>
  <c r="T350" i="7" s="1"/>
  <c r="Q350" i="7"/>
  <c r="R350" i="7"/>
  <c r="AB350" i="7"/>
  <c r="AD350" i="7"/>
  <c r="AF350" i="7"/>
  <c r="K351" i="7"/>
  <c r="P351" i="7"/>
  <c r="Q351" i="7"/>
  <c r="R351" i="7"/>
  <c r="AB351" i="7"/>
  <c r="AD351" i="7"/>
  <c r="AF351" i="7"/>
  <c r="K352" i="7"/>
  <c r="P352" i="7"/>
  <c r="Q352" i="7"/>
  <c r="R352" i="7"/>
  <c r="AB352" i="7"/>
  <c r="AD352" i="7"/>
  <c r="AF352" i="7"/>
  <c r="K353" i="7"/>
  <c r="P353" i="7"/>
  <c r="Q353" i="7"/>
  <c r="R353" i="7"/>
  <c r="AB353" i="7"/>
  <c r="AD353" i="7"/>
  <c r="AF353" i="7"/>
  <c r="K354" i="7"/>
  <c r="P354" i="7"/>
  <c r="T354" i="7" s="1"/>
  <c r="Q354" i="7"/>
  <c r="R354" i="7"/>
  <c r="AB354" i="7"/>
  <c r="AD354" i="7"/>
  <c r="AF354" i="7"/>
  <c r="K355" i="7"/>
  <c r="P355" i="7"/>
  <c r="Q355" i="7"/>
  <c r="R355" i="7"/>
  <c r="AB355" i="7"/>
  <c r="AD355" i="7"/>
  <c r="AF355" i="7"/>
  <c r="K356" i="7"/>
  <c r="P356" i="7"/>
  <c r="Q356" i="7"/>
  <c r="R356" i="7"/>
  <c r="AB356" i="7"/>
  <c r="AD356" i="7"/>
  <c r="AF356" i="7"/>
  <c r="K357" i="7"/>
  <c r="P357" i="7"/>
  <c r="Q357" i="7"/>
  <c r="R357" i="7"/>
  <c r="AB357" i="7"/>
  <c r="AD357" i="7"/>
  <c r="AF357" i="7"/>
  <c r="K358" i="7"/>
  <c r="P358" i="7"/>
  <c r="Q358" i="7"/>
  <c r="R358" i="7"/>
  <c r="AB358" i="7"/>
  <c r="AD358" i="7"/>
  <c r="AF358" i="7"/>
  <c r="K359" i="7"/>
  <c r="P359" i="7"/>
  <c r="Q359" i="7"/>
  <c r="R359" i="7"/>
  <c r="AB359" i="7"/>
  <c r="AD359" i="7"/>
  <c r="AF359" i="7"/>
  <c r="K360" i="7"/>
  <c r="P360" i="7"/>
  <c r="Q360" i="7"/>
  <c r="R360" i="7"/>
  <c r="AB360" i="7"/>
  <c r="AD360" i="7"/>
  <c r="AF360" i="7"/>
  <c r="K361" i="7"/>
  <c r="P361" i="7"/>
  <c r="Q361" i="7"/>
  <c r="R361" i="7"/>
  <c r="AB361" i="7"/>
  <c r="AD361" i="7"/>
  <c r="AF361" i="7"/>
  <c r="K362" i="7"/>
  <c r="P362" i="7"/>
  <c r="T362" i="7" s="1"/>
  <c r="Q362" i="7"/>
  <c r="R362" i="7"/>
  <c r="AB362" i="7"/>
  <c r="AD362" i="7"/>
  <c r="AF362" i="7"/>
  <c r="K363" i="7"/>
  <c r="P363" i="7"/>
  <c r="Q363" i="7"/>
  <c r="R363" i="7"/>
  <c r="AB363" i="7"/>
  <c r="AD363" i="7"/>
  <c r="AF363" i="7"/>
  <c r="K364" i="7"/>
  <c r="P364" i="7"/>
  <c r="Q364" i="7"/>
  <c r="R364" i="7"/>
  <c r="AB364" i="7"/>
  <c r="AD364" i="7"/>
  <c r="AF364" i="7"/>
  <c r="K365" i="7"/>
  <c r="P365" i="7"/>
  <c r="Q365" i="7"/>
  <c r="R365" i="7"/>
  <c r="AB365" i="7"/>
  <c r="AD365" i="7"/>
  <c r="AF365" i="7"/>
  <c r="K366" i="7"/>
  <c r="P366" i="7"/>
  <c r="Q366" i="7"/>
  <c r="R366" i="7"/>
  <c r="AB366" i="7"/>
  <c r="AD366" i="7"/>
  <c r="AF366" i="7"/>
  <c r="K367" i="7"/>
  <c r="P367" i="7"/>
  <c r="Q367" i="7"/>
  <c r="R367" i="7"/>
  <c r="AB367" i="7"/>
  <c r="AD367" i="7"/>
  <c r="AF367" i="7"/>
  <c r="K368" i="7"/>
  <c r="P368" i="7"/>
  <c r="Q368" i="7"/>
  <c r="R368" i="7"/>
  <c r="AB368" i="7"/>
  <c r="AD368" i="7"/>
  <c r="AF368" i="7"/>
  <c r="K369" i="7"/>
  <c r="P369" i="7"/>
  <c r="Q369" i="7"/>
  <c r="R369" i="7"/>
  <c r="AB369" i="7"/>
  <c r="AD369" i="7"/>
  <c r="AF369" i="7"/>
  <c r="K370" i="7"/>
  <c r="P370" i="7"/>
  <c r="T370" i="7" s="1"/>
  <c r="Q370" i="7"/>
  <c r="R370" i="7"/>
  <c r="AB370" i="7"/>
  <c r="AD370" i="7"/>
  <c r="AF370" i="7"/>
  <c r="K371" i="7"/>
  <c r="P371" i="7"/>
  <c r="Q371" i="7"/>
  <c r="R371" i="7"/>
  <c r="AB371" i="7"/>
  <c r="AD371" i="7"/>
  <c r="AF371" i="7"/>
  <c r="K372" i="7"/>
  <c r="P372" i="7"/>
  <c r="Q372" i="7"/>
  <c r="R372" i="7"/>
  <c r="AB372" i="7"/>
  <c r="AD372" i="7"/>
  <c r="AF372" i="7"/>
  <c r="K373" i="7"/>
  <c r="P373" i="7"/>
  <c r="Q373" i="7"/>
  <c r="R373" i="7"/>
  <c r="AB373" i="7"/>
  <c r="AD373" i="7"/>
  <c r="AF373" i="7"/>
  <c r="K374" i="7"/>
  <c r="P374" i="7"/>
  <c r="T374" i="7" s="1"/>
  <c r="Q374" i="7"/>
  <c r="R374" i="7"/>
  <c r="AB374" i="7"/>
  <c r="AD374" i="7"/>
  <c r="AF374" i="7"/>
  <c r="K375" i="7"/>
  <c r="P375" i="7"/>
  <c r="Q375" i="7"/>
  <c r="R375" i="7"/>
  <c r="AB375" i="7"/>
  <c r="AD375" i="7"/>
  <c r="AF375" i="7"/>
  <c r="K376" i="7"/>
  <c r="P376" i="7"/>
  <c r="Q376" i="7"/>
  <c r="R376" i="7"/>
  <c r="AB376" i="7"/>
  <c r="AD376" i="7"/>
  <c r="AF376" i="7"/>
  <c r="K377" i="7"/>
  <c r="P377" i="7"/>
  <c r="Q377" i="7"/>
  <c r="R377" i="7"/>
  <c r="AB377" i="7"/>
  <c r="AD377" i="7"/>
  <c r="AF377" i="7"/>
  <c r="K378" i="7"/>
  <c r="P378" i="7"/>
  <c r="Q378" i="7"/>
  <c r="R378" i="7"/>
  <c r="AB378" i="7"/>
  <c r="AD378" i="7"/>
  <c r="AF378" i="7"/>
  <c r="K379" i="7"/>
  <c r="P379" i="7"/>
  <c r="Q379" i="7"/>
  <c r="R379" i="7"/>
  <c r="AB379" i="7"/>
  <c r="AD379" i="7"/>
  <c r="AF379" i="7"/>
  <c r="K380" i="7"/>
  <c r="P380" i="7"/>
  <c r="Q380" i="7"/>
  <c r="R380" i="7"/>
  <c r="AB380" i="7"/>
  <c r="AD380" i="7"/>
  <c r="AF380" i="7"/>
  <c r="K381" i="7"/>
  <c r="P381" i="7"/>
  <c r="Q381" i="7"/>
  <c r="R381" i="7"/>
  <c r="AB381" i="7"/>
  <c r="AD381" i="7"/>
  <c r="AF381" i="7"/>
  <c r="K382" i="7"/>
  <c r="P382" i="7"/>
  <c r="T382" i="7" s="1"/>
  <c r="Q382" i="7"/>
  <c r="R382" i="7"/>
  <c r="AB382" i="7"/>
  <c r="AD382" i="7"/>
  <c r="AF382" i="7"/>
  <c r="K383" i="7"/>
  <c r="P383" i="7"/>
  <c r="Q383" i="7"/>
  <c r="R383" i="7"/>
  <c r="AB383" i="7"/>
  <c r="AD383" i="7"/>
  <c r="AF383" i="7"/>
  <c r="K384" i="7"/>
  <c r="P384" i="7"/>
  <c r="Q384" i="7"/>
  <c r="R384" i="7"/>
  <c r="AB384" i="7"/>
  <c r="AD384" i="7"/>
  <c r="AF384" i="7"/>
  <c r="K385" i="7"/>
  <c r="P385" i="7"/>
  <c r="Q385" i="7"/>
  <c r="R385" i="7"/>
  <c r="AB385" i="7"/>
  <c r="AD385" i="7"/>
  <c r="AF385" i="7"/>
  <c r="K386" i="7"/>
  <c r="P386" i="7"/>
  <c r="Q386" i="7"/>
  <c r="R386" i="7"/>
  <c r="AB386" i="7"/>
  <c r="AD386" i="7"/>
  <c r="AF386" i="7"/>
  <c r="K387" i="7"/>
  <c r="P387" i="7"/>
  <c r="Q387" i="7"/>
  <c r="R387" i="7"/>
  <c r="AB387" i="7"/>
  <c r="AD387" i="7"/>
  <c r="AF387" i="7"/>
  <c r="K388" i="7"/>
  <c r="P388" i="7"/>
  <c r="Q388" i="7"/>
  <c r="R388" i="7"/>
  <c r="AB388" i="7"/>
  <c r="AD388" i="7"/>
  <c r="AF388" i="7"/>
  <c r="K389" i="7"/>
  <c r="P389" i="7"/>
  <c r="Q389" i="7"/>
  <c r="R389" i="7"/>
  <c r="AB389" i="7"/>
  <c r="AD389" i="7"/>
  <c r="AF389" i="7"/>
  <c r="K390" i="7"/>
  <c r="P390" i="7"/>
  <c r="T390" i="7" s="1"/>
  <c r="Q390" i="7"/>
  <c r="R390" i="7"/>
  <c r="AB390" i="7"/>
  <c r="AD390" i="7"/>
  <c r="AF390" i="7"/>
  <c r="K391" i="7"/>
  <c r="P391" i="7"/>
  <c r="Q391" i="7"/>
  <c r="R391" i="7"/>
  <c r="AB391" i="7"/>
  <c r="AD391" i="7"/>
  <c r="AF391" i="7"/>
  <c r="K392" i="7"/>
  <c r="P392" i="7"/>
  <c r="Q392" i="7"/>
  <c r="R392" i="7"/>
  <c r="AB392" i="7"/>
  <c r="AD392" i="7"/>
  <c r="AF392" i="7"/>
  <c r="K393" i="7"/>
  <c r="P393" i="7"/>
  <c r="Q393" i="7"/>
  <c r="R393" i="7"/>
  <c r="AB393" i="7"/>
  <c r="AD393" i="7"/>
  <c r="AF393" i="7"/>
  <c r="K394" i="7"/>
  <c r="P394" i="7"/>
  <c r="T394" i="7" s="1"/>
  <c r="Q394" i="7"/>
  <c r="R394" i="7"/>
  <c r="AB394" i="7"/>
  <c r="AD394" i="7"/>
  <c r="AF394" i="7"/>
  <c r="K395" i="7"/>
  <c r="P395" i="7"/>
  <c r="Q395" i="7"/>
  <c r="R395" i="7"/>
  <c r="AB395" i="7"/>
  <c r="AD395" i="7"/>
  <c r="AF395" i="7"/>
  <c r="K396" i="7"/>
  <c r="P396" i="7"/>
  <c r="Q396" i="7"/>
  <c r="R396" i="7"/>
  <c r="AB396" i="7"/>
  <c r="AD396" i="7"/>
  <c r="AF396" i="7"/>
  <c r="K397" i="7"/>
  <c r="P397" i="7"/>
  <c r="Q397" i="7"/>
  <c r="R397" i="7"/>
  <c r="AB397" i="7"/>
  <c r="AD397" i="7"/>
  <c r="AF397" i="7"/>
  <c r="K398" i="7"/>
  <c r="P398" i="7"/>
  <c r="T398" i="7" s="1"/>
  <c r="Q398" i="7"/>
  <c r="R398" i="7"/>
  <c r="AB398" i="7"/>
  <c r="AD398" i="7"/>
  <c r="AF398" i="7"/>
  <c r="K399" i="7"/>
  <c r="P399" i="7"/>
  <c r="Q399" i="7"/>
  <c r="R399" i="7"/>
  <c r="AB399" i="7"/>
  <c r="AD399" i="7"/>
  <c r="AF399" i="7"/>
  <c r="K400" i="7"/>
  <c r="P400" i="7"/>
  <c r="Q400" i="7"/>
  <c r="R400" i="7"/>
  <c r="AB400" i="7"/>
  <c r="AD400" i="7"/>
  <c r="AF400" i="7"/>
  <c r="K401" i="7"/>
  <c r="P401" i="7"/>
  <c r="Q401" i="7"/>
  <c r="R401" i="7"/>
  <c r="AB401" i="7"/>
  <c r="AD401" i="7"/>
  <c r="AF401" i="7"/>
  <c r="K402" i="7"/>
  <c r="P402" i="7"/>
  <c r="Q402" i="7"/>
  <c r="R402" i="7"/>
  <c r="AB402" i="7"/>
  <c r="AD402" i="7"/>
  <c r="AF402" i="7"/>
  <c r="K403" i="7"/>
  <c r="P403" i="7"/>
  <c r="Q403" i="7"/>
  <c r="R403" i="7"/>
  <c r="AB403" i="7"/>
  <c r="AD403" i="7"/>
  <c r="AF403" i="7"/>
  <c r="K404" i="7"/>
  <c r="P404" i="7"/>
  <c r="Q404" i="7"/>
  <c r="R404" i="7"/>
  <c r="AB404" i="7"/>
  <c r="AD404" i="7"/>
  <c r="AF404" i="7"/>
  <c r="M2" i="8"/>
  <c r="O2" i="8" s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2" i="1"/>
  <c r="AA70" i="6"/>
  <c r="AB70" i="6"/>
  <c r="AC70" i="6"/>
  <c r="AD70" i="6"/>
  <c r="AE70" i="6"/>
  <c r="AF70" i="6"/>
  <c r="AG70" i="6"/>
  <c r="AH70" i="6"/>
  <c r="AI70" i="6"/>
  <c r="AA71" i="6"/>
  <c r="AB71" i="6"/>
  <c r="AC71" i="6"/>
  <c r="AD71" i="6"/>
  <c r="AE71" i="6"/>
  <c r="AF71" i="6"/>
  <c r="AG71" i="6"/>
  <c r="AH71" i="6"/>
  <c r="AI71" i="6"/>
  <c r="AA72" i="6"/>
  <c r="AB72" i="6"/>
  <c r="AC72" i="6"/>
  <c r="AD72" i="6"/>
  <c r="AE72" i="6"/>
  <c r="AF72" i="6"/>
  <c r="AG72" i="6"/>
  <c r="AH72" i="6"/>
  <c r="AI72" i="6"/>
  <c r="AA73" i="6"/>
  <c r="AB73" i="6"/>
  <c r="AC73" i="6"/>
  <c r="AD73" i="6"/>
  <c r="AE73" i="6"/>
  <c r="AF73" i="6"/>
  <c r="AG73" i="6"/>
  <c r="AH73" i="6"/>
  <c r="AI73" i="6"/>
  <c r="AA74" i="6"/>
  <c r="AB74" i="6"/>
  <c r="AC74" i="6"/>
  <c r="AD74" i="6"/>
  <c r="AE74" i="6"/>
  <c r="AF74" i="6"/>
  <c r="AG74" i="6"/>
  <c r="AH74" i="6"/>
  <c r="AI74" i="6"/>
  <c r="AA75" i="6"/>
  <c r="AB75" i="6"/>
  <c r="AC75" i="6"/>
  <c r="AD75" i="6"/>
  <c r="AE75" i="6"/>
  <c r="AF75" i="6"/>
  <c r="AG75" i="6"/>
  <c r="AH75" i="6"/>
  <c r="AI75" i="6"/>
  <c r="AA76" i="6"/>
  <c r="AB76" i="6"/>
  <c r="AC76" i="6"/>
  <c r="AD76" i="6"/>
  <c r="AE76" i="6"/>
  <c r="AF76" i="6"/>
  <c r="AG76" i="6"/>
  <c r="AH76" i="6"/>
  <c r="AI76" i="6"/>
  <c r="AA77" i="6"/>
  <c r="AB77" i="6"/>
  <c r="AC77" i="6"/>
  <c r="AD77" i="6"/>
  <c r="AE77" i="6"/>
  <c r="AF77" i="6"/>
  <c r="AG77" i="6"/>
  <c r="AH77" i="6"/>
  <c r="AI77" i="6"/>
  <c r="AA78" i="6"/>
  <c r="AB78" i="6"/>
  <c r="AC78" i="6"/>
  <c r="AD78" i="6"/>
  <c r="AE78" i="6"/>
  <c r="AF78" i="6"/>
  <c r="AG78" i="6"/>
  <c r="AH78" i="6"/>
  <c r="AI78" i="6"/>
  <c r="AA79" i="6"/>
  <c r="AB79" i="6"/>
  <c r="AC79" i="6"/>
  <c r="AD79" i="6"/>
  <c r="AE79" i="6"/>
  <c r="AF79" i="6"/>
  <c r="AG79" i="6"/>
  <c r="AH79" i="6"/>
  <c r="AI79" i="6"/>
  <c r="AA80" i="6"/>
  <c r="AB80" i="6"/>
  <c r="AC80" i="6"/>
  <c r="AD80" i="6"/>
  <c r="AE80" i="6"/>
  <c r="AF80" i="6"/>
  <c r="AG80" i="6"/>
  <c r="AH80" i="6"/>
  <c r="AI80" i="6"/>
  <c r="AA81" i="6"/>
  <c r="AB81" i="6"/>
  <c r="AC81" i="6"/>
  <c r="AD81" i="6"/>
  <c r="AE81" i="6"/>
  <c r="AF81" i="6"/>
  <c r="AG81" i="6"/>
  <c r="AH81" i="6"/>
  <c r="AI81" i="6"/>
  <c r="AA82" i="6"/>
  <c r="AB82" i="6"/>
  <c r="AC82" i="6"/>
  <c r="AD82" i="6"/>
  <c r="AE82" i="6"/>
  <c r="AF82" i="6"/>
  <c r="AG82" i="6"/>
  <c r="AH82" i="6"/>
  <c r="AI82" i="6"/>
  <c r="AA83" i="6"/>
  <c r="AB83" i="6"/>
  <c r="AC83" i="6"/>
  <c r="AD83" i="6"/>
  <c r="AE83" i="6"/>
  <c r="AF83" i="6"/>
  <c r="AG83" i="6"/>
  <c r="AH83" i="6"/>
  <c r="AI83" i="6"/>
  <c r="AA84" i="6"/>
  <c r="AB84" i="6"/>
  <c r="AC84" i="6"/>
  <c r="AD84" i="6"/>
  <c r="AE84" i="6"/>
  <c r="AF84" i="6"/>
  <c r="AG84" i="6"/>
  <c r="AH84" i="6"/>
  <c r="AI84" i="6"/>
  <c r="AA85" i="6"/>
  <c r="AB85" i="6"/>
  <c r="AC85" i="6"/>
  <c r="AD85" i="6"/>
  <c r="AE85" i="6"/>
  <c r="AF85" i="6"/>
  <c r="AG85" i="6"/>
  <c r="AH85" i="6"/>
  <c r="AI85" i="6"/>
  <c r="AA86" i="6"/>
  <c r="AB86" i="6"/>
  <c r="AC86" i="6"/>
  <c r="AD86" i="6"/>
  <c r="AE86" i="6"/>
  <c r="AF86" i="6"/>
  <c r="AG86" i="6"/>
  <c r="AH86" i="6"/>
  <c r="AI86" i="6"/>
  <c r="AA87" i="6"/>
  <c r="AB87" i="6"/>
  <c r="AC87" i="6"/>
  <c r="AD87" i="6"/>
  <c r="AE87" i="6"/>
  <c r="AF87" i="6"/>
  <c r="AG87" i="6"/>
  <c r="AH87" i="6"/>
  <c r="AI87" i="6"/>
  <c r="AA88" i="6"/>
  <c r="AB88" i="6"/>
  <c r="AC88" i="6"/>
  <c r="AD88" i="6"/>
  <c r="AE88" i="6"/>
  <c r="AF88" i="6"/>
  <c r="AG88" i="6"/>
  <c r="AH88" i="6"/>
  <c r="AI88" i="6"/>
  <c r="AA89" i="6"/>
  <c r="AB89" i="6"/>
  <c r="AC89" i="6"/>
  <c r="AD89" i="6"/>
  <c r="AE89" i="6"/>
  <c r="AF89" i="6"/>
  <c r="AG89" i="6"/>
  <c r="AH89" i="6"/>
  <c r="AI89" i="6"/>
  <c r="AA90" i="6"/>
  <c r="AB90" i="6"/>
  <c r="AC90" i="6"/>
  <c r="AD90" i="6"/>
  <c r="AE90" i="6"/>
  <c r="AF90" i="6"/>
  <c r="AG90" i="6"/>
  <c r="AH90" i="6"/>
  <c r="AI90" i="6"/>
  <c r="AA91" i="6"/>
  <c r="AB91" i="6"/>
  <c r="AC91" i="6"/>
  <c r="AD91" i="6"/>
  <c r="AE91" i="6"/>
  <c r="AF91" i="6"/>
  <c r="AG91" i="6"/>
  <c r="AH91" i="6"/>
  <c r="AI91" i="6"/>
  <c r="AA92" i="6"/>
  <c r="AB92" i="6"/>
  <c r="AC92" i="6"/>
  <c r="AD92" i="6"/>
  <c r="AE92" i="6"/>
  <c r="AF92" i="6"/>
  <c r="AG92" i="6"/>
  <c r="AH92" i="6"/>
  <c r="AI92" i="6"/>
  <c r="AA93" i="6"/>
  <c r="AB93" i="6"/>
  <c r="AC93" i="6"/>
  <c r="AD93" i="6"/>
  <c r="AE93" i="6"/>
  <c r="AF93" i="6"/>
  <c r="AG93" i="6"/>
  <c r="AH93" i="6"/>
  <c r="AI93" i="6"/>
  <c r="AA94" i="6"/>
  <c r="AB94" i="6"/>
  <c r="AC94" i="6"/>
  <c r="AD94" i="6"/>
  <c r="AE94" i="6"/>
  <c r="AF94" i="6"/>
  <c r="AG94" i="6"/>
  <c r="AH94" i="6"/>
  <c r="AI94" i="6"/>
  <c r="AA95" i="6"/>
  <c r="AB95" i="6"/>
  <c r="AC95" i="6"/>
  <c r="AD95" i="6"/>
  <c r="AE95" i="6"/>
  <c r="AF95" i="6"/>
  <c r="AG95" i="6"/>
  <c r="AH95" i="6"/>
  <c r="AI95" i="6"/>
  <c r="AA96" i="6"/>
  <c r="AB96" i="6"/>
  <c r="AC96" i="6"/>
  <c r="AD96" i="6"/>
  <c r="AE96" i="6"/>
  <c r="AF96" i="6"/>
  <c r="AG96" i="6"/>
  <c r="AH96" i="6"/>
  <c r="AI96" i="6"/>
  <c r="AA97" i="6"/>
  <c r="AB97" i="6"/>
  <c r="AC97" i="6"/>
  <c r="AD97" i="6"/>
  <c r="AE97" i="6"/>
  <c r="AF97" i="6"/>
  <c r="AG97" i="6"/>
  <c r="AH97" i="6"/>
  <c r="AI97" i="6"/>
  <c r="AA98" i="6"/>
  <c r="AB98" i="6"/>
  <c r="AC98" i="6"/>
  <c r="AD98" i="6"/>
  <c r="AE98" i="6"/>
  <c r="AF98" i="6"/>
  <c r="AG98" i="6"/>
  <c r="AH98" i="6"/>
  <c r="AI98" i="6"/>
  <c r="AA99" i="6"/>
  <c r="AB99" i="6"/>
  <c r="AC99" i="6"/>
  <c r="AD99" i="6"/>
  <c r="AE99" i="6"/>
  <c r="AF99" i="6"/>
  <c r="AG99" i="6"/>
  <c r="AH99" i="6"/>
  <c r="AI99" i="6"/>
  <c r="AA100" i="6"/>
  <c r="AB100" i="6"/>
  <c r="AC100" i="6"/>
  <c r="AD100" i="6"/>
  <c r="AE100" i="6"/>
  <c r="AF100" i="6"/>
  <c r="AG100" i="6"/>
  <c r="AH100" i="6"/>
  <c r="AI100" i="6"/>
  <c r="AA101" i="6"/>
  <c r="AB101" i="6"/>
  <c r="AC101" i="6"/>
  <c r="AD101" i="6"/>
  <c r="AE101" i="6"/>
  <c r="AF101" i="6"/>
  <c r="AG101" i="6"/>
  <c r="AH101" i="6"/>
  <c r="AI101" i="6"/>
  <c r="AA102" i="6"/>
  <c r="AB102" i="6"/>
  <c r="AC102" i="6"/>
  <c r="AD102" i="6"/>
  <c r="AE102" i="6"/>
  <c r="AF102" i="6"/>
  <c r="AG102" i="6"/>
  <c r="AH102" i="6"/>
  <c r="AI102" i="6"/>
  <c r="AA103" i="6"/>
  <c r="AB103" i="6"/>
  <c r="AC103" i="6"/>
  <c r="AD103" i="6"/>
  <c r="AE103" i="6"/>
  <c r="AF103" i="6"/>
  <c r="AG103" i="6"/>
  <c r="AH103" i="6"/>
  <c r="AI103" i="6"/>
  <c r="AA104" i="6"/>
  <c r="AB104" i="6"/>
  <c r="AC104" i="6"/>
  <c r="AD104" i="6"/>
  <c r="AE104" i="6"/>
  <c r="AF104" i="6"/>
  <c r="AG104" i="6"/>
  <c r="AH104" i="6"/>
  <c r="AI104" i="6"/>
  <c r="AA105" i="6"/>
  <c r="AB105" i="6"/>
  <c r="AC105" i="6"/>
  <c r="AD105" i="6"/>
  <c r="AE105" i="6"/>
  <c r="AF105" i="6"/>
  <c r="AG105" i="6"/>
  <c r="AH105" i="6"/>
  <c r="AI105" i="6"/>
  <c r="AA106" i="6"/>
  <c r="AB106" i="6"/>
  <c r="AC106" i="6"/>
  <c r="AD106" i="6"/>
  <c r="AE106" i="6"/>
  <c r="AF106" i="6"/>
  <c r="AG106" i="6"/>
  <c r="AH106" i="6"/>
  <c r="AI106" i="6"/>
  <c r="AA107" i="6"/>
  <c r="AB107" i="6"/>
  <c r="AC107" i="6"/>
  <c r="AD107" i="6"/>
  <c r="AE107" i="6"/>
  <c r="AF107" i="6"/>
  <c r="AG107" i="6"/>
  <c r="AH107" i="6"/>
  <c r="AI107" i="6"/>
  <c r="AA108" i="6"/>
  <c r="AB108" i="6"/>
  <c r="AC108" i="6"/>
  <c r="AD108" i="6"/>
  <c r="AE108" i="6"/>
  <c r="AF108" i="6"/>
  <c r="AG108" i="6"/>
  <c r="AH108" i="6"/>
  <c r="AI108" i="6"/>
  <c r="AA109" i="6"/>
  <c r="AB109" i="6"/>
  <c r="AC109" i="6"/>
  <c r="AD109" i="6"/>
  <c r="AE109" i="6"/>
  <c r="AF109" i="6"/>
  <c r="AG109" i="6"/>
  <c r="AH109" i="6"/>
  <c r="AI109" i="6"/>
  <c r="AA110" i="6"/>
  <c r="AB110" i="6"/>
  <c r="AC110" i="6"/>
  <c r="AD110" i="6"/>
  <c r="AE110" i="6"/>
  <c r="AF110" i="6"/>
  <c r="AG110" i="6"/>
  <c r="AH110" i="6"/>
  <c r="AI110" i="6"/>
  <c r="AA111" i="6"/>
  <c r="AB111" i="6"/>
  <c r="AC111" i="6"/>
  <c r="AD111" i="6"/>
  <c r="AE111" i="6"/>
  <c r="AF111" i="6"/>
  <c r="AG111" i="6"/>
  <c r="AH111" i="6"/>
  <c r="AI111" i="6"/>
  <c r="AA112" i="6"/>
  <c r="AB112" i="6"/>
  <c r="AC112" i="6"/>
  <c r="AD112" i="6"/>
  <c r="AE112" i="6"/>
  <c r="AF112" i="6"/>
  <c r="AG112" i="6"/>
  <c r="AH112" i="6"/>
  <c r="AI112" i="6"/>
  <c r="AA113" i="6"/>
  <c r="AB113" i="6"/>
  <c r="AC113" i="6"/>
  <c r="AD113" i="6"/>
  <c r="AE113" i="6"/>
  <c r="AF113" i="6"/>
  <c r="AG113" i="6"/>
  <c r="AH113" i="6"/>
  <c r="AI113" i="6"/>
  <c r="AA114" i="6"/>
  <c r="AB114" i="6"/>
  <c r="AC114" i="6"/>
  <c r="AD114" i="6"/>
  <c r="AE114" i="6"/>
  <c r="AF114" i="6"/>
  <c r="AG114" i="6"/>
  <c r="AH114" i="6"/>
  <c r="AI114" i="6"/>
  <c r="AA115" i="6"/>
  <c r="AB115" i="6"/>
  <c r="AC115" i="6"/>
  <c r="AD115" i="6"/>
  <c r="AE115" i="6"/>
  <c r="AF115" i="6"/>
  <c r="AG115" i="6"/>
  <c r="AH115" i="6"/>
  <c r="AI115" i="6"/>
  <c r="AA116" i="6"/>
  <c r="AB116" i="6"/>
  <c r="AC116" i="6"/>
  <c r="AD116" i="6"/>
  <c r="AE116" i="6"/>
  <c r="AF116" i="6"/>
  <c r="AG116" i="6"/>
  <c r="AH116" i="6"/>
  <c r="AI116" i="6"/>
  <c r="AA117" i="6"/>
  <c r="AB117" i="6"/>
  <c r="AC117" i="6"/>
  <c r="AD117" i="6"/>
  <c r="AE117" i="6"/>
  <c r="AF117" i="6"/>
  <c r="AG117" i="6"/>
  <c r="AH117" i="6"/>
  <c r="AI117" i="6"/>
  <c r="AA118" i="6"/>
  <c r="AB118" i="6"/>
  <c r="AC118" i="6"/>
  <c r="AD118" i="6"/>
  <c r="AE118" i="6"/>
  <c r="AF118" i="6"/>
  <c r="AG118" i="6"/>
  <c r="AH118" i="6"/>
  <c r="AI118" i="6"/>
  <c r="AA119" i="6"/>
  <c r="AB119" i="6"/>
  <c r="AC119" i="6"/>
  <c r="AD119" i="6"/>
  <c r="AE119" i="6"/>
  <c r="AF119" i="6"/>
  <c r="AG119" i="6"/>
  <c r="AH119" i="6"/>
  <c r="AI119" i="6"/>
  <c r="AA120" i="6"/>
  <c r="AB120" i="6"/>
  <c r="AC120" i="6"/>
  <c r="AD120" i="6"/>
  <c r="AE120" i="6"/>
  <c r="AF120" i="6"/>
  <c r="AG120" i="6"/>
  <c r="AH120" i="6"/>
  <c r="AI120" i="6"/>
  <c r="AA121" i="6"/>
  <c r="AB121" i="6"/>
  <c r="AC121" i="6"/>
  <c r="AD121" i="6"/>
  <c r="AE121" i="6"/>
  <c r="AF121" i="6"/>
  <c r="AG121" i="6"/>
  <c r="AH121" i="6"/>
  <c r="AI121" i="6"/>
  <c r="AA122" i="6"/>
  <c r="AB122" i="6"/>
  <c r="AC122" i="6"/>
  <c r="AD122" i="6"/>
  <c r="AE122" i="6"/>
  <c r="AF122" i="6"/>
  <c r="AG122" i="6"/>
  <c r="AH122" i="6"/>
  <c r="AI122" i="6"/>
  <c r="AA123" i="6"/>
  <c r="AB123" i="6"/>
  <c r="AC123" i="6"/>
  <c r="AD123" i="6"/>
  <c r="AE123" i="6"/>
  <c r="AF123" i="6"/>
  <c r="AG123" i="6"/>
  <c r="AH123" i="6"/>
  <c r="AI123" i="6"/>
  <c r="AA124" i="6"/>
  <c r="AB124" i="6"/>
  <c r="AC124" i="6"/>
  <c r="AD124" i="6"/>
  <c r="AE124" i="6"/>
  <c r="AF124" i="6"/>
  <c r="AG124" i="6"/>
  <c r="AH124" i="6"/>
  <c r="AI124" i="6"/>
  <c r="AA125" i="6"/>
  <c r="AB125" i="6"/>
  <c r="AC125" i="6"/>
  <c r="AD125" i="6"/>
  <c r="AE125" i="6"/>
  <c r="AF125" i="6"/>
  <c r="AG125" i="6"/>
  <c r="AH125" i="6"/>
  <c r="AI125" i="6"/>
  <c r="AA126" i="6"/>
  <c r="AB126" i="6"/>
  <c r="AC126" i="6"/>
  <c r="AD126" i="6"/>
  <c r="AE126" i="6"/>
  <c r="AF126" i="6"/>
  <c r="AG126" i="6"/>
  <c r="AH126" i="6"/>
  <c r="AI126" i="6"/>
  <c r="AA127" i="6"/>
  <c r="AB127" i="6"/>
  <c r="AC127" i="6"/>
  <c r="AD127" i="6"/>
  <c r="AE127" i="6"/>
  <c r="AF127" i="6"/>
  <c r="AG127" i="6"/>
  <c r="AH127" i="6"/>
  <c r="AI127" i="6"/>
  <c r="AA128" i="6"/>
  <c r="AB128" i="6"/>
  <c r="AC128" i="6"/>
  <c r="AD128" i="6"/>
  <c r="AE128" i="6"/>
  <c r="AF128" i="6"/>
  <c r="AG128" i="6"/>
  <c r="AH128" i="6"/>
  <c r="AI128" i="6"/>
  <c r="AA129" i="6"/>
  <c r="AB129" i="6"/>
  <c r="AC129" i="6"/>
  <c r="AD129" i="6"/>
  <c r="AE129" i="6"/>
  <c r="AF129" i="6"/>
  <c r="AG129" i="6"/>
  <c r="AH129" i="6"/>
  <c r="AI129" i="6"/>
  <c r="AA130" i="6"/>
  <c r="AB130" i="6"/>
  <c r="AC130" i="6"/>
  <c r="AD130" i="6"/>
  <c r="AE130" i="6"/>
  <c r="AF130" i="6"/>
  <c r="AG130" i="6"/>
  <c r="AH130" i="6"/>
  <c r="AI130" i="6"/>
  <c r="AA131" i="6"/>
  <c r="AB131" i="6"/>
  <c r="AC131" i="6"/>
  <c r="AD131" i="6"/>
  <c r="AE131" i="6"/>
  <c r="AF131" i="6"/>
  <c r="AG131" i="6"/>
  <c r="AH131" i="6"/>
  <c r="AI131" i="6"/>
  <c r="AA132" i="6"/>
  <c r="AB132" i="6"/>
  <c r="AC132" i="6"/>
  <c r="AD132" i="6"/>
  <c r="AE132" i="6"/>
  <c r="AF132" i="6"/>
  <c r="AG132" i="6"/>
  <c r="AH132" i="6"/>
  <c r="AI132" i="6"/>
  <c r="AA133" i="6"/>
  <c r="AB133" i="6"/>
  <c r="AC133" i="6"/>
  <c r="AD133" i="6"/>
  <c r="AE133" i="6"/>
  <c r="AF133" i="6"/>
  <c r="AG133" i="6"/>
  <c r="AH133" i="6"/>
  <c r="AI133" i="6"/>
  <c r="AA134" i="6"/>
  <c r="AB134" i="6"/>
  <c r="AC134" i="6"/>
  <c r="AD134" i="6"/>
  <c r="AE134" i="6"/>
  <c r="AF134" i="6"/>
  <c r="AG134" i="6"/>
  <c r="AH134" i="6"/>
  <c r="AI134" i="6"/>
  <c r="AA135" i="6"/>
  <c r="AB135" i="6"/>
  <c r="AC135" i="6"/>
  <c r="AD135" i="6"/>
  <c r="AE135" i="6"/>
  <c r="AF135" i="6"/>
  <c r="AG135" i="6"/>
  <c r="AH135" i="6"/>
  <c r="AI135" i="6"/>
  <c r="AA136" i="6"/>
  <c r="AB136" i="6"/>
  <c r="AC136" i="6"/>
  <c r="AD136" i="6"/>
  <c r="AE136" i="6"/>
  <c r="AF136" i="6"/>
  <c r="AG136" i="6"/>
  <c r="AH136" i="6"/>
  <c r="AI136" i="6"/>
  <c r="AA137" i="6"/>
  <c r="AB137" i="6"/>
  <c r="AC137" i="6"/>
  <c r="AD137" i="6"/>
  <c r="AE137" i="6"/>
  <c r="AF137" i="6"/>
  <c r="AG137" i="6"/>
  <c r="AH137" i="6"/>
  <c r="AI137" i="6"/>
  <c r="AA138" i="6"/>
  <c r="AB138" i="6"/>
  <c r="AC138" i="6"/>
  <c r="AD138" i="6"/>
  <c r="AE138" i="6"/>
  <c r="AF138" i="6"/>
  <c r="AG138" i="6"/>
  <c r="AH138" i="6"/>
  <c r="AI138" i="6"/>
  <c r="AA139" i="6"/>
  <c r="AB139" i="6"/>
  <c r="AC139" i="6"/>
  <c r="AD139" i="6"/>
  <c r="AE139" i="6"/>
  <c r="AF139" i="6"/>
  <c r="AG139" i="6"/>
  <c r="AH139" i="6"/>
  <c r="AI139" i="6"/>
  <c r="AA140" i="6"/>
  <c r="AB140" i="6"/>
  <c r="AC140" i="6"/>
  <c r="AD140" i="6"/>
  <c r="AE140" i="6"/>
  <c r="AF140" i="6"/>
  <c r="AG140" i="6"/>
  <c r="AH140" i="6"/>
  <c r="AI140" i="6"/>
  <c r="AA141" i="6"/>
  <c r="AB141" i="6"/>
  <c r="AC141" i="6"/>
  <c r="AD141" i="6"/>
  <c r="AE141" i="6"/>
  <c r="AF141" i="6"/>
  <c r="AG141" i="6"/>
  <c r="AH141" i="6"/>
  <c r="AI141" i="6"/>
  <c r="AA142" i="6"/>
  <c r="AB142" i="6"/>
  <c r="AC142" i="6"/>
  <c r="AD142" i="6"/>
  <c r="AE142" i="6"/>
  <c r="AF142" i="6"/>
  <c r="AG142" i="6"/>
  <c r="AH142" i="6"/>
  <c r="AI142" i="6"/>
  <c r="AA143" i="6"/>
  <c r="AB143" i="6"/>
  <c r="AC143" i="6"/>
  <c r="AD143" i="6"/>
  <c r="AE143" i="6"/>
  <c r="AF143" i="6"/>
  <c r="AG143" i="6"/>
  <c r="AH143" i="6"/>
  <c r="AI143" i="6"/>
  <c r="AA144" i="6"/>
  <c r="AB144" i="6"/>
  <c r="AC144" i="6"/>
  <c r="AD144" i="6"/>
  <c r="AE144" i="6"/>
  <c r="AF144" i="6"/>
  <c r="AG144" i="6"/>
  <c r="AH144" i="6"/>
  <c r="AI144" i="6"/>
  <c r="AA145" i="6"/>
  <c r="AB145" i="6"/>
  <c r="AC145" i="6"/>
  <c r="AD145" i="6"/>
  <c r="AE145" i="6"/>
  <c r="AF145" i="6"/>
  <c r="AG145" i="6"/>
  <c r="AH145" i="6"/>
  <c r="AI145" i="6"/>
  <c r="AA146" i="6"/>
  <c r="AB146" i="6"/>
  <c r="AC146" i="6"/>
  <c r="AD146" i="6"/>
  <c r="AE146" i="6"/>
  <c r="AF146" i="6"/>
  <c r="AG146" i="6"/>
  <c r="AH146" i="6"/>
  <c r="AI146" i="6"/>
  <c r="AA147" i="6"/>
  <c r="AB147" i="6"/>
  <c r="AC147" i="6"/>
  <c r="AD147" i="6"/>
  <c r="AE147" i="6"/>
  <c r="AF147" i="6"/>
  <c r="AG147" i="6"/>
  <c r="AH147" i="6"/>
  <c r="AI147" i="6"/>
  <c r="AA148" i="6"/>
  <c r="AB148" i="6"/>
  <c r="AC148" i="6"/>
  <c r="AD148" i="6"/>
  <c r="AE148" i="6"/>
  <c r="AF148" i="6"/>
  <c r="AG148" i="6"/>
  <c r="AH148" i="6"/>
  <c r="AI148" i="6"/>
  <c r="AA149" i="6"/>
  <c r="AB149" i="6"/>
  <c r="AC149" i="6"/>
  <c r="AD149" i="6"/>
  <c r="AE149" i="6"/>
  <c r="AF149" i="6"/>
  <c r="AG149" i="6"/>
  <c r="AH149" i="6"/>
  <c r="AI149" i="6"/>
  <c r="AA150" i="6"/>
  <c r="AB150" i="6"/>
  <c r="AC150" i="6"/>
  <c r="AD150" i="6"/>
  <c r="AE150" i="6"/>
  <c r="AF150" i="6"/>
  <c r="AG150" i="6"/>
  <c r="AH150" i="6"/>
  <c r="AI150" i="6"/>
  <c r="AA151" i="6"/>
  <c r="AB151" i="6"/>
  <c r="AC151" i="6"/>
  <c r="AD151" i="6"/>
  <c r="AE151" i="6"/>
  <c r="AF151" i="6"/>
  <c r="AG151" i="6"/>
  <c r="AH151" i="6"/>
  <c r="AI151" i="6"/>
  <c r="AA152" i="6"/>
  <c r="AB152" i="6"/>
  <c r="AC152" i="6"/>
  <c r="AD152" i="6"/>
  <c r="AE152" i="6"/>
  <c r="AF152" i="6"/>
  <c r="AG152" i="6"/>
  <c r="AH152" i="6"/>
  <c r="AI152" i="6"/>
  <c r="AA153" i="6"/>
  <c r="AB153" i="6"/>
  <c r="AC153" i="6"/>
  <c r="AD153" i="6"/>
  <c r="AE153" i="6"/>
  <c r="AF153" i="6"/>
  <c r="AG153" i="6"/>
  <c r="AH153" i="6"/>
  <c r="AI153" i="6"/>
  <c r="AA154" i="6"/>
  <c r="AB154" i="6"/>
  <c r="AC154" i="6"/>
  <c r="AD154" i="6"/>
  <c r="AE154" i="6"/>
  <c r="AF154" i="6"/>
  <c r="AG154" i="6"/>
  <c r="AH154" i="6"/>
  <c r="AI154" i="6"/>
  <c r="AA155" i="6"/>
  <c r="AB155" i="6"/>
  <c r="AC155" i="6"/>
  <c r="AD155" i="6"/>
  <c r="AE155" i="6"/>
  <c r="AF155" i="6"/>
  <c r="AG155" i="6"/>
  <c r="AH155" i="6"/>
  <c r="AI155" i="6"/>
  <c r="AA156" i="6"/>
  <c r="AB156" i="6"/>
  <c r="AC156" i="6"/>
  <c r="AD156" i="6"/>
  <c r="AE156" i="6"/>
  <c r="AF156" i="6"/>
  <c r="AG156" i="6"/>
  <c r="AH156" i="6"/>
  <c r="AI156" i="6"/>
  <c r="AA157" i="6"/>
  <c r="AB157" i="6"/>
  <c r="AC157" i="6"/>
  <c r="AD157" i="6"/>
  <c r="AE157" i="6"/>
  <c r="AF157" i="6"/>
  <c r="AG157" i="6"/>
  <c r="AH157" i="6"/>
  <c r="AI157" i="6"/>
  <c r="AA158" i="6"/>
  <c r="AB158" i="6"/>
  <c r="AC158" i="6"/>
  <c r="AD158" i="6"/>
  <c r="AE158" i="6"/>
  <c r="AF158" i="6"/>
  <c r="AG158" i="6"/>
  <c r="AH158" i="6"/>
  <c r="AI158" i="6"/>
  <c r="AA159" i="6"/>
  <c r="AB159" i="6"/>
  <c r="AC159" i="6"/>
  <c r="AD159" i="6"/>
  <c r="AE159" i="6"/>
  <c r="AF159" i="6"/>
  <c r="AG159" i="6"/>
  <c r="AH159" i="6"/>
  <c r="AI159" i="6"/>
  <c r="AA160" i="6"/>
  <c r="AB160" i="6"/>
  <c r="AC160" i="6"/>
  <c r="AD160" i="6"/>
  <c r="AE160" i="6"/>
  <c r="AF160" i="6"/>
  <c r="AG160" i="6"/>
  <c r="AH160" i="6"/>
  <c r="AI160" i="6"/>
  <c r="AA161" i="6"/>
  <c r="AB161" i="6"/>
  <c r="AC161" i="6"/>
  <c r="AD161" i="6"/>
  <c r="AE161" i="6"/>
  <c r="AF161" i="6"/>
  <c r="AG161" i="6"/>
  <c r="AH161" i="6"/>
  <c r="AI161" i="6"/>
  <c r="AA162" i="6"/>
  <c r="AB162" i="6"/>
  <c r="AC162" i="6"/>
  <c r="AD162" i="6"/>
  <c r="AE162" i="6"/>
  <c r="AF162" i="6"/>
  <c r="AG162" i="6"/>
  <c r="AH162" i="6"/>
  <c r="AI162" i="6"/>
  <c r="AA163" i="6"/>
  <c r="AB163" i="6"/>
  <c r="AC163" i="6"/>
  <c r="AD163" i="6"/>
  <c r="AE163" i="6"/>
  <c r="AF163" i="6"/>
  <c r="AG163" i="6"/>
  <c r="AH163" i="6"/>
  <c r="AI163" i="6"/>
  <c r="AA164" i="6"/>
  <c r="AB164" i="6"/>
  <c r="AC164" i="6"/>
  <c r="AD164" i="6"/>
  <c r="AE164" i="6"/>
  <c r="AF164" i="6"/>
  <c r="AG164" i="6"/>
  <c r="AH164" i="6"/>
  <c r="AI164" i="6"/>
  <c r="AA165" i="6"/>
  <c r="AB165" i="6"/>
  <c r="AC165" i="6"/>
  <c r="AD165" i="6"/>
  <c r="AE165" i="6"/>
  <c r="AF165" i="6"/>
  <c r="AG165" i="6"/>
  <c r="AH165" i="6"/>
  <c r="AI165" i="6"/>
  <c r="AA166" i="6"/>
  <c r="AB166" i="6"/>
  <c r="AC166" i="6"/>
  <c r="AD166" i="6"/>
  <c r="AE166" i="6"/>
  <c r="AF166" i="6"/>
  <c r="AG166" i="6"/>
  <c r="AH166" i="6"/>
  <c r="AI166" i="6"/>
  <c r="AA167" i="6"/>
  <c r="AB167" i="6"/>
  <c r="AC167" i="6"/>
  <c r="AD167" i="6"/>
  <c r="AE167" i="6"/>
  <c r="AF167" i="6"/>
  <c r="AG167" i="6"/>
  <c r="AH167" i="6"/>
  <c r="AI167" i="6"/>
  <c r="AA168" i="6"/>
  <c r="AB168" i="6"/>
  <c r="AC168" i="6"/>
  <c r="AD168" i="6"/>
  <c r="AE168" i="6"/>
  <c r="AF168" i="6"/>
  <c r="AG168" i="6"/>
  <c r="AH168" i="6"/>
  <c r="AI168" i="6"/>
  <c r="AA169" i="6"/>
  <c r="AB169" i="6"/>
  <c r="AC169" i="6"/>
  <c r="AD169" i="6"/>
  <c r="AE169" i="6"/>
  <c r="AF169" i="6"/>
  <c r="AG169" i="6"/>
  <c r="AH169" i="6"/>
  <c r="AI169" i="6"/>
  <c r="AA170" i="6"/>
  <c r="AB170" i="6"/>
  <c r="AC170" i="6"/>
  <c r="AD170" i="6"/>
  <c r="AE170" i="6"/>
  <c r="AF170" i="6"/>
  <c r="AG170" i="6"/>
  <c r="AH170" i="6"/>
  <c r="AI170" i="6"/>
  <c r="AA171" i="6"/>
  <c r="AB171" i="6"/>
  <c r="AC171" i="6"/>
  <c r="AD171" i="6"/>
  <c r="AE171" i="6"/>
  <c r="AF171" i="6"/>
  <c r="AG171" i="6"/>
  <c r="AH171" i="6"/>
  <c r="AI171" i="6"/>
  <c r="AA172" i="6"/>
  <c r="AB172" i="6"/>
  <c r="AC172" i="6"/>
  <c r="AD172" i="6"/>
  <c r="AE172" i="6"/>
  <c r="AF172" i="6"/>
  <c r="AG172" i="6"/>
  <c r="AH172" i="6"/>
  <c r="AI172" i="6"/>
  <c r="AA173" i="6"/>
  <c r="AB173" i="6"/>
  <c r="AC173" i="6"/>
  <c r="AD173" i="6"/>
  <c r="AE173" i="6"/>
  <c r="AF173" i="6"/>
  <c r="AG173" i="6"/>
  <c r="AH173" i="6"/>
  <c r="AI173" i="6"/>
  <c r="AA174" i="6"/>
  <c r="AB174" i="6"/>
  <c r="AC174" i="6"/>
  <c r="AD174" i="6"/>
  <c r="AE174" i="6"/>
  <c r="AF174" i="6"/>
  <c r="AG174" i="6"/>
  <c r="AH174" i="6"/>
  <c r="AI174" i="6"/>
  <c r="AA175" i="6"/>
  <c r="AB175" i="6"/>
  <c r="AC175" i="6"/>
  <c r="AD175" i="6"/>
  <c r="AE175" i="6"/>
  <c r="AF175" i="6"/>
  <c r="AG175" i="6"/>
  <c r="AH175" i="6"/>
  <c r="AI175" i="6"/>
  <c r="AA176" i="6"/>
  <c r="AB176" i="6"/>
  <c r="AC176" i="6"/>
  <c r="AD176" i="6"/>
  <c r="AE176" i="6"/>
  <c r="AF176" i="6"/>
  <c r="AG176" i="6"/>
  <c r="AH176" i="6"/>
  <c r="AI176" i="6"/>
  <c r="AA177" i="6"/>
  <c r="AB177" i="6"/>
  <c r="AC177" i="6"/>
  <c r="AD177" i="6"/>
  <c r="AE177" i="6"/>
  <c r="AF177" i="6"/>
  <c r="AG177" i="6"/>
  <c r="AH177" i="6"/>
  <c r="AI177" i="6"/>
  <c r="AA178" i="6"/>
  <c r="AB178" i="6"/>
  <c r="AC178" i="6"/>
  <c r="AD178" i="6"/>
  <c r="AE178" i="6"/>
  <c r="AF178" i="6"/>
  <c r="AG178" i="6"/>
  <c r="AH178" i="6"/>
  <c r="AI178" i="6"/>
  <c r="AA179" i="6"/>
  <c r="AB179" i="6"/>
  <c r="AC179" i="6"/>
  <c r="AD179" i="6"/>
  <c r="AE179" i="6"/>
  <c r="AF179" i="6"/>
  <c r="AG179" i="6"/>
  <c r="AH179" i="6"/>
  <c r="AI179" i="6"/>
  <c r="AA180" i="6"/>
  <c r="AB180" i="6"/>
  <c r="AC180" i="6"/>
  <c r="AD180" i="6"/>
  <c r="AE180" i="6"/>
  <c r="AF180" i="6"/>
  <c r="AG180" i="6"/>
  <c r="AH180" i="6"/>
  <c r="AI180" i="6"/>
  <c r="AA181" i="6"/>
  <c r="AB181" i="6"/>
  <c r="AC181" i="6"/>
  <c r="AD181" i="6"/>
  <c r="AE181" i="6"/>
  <c r="AF181" i="6"/>
  <c r="AG181" i="6"/>
  <c r="AH181" i="6"/>
  <c r="AI181" i="6"/>
  <c r="AA182" i="6"/>
  <c r="AB182" i="6"/>
  <c r="AC182" i="6"/>
  <c r="AD182" i="6"/>
  <c r="AE182" i="6"/>
  <c r="AF182" i="6"/>
  <c r="AG182" i="6"/>
  <c r="AH182" i="6"/>
  <c r="AI182" i="6"/>
  <c r="AA183" i="6"/>
  <c r="AB183" i="6"/>
  <c r="AC183" i="6"/>
  <c r="AD183" i="6"/>
  <c r="AE183" i="6"/>
  <c r="AF183" i="6"/>
  <c r="AG183" i="6"/>
  <c r="AH183" i="6"/>
  <c r="AI183" i="6"/>
  <c r="AA184" i="6"/>
  <c r="AB184" i="6"/>
  <c r="AC184" i="6"/>
  <c r="AD184" i="6"/>
  <c r="AE184" i="6"/>
  <c r="AF184" i="6"/>
  <c r="AG184" i="6"/>
  <c r="AH184" i="6"/>
  <c r="AI184" i="6"/>
  <c r="AA185" i="6"/>
  <c r="AB185" i="6"/>
  <c r="AC185" i="6"/>
  <c r="AD185" i="6"/>
  <c r="AE185" i="6"/>
  <c r="AF185" i="6"/>
  <c r="AG185" i="6"/>
  <c r="AH185" i="6"/>
  <c r="AI185" i="6"/>
  <c r="AA186" i="6"/>
  <c r="AB186" i="6"/>
  <c r="AC186" i="6"/>
  <c r="AD186" i="6"/>
  <c r="AE186" i="6"/>
  <c r="AF186" i="6"/>
  <c r="AG186" i="6"/>
  <c r="AH186" i="6"/>
  <c r="AI186" i="6"/>
  <c r="AA187" i="6"/>
  <c r="AB187" i="6"/>
  <c r="AC187" i="6"/>
  <c r="AD187" i="6"/>
  <c r="AE187" i="6"/>
  <c r="AF187" i="6"/>
  <c r="AG187" i="6"/>
  <c r="AH187" i="6"/>
  <c r="AI187" i="6"/>
  <c r="AA188" i="6"/>
  <c r="AB188" i="6"/>
  <c r="AC188" i="6"/>
  <c r="AD188" i="6"/>
  <c r="AE188" i="6"/>
  <c r="AF188" i="6"/>
  <c r="AG188" i="6"/>
  <c r="AH188" i="6"/>
  <c r="AI188" i="6"/>
  <c r="AA189" i="6"/>
  <c r="AB189" i="6"/>
  <c r="AC189" i="6"/>
  <c r="AD189" i="6"/>
  <c r="AE189" i="6"/>
  <c r="AF189" i="6"/>
  <c r="AG189" i="6"/>
  <c r="AH189" i="6"/>
  <c r="AI189" i="6"/>
  <c r="AA190" i="6"/>
  <c r="AB190" i="6"/>
  <c r="AC190" i="6"/>
  <c r="AD190" i="6"/>
  <c r="AE190" i="6"/>
  <c r="AF190" i="6"/>
  <c r="AG190" i="6"/>
  <c r="AH190" i="6"/>
  <c r="AI190" i="6"/>
  <c r="AA191" i="6"/>
  <c r="AB191" i="6"/>
  <c r="AC191" i="6"/>
  <c r="AD191" i="6"/>
  <c r="AE191" i="6"/>
  <c r="AF191" i="6"/>
  <c r="AG191" i="6"/>
  <c r="AH191" i="6"/>
  <c r="AI191" i="6"/>
  <c r="AA192" i="6"/>
  <c r="AB192" i="6"/>
  <c r="AC192" i="6"/>
  <c r="AD192" i="6"/>
  <c r="AE192" i="6"/>
  <c r="AF192" i="6"/>
  <c r="AG192" i="6"/>
  <c r="AH192" i="6"/>
  <c r="AI192" i="6"/>
  <c r="AA193" i="6"/>
  <c r="AB193" i="6"/>
  <c r="AC193" i="6"/>
  <c r="AD193" i="6"/>
  <c r="AE193" i="6"/>
  <c r="AF193" i="6"/>
  <c r="AG193" i="6"/>
  <c r="AH193" i="6"/>
  <c r="AI193" i="6"/>
  <c r="AA194" i="6"/>
  <c r="AB194" i="6"/>
  <c r="AC194" i="6"/>
  <c r="AD194" i="6"/>
  <c r="AE194" i="6"/>
  <c r="AF194" i="6"/>
  <c r="AG194" i="6"/>
  <c r="AH194" i="6"/>
  <c r="AI194" i="6"/>
  <c r="AA195" i="6"/>
  <c r="AB195" i="6"/>
  <c r="AC195" i="6"/>
  <c r="AD195" i="6"/>
  <c r="AE195" i="6"/>
  <c r="AF195" i="6"/>
  <c r="AG195" i="6"/>
  <c r="AH195" i="6"/>
  <c r="AI195" i="6"/>
  <c r="AA196" i="6"/>
  <c r="AB196" i="6"/>
  <c r="AC196" i="6"/>
  <c r="AD196" i="6"/>
  <c r="AE196" i="6"/>
  <c r="AF196" i="6"/>
  <c r="AG196" i="6"/>
  <c r="AH196" i="6"/>
  <c r="AI196" i="6"/>
  <c r="AA197" i="6"/>
  <c r="AB197" i="6"/>
  <c r="AC197" i="6"/>
  <c r="AD197" i="6"/>
  <c r="AE197" i="6"/>
  <c r="AF197" i="6"/>
  <c r="AG197" i="6"/>
  <c r="AH197" i="6"/>
  <c r="AI197" i="6"/>
  <c r="AA198" i="6"/>
  <c r="AB198" i="6"/>
  <c r="AC198" i="6"/>
  <c r="AD198" i="6"/>
  <c r="AE198" i="6"/>
  <c r="AF198" i="6"/>
  <c r="AG198" i="6"/>
  <c r="AH198" i="6"/>
  <c r="AI198" i="6"/>
  <c r="AA199" i="6"/>
  <c r="AB199" i="6"/>
  <c r="AC199" i="6"/>
  <c r="AD199" i="6"/>
  <c r="AE199" i="6"/>
  <c r="AF199" i="6"/>
  <c r="AG199" i="6"/>
  <c r="AH199" i="6"/>
  <c r="AI199" i="6"/>
  <c r="AA200" i="6"/>
  <c r="AB200" i="6"/>
  <c r="AC200" i="6"/>
  <c r="AD200" i="6"/>
  <c r="AE200" i="6"/>
  <c r="AF200" i="6"/>
  <c r="AG200" i="6"/>
  <c r="AH200" i="6"/>
  <c r="AI200" i="6"/>
  <c r="AA201" i="6"/>
  <c r="AB201" i="6"/>
  <c r="AC201" i="6"/>
  <c r="AD201" i="6"/>
  <c r="AE201" i="6"/>
  <c r="AF201" i="6"/>
  <c r="AG201" i="6"/>
  <c r="AH201" i="6"/>
  <c r="AI201" i="6"/>
  <c r="AA202" i="6"/>
  <c r="AB202" i="6"/>
  <c r="AC202" i="6"/>
  <c r="AD202" i="6"/>
  <c r="AE202" i="6"/>
  <c r="AF202" i="6"/>
  <c r="AG202" i="6"/>
  <c r="AH202" i="6"/>
  <c r="AI202" i="6"/>
  <c r="AA203" i="6"/>
  <c r="AB203" i="6"/>
  <c r="AC203" i="6"/>
  <c r="AD203" i="6"/>
  <c r="AE203" i="6"/>
  <c r="AF203" i="6"/>
  <c r="AG203" i="6"/>
  <c r="AH203" i="6"/>
  <c r="AI203" i="6"/>
  <c r="AA204" i="6"/>
  <c r="AB204" i="6"/>
  <c r="AC204" i="6"/>
  <c r="AD204" i="6"/>
  <c r="AE204" i="6"/>
  <c r="AF204" i="6"/>
  <c r="AG204" i="6"/>
  <c r="AH204" i="6"/>
  <c r="AI204" i="6"/>
  <c r="AA205" i="6"/>
  <c r="AB205" i="6"/>
  <c r="AC205" i="6"/>
  <c r="AD205" i="6"/>
  <c r="AE205" i="6"/>
  <c r="AF205" i="6"/>
  <c r="AG205" i="6"/>
  <c r="AH205" i="6"/>
  <c r="AI205" i="6"/>
  <c r="AA206" i="6"/>
  <c r="AB206" i="6"/>
  <c r="AC206" i="6"/>
  <c r="AD206" i="6"/>
  <c r="AE206" i="6"/>
  <c r="AF206" i="6"/>
  <c r="AG206" i="6"/>
  <c r="AH206" i="6"/>
  <c r="AI206" i="6"/>
  <c r="AA7" i="6"/>
  <c r="AB7" i="6"/>
  <c r="AC7" i="6"/>
  <c r="AD7" i="6"/>
  <c r="AE7" i="6"/>
  <c r="AF7" i="6"/>
  <c r="AG7" i="6"/>
  <c r="AH7" i="6"/>
  <c r="AI7" i="6"/>
  <c r="AA8" i="6"/>
  <c r="AB8" i="6"/>
  <c r="AC8" i="6"/>
  <c r="AD8" i="6"/>
  <c r="AE8" i="6"/>
  <c r="AF8" i="6"/>
  <c r="AG8" i="6"/>
  <c r="AH8" i="6"/>
  <c r="AI8" i="6"/>
  <c r="AA9" i="6"/>
  <c r="AB9" i="6"/>
  <c r="AC9" i="6"/>
  <c r="AD9" i="6"/>
  <c r="AE9" i="6"/>
  <c r="AF9" i="6"/>
  <c r="AG9" i="6"/>
  <c r="AH9" i="6"/>
  <c r="AI9" i="6"/>
  <c r="AA10" i="6"/>
  <c r="AB10" i="6"/>
  <c r="AC10" i="6"/>
  <c r="AD10" i="6"/>
  <c r="AE10" i="6"/>
  <c r="AF10" i="6"/>
  <c r="AG10" i="6"/>
  <c r="AH10" i="6"/>
  <c r="AI10" i="6"/>
  <c r="AA11" i="6"/>
  <c r="AB11" i="6"/>
  <c r="AC11" i="6"/>
  <c r="AD11" i="6"/>
  <c r="AE11" i="6"/>
  <c r="AF11" i="6"/>
  <c r="AG11" i="6"/>
  <c r="AH11" i="6"/>
  <c r="AI11" i="6"/>
  <c r="AA12" i="6"/>
  <c r="AB12" i="6"/>
  <c r="AC12" i="6"/>
  <c r="AD12" i="6"/>
  <c r="AE12" i="6"/>
  <c r="AF12" i="6"/>
  <c r="AG12" i="6"/>
  <c r="AH12" i="6"/>
  <c r="AI12" i="6"/>
  <c r="AA13" i="6"/>
  <c r="AB13" i="6"/>
  <c r="AC13" i="6"/>
  <c r="AD13" i="6"/>
  <c r="AE13" i="6"/>
  <c r="AF13" i="6"/>
  <c r="AG13" i="6"/>
  <c r="AH13" i="6"/>
  <c r="AI13" i="6"/>
  <c r="AA14" i="6"/>
  <c r="AB14" i="6"/>
  <c r="AC14" i="6"/>
  <c r="AD14" i="6"/>
  <c r="AE14" i="6"/>
  <c r="AF14" i="6"/>
  <c r="AG14" i="6"/>
  <c r="AH14" i="6"/>
  <c r="AI14" i="6"/>
  <c r="AA15" i="6"/>
  <c r="AB15" i="6"/>
  <c r="AC15" i="6"/>
  <c r="AD15" i="6"/>
  <c r="AE15" i="6"/>
  <c r="AF15" i="6"/>
  <c r="AG15" i="6"/>
  <c r="AH15" i="6"/>
  <c r="AI15" i="6"/>
  <c r="AA16" i="6"/>
  <c r="AB16" i="6"/>
  <c r="AC16" i="6"/>
  <c r="AD16" i="6"/>
  <c r="AE16" i="6"/>
  <c r="AF16" i="6"/>
  <c r="AG16" i="6"/>
  <c r="AH16" i="6"/>
  <c r="AI16" i="6"/>
  <c r="AA17" i="6"/>
  <c r="AB17" i="6"/>
  <c r="AC17" i="6"/>
  <c r="AD17" i="6"/>
  <c r="AE17" i="6"/>
  <c r="AF17" i="6"/>
  <c r="AG17" i="6"/>
  <c r="AH17" i="6"/>
  <c r="AI17" i="6"/>
  <c r="AA18" i="6"/>
  <c r="AB18" i="6"/>
  <c r="AC18" i="6"/>
  <c r="AD18" i="6"/>
  <c r="AE18" i="6"/>
  <c r="AF18" i="6"/>
  <c r="AG18" i="6"/>
  <c r="AH18" i="6"/>
  <c r="AI18" i="6"/>
  <c r="AA19" i="6"/>
  <c r="AB19" i="6"/>
  <c r="AC19" i="6"/>
  <c r="AD19" i="6"/>
  <c r="AE19" i="6"/>
  <c r="AF19" i="6"/>
  <c r="AG19" i="6"/>
  <c r="AH19" i="6"/>
  <c r="AI19" i="6"/>
  <c r="AA20" i="6"/>
  <c r="AB20" i="6"/>
  <c r="AC20" i="6"/>
  <c r="AD20" i="6"/>
  <c r="AE20" i="6"/>
  <c r="AF20" i="6"/>
  <c r="AG20" i="6"/>
  <c r="AH20" i="6"/>
  <c r="AI20" i="6"/>
  <c r="AA21" i="6"/>
  <c r="AB21" i="6"/>
  <c r="AC21" i="6"/>
  <c r="AD21" i="6"/>
  <c r="AE21" i="6"/>
  <c r="AF21" i="6"/>
  <c r="AG21" i="6"/>
  <c r="AH21" i="6"/>
  <c r="AI21" i="6"/>
  <c r="AA22" i="6"/>
  <c r="AB22" i="6"/>
  <c r="AC22" i="6"/>
  <c r="AD22" i="6"/>
  <c r="AE22" i="6"/>
  <c r="AF22" i="6"/>
  <c r="AG22" i="6"/>
  <c r="AH22" i="6"/>
  <c r="AI22" i="6"/>
  <c r="AA23" i="6"/>
  <c r="AB23" i="6"/>
  <c r="AC23" i="6"/>
  <c r="AD23" i="6"/>
  <c r="AE23" i="6"/>
  <c r="AF23" i="6"/>
  <c r="AG23" i="6"/>
  <c r="AH23" i="6"/>
  <c r="AI23" i="6"/>
  <c r="AA24" i="6"/>
  <c r="AB24" i="6"/>
  <c r="AC24" i="6"/>
  <c r="AD24" i="6"/>
  <c r="AE24" i="6"/>
  <c r="AF24" i="6"/>
  <c r="AG24" i="6"/>
  <c r="AH24" i="6"/>
  <c r="AI24" i="6"/>
  <c r="AA25" i="6"/>
  <c r="AB25" i="6"/>
  <c r="AC25" i="6"/>
  <c r="AD25" i="6"/>
  <c r="AE25" i="6"/>
  <c r="AF25" i="6"/>
  <c r="AG25" i="6"/>
  <c r="AH25" i="6"/>
  <c r="AI25" i="6"/>
  <c r="AA26" i="6"/>
  <c r="AB26" i="6"/>
  <c r="AC26" i="6"/>
  <c r="AD26" i="6"/>
  <c r="AE26" i="6"/>
  <c r="AF26" i="6"/>
  <c r="AG26" i="6"/>
  <c r="AH26" i="6"/>
  <c r="AI26" i="6"/>
  <c r="AA27" i="6"/>
  <c r="AB27" i="6"/>
  <c r="AC27" i="6"/>
  <c r="AD27" i="6"/>
  <c r="AE27" i="6"/>
  <c r="AF27" i="6"/>
  <c r="AG27" i="6"/>
  <c r="AH27" i="6"/>
  <c r="AI27" i="6"/>
  <c r="AA28" i="6"/>
  <c r="AB28" i="6"/>
  <c r="AC28" i="6"/>
  <c r="AD28" i="6"/>
  <c r="AE28" i="6"/>
  <c r="AF28" i="6"/>
  <c r="AG28" i="6"/>
  <c r="AH28" i="6"/>
  <c r="AI28" i="6"/>
  <c r="AA29" i="6"/>
  <c r="AB29" i="6"/>
  <c r="AC29" i="6"/>
  <c r="AD29" i="6"/>
  <c r="AE29" i="6"/>
  <c r="AF29" i="6"/>
  <c r="AG29" i="6"/>
  <c r="AH29" i="6"/>
  <c r="AI29" i="6"/>
  <c r="AA30" i="6"/>
  <c r="AB30" i="6"/>
  <c r="AC30" i="6"/>
  <c r="AD30" i="6"/>
  <c r="AE30" i="6"/>
  <c r="AF30" i="6"/>
  <c r="AG30" i="6"/>
  <c r="AH30" i="6"/>
  <c r="AI30" i="6"/>
  <c r="AA31" i="6"/>
  <c r="AB31" i="6"/>
  <c r="AC31" i="6"/>
  <c r="AD31" i="6"/>
  <c r="AE31" i="6"/>
  <c r="AF31" i="6"/>
  <c r="AG31" i="6"/>
  <c r="AH31" i="6"/>
  <c r="AI31" i="6"/>
  <c r="AA32" i="6"/>
  <c r="AB32" i="6"/>
  <c r="AC32" i="6"/>
  <c r="AD32" i="6"/>
  <c r="AE32" i="6"/>
  <c r="AF32" i="6"/>
  <c r="AG32" i="6"/>
  <c r="AH32" i="6"/>
  <c r="AI32" i="6"/>
  <c r="AA33" i="6"/>
  <c r="AB33" i="6"/>
  <c r="AC33" i="6"/>
  <c r="AD33" i="6"/>
  <c r="AE33" i="6"/>
  <c r="AF33" i="6"/>
  <c r="AG33" i="6"/>
  <c r="AH33" i="6"/>
  <c r="AI33" i="6"/>
  <c r="AA34" i="6"/>
  <c r="AB34" i="6"/>
  <c r="AC34" i="6"/>
  <c r="AD34" i="6"/>
  <c r="AE34" i="6"/>
  <c r="AF34" i="6"/>
  <c r="AG34" i="6"/>
  <c r="AH34" i="6"/>
  <c r="AI34" i="6"/>
  <c r="AA35" i="6"/>
  <c r="AB35" i="6"/>
  <c r="AC35" i="6"/>
  <c r="AD35" i="6"/>
  <c r="AE35" i="6"/>
  <c r="AF35" i="6"/>
  <c r="AG35" i="6"/>
  <c r="AH35" i="6"/>
  <c r="AI35" i="6"/>
  <c r="AA36" i="6"/>
  <c r="AB36" i="6"/>
  <c r="AC36" i="6"/>
  <c r="AD36" i="6"/>
  <c r="AE36" i="6"/>
  <c r="AF36" i="6"/>
  <c r="AG36" i="6"/>
  <c r="AH36" i="6"/>
  <c r="AI36" i="6"/>
  <c r="AA37" i="6"/>
  <c r="AB37" i="6"/>
  <c r="AC37" i="6"/>
  <c r="AD37" i="6"/>
  <c r="AE37" i="6"/>
  <c r="AF37" i="6"/>
  <c r="AG37" i="6"/>
  <c r="AH37" i="6"/>
  <c r="AI37" i="6"/>
  <c r="AA38" i="6"/>
  <c r="AB38" i="6"/>
  <c r="AC38" i="6"/>
  <c r="AD38" i="6"/>
  <c r="AE38" i="6"/>
  <c r="AF38" i="6"/>
  <c r="AG38" i="6"/>
  <c r="AH38" i="6"/>
  <c r="AI38" i="6"/>
  <c r="AA39" i="6"/>
  <c r="AB39" i="6"/>
  <c r="AC39" i="6"/>
  <c r="AD39" i="6"/>
  <c r="AE39" i="6"/>
  <c r="AF39" i="6"/>
  <c r="AG39" i="6"/>
  <c r="AH39" i="6"/>
  <c r="AI39" i="6"/>
  <c r="AA40" i="6"/>
  <c r="AB40" i="6"/>
  <c r="AC40" i="6"/>
  <c r="AD40" i="6"/>
  <c r="AE40" i="6"/>
  <c r="AF40" i="6"/>
  <c r="AG40" i="6"/>
  <c r="AH40" i="6"/>
  <c r="AI40" i="6"/>
  <c r="AA41" i="6"/>
  <c r="AB41" i="6"/>
  <c r="AC41" i="6"/>
  <c r="AD41" i="6"/>
  <c r="AE41" i="6"/>
  <c r="AF41" i="6"/>
  <c r="AG41" i="6"/>
  <c r="AH41" i="6"/>
  <c r="AI41" i="6"/>
  <c r="AA42" i="6"/>
  <c r="AB42" i="6"/>
  <c r="AC42" i="6"/>
  <c r="AD42" i="6"/>
  <c r="AE42" i="6"/>
  <c r="AF42" i="6"/>
  <c r="AG42" i="6"/>
  <c r="AH42" i="6"/>
  <c r="AI42" i="6"/>
  <c r="AA43" i="6"/>
  <c r="AB43" i="6"/>
  <c r="AC43" i="6"/>
  <c r="AD43" i="6"/>
  <c r="AE43" i="6"/>
  <c r="AF43" i="6"/>
  <c r="AG43" i="6"/>
  <c r="AH43" i="6"/>
  <c r="AI43" i="6"/>
  <c r="AA44" i="6"/>
  <c r="AB44" i="6"/>
  <c r="AC44" i="6"/>
  <c r="AD44" i="6"/>
  <c r="AE44" i="6"/>
  <c r="AF44" i="6"/>
  <c r="AG44" i="6"/>
  <c r="AH44" i="6"/>
  <c r="AI44" i="6"/>
  <c r="AA45" i="6"/>
  <c r="AB45" i="6"/>
  <c r="AC45" i="6"/>
  <c r="AD45" i="6"/>
  <c r="AE45" i="6"/>
  <c r="AF45" i="6"/>
  <c r="AG45" i="6"/>
  <c r="AH45" i="6"/>
  <c r="AI45" i="6"/>
  <c r="AA46" i="6"/>
  <c r="AB46" i="6"/>
  <c r="AC46" i="6"/>
  <c r="AD46" i="6"/>
  <c r="AE46" i="6"/>
  <c r="AF46" i="6"/>
  <c r="AG46" i="6"/>
  <c r="AH46" i="6"/>
  <c r="AI46" i="6"/>
  <c r="AA47" i="6"/>
  <c r="AB47" i="6"/>
  <c r="AC47" i="6"/>
  <c r="AD47" i="6"/>
  <c r="AE47" i="6"/>
  <c r="AF47" i="6"/>
  <c r="AG47" i="6"/>
  <c r="AH47" i="6"/>
  <c r="AI47" i="6"/>
  <c r="AA48" i="6"/>
  <c r="AB48" i="6"/>
  <c r="AC48" i="6"/>
  <c r="AD48" i="6"/>
  <c r="AE48" i="6"/>
  <c r="AF48" i="6"/>
  <c r="AG48" i="6"/>
  <c r="AH48" i="6"/>
  <c r="AI48" i="6"/>
  <c r="AA49" i="6"/>
  <c r="AB49" i="6"/>
  <c r="AC49" i="6"/>
  <c r="AD49" i="6"/>
  <c r="AE49" i="6"/>
  <c r="AF49" i="6"/>
  <c r="AG49" i="6"/>
  <c r="AH49" i="6"/>
  <c r="AI49" i="6"/>
  <c r="AA50" i="6"/>
  <c r="AB50" i="6"/>
  <c r="AC50" i="6"/>
  <c r="AD50" i="6"/>
  <c r="AE50" i="6"/>
  <c r="AF50" i="6"/>
  <c r="AG50" i="6"/>
  <c r="AH50" i="6"/>
  <c r="AI50" i="6"/>
  <c r="AA51" i="6"/>
  <c r="AB51" i="6"/>
  <c r="AC51" i="6"/>
  <c r="AD51" i="6"/>
  <c r="AE51" i="6"/>
  <c r="AF51" i="6"/>
  <c r="AG51" i="6"/>
  <c r="AH51" i="6"/>
  <c r="AI51" i="6"/>
  <c r="AA52" i="6"/>
  <c r="AB52" i="6"/>
  <c r="AC52" i="6"/>
  <c r="AD52" i="6"/>
  <c r="AE52" i="6"/>
  <c r="AF52" i="6"/>
  <c r="AG52" i="6"/>
  <c r="AH52" i="6"/>
  <c r="AI52" i="6"/>
  <c r="AA53" i="6"/>
  <c r="AB53" i="6"/>
  <c r="AC53" i="6"/>
  <c r="AD53" i="6"/>
  <c r="AE53" i="6"/>
  <c r="AF53" i="6"/>
  <c r="AG53" i="6"/>
  <c r="AH53" i="6"/>
  <c r="AI53" i="6"/>
  <c r="AA54" i="6"/>
  <c r="AB54" i="6"/>
  <c r="AC54" i="6"/>
  <c r="AD54" i="6"/>
  <c r="AE54" i="6"/>
  <c r="AF54" i="6"/>
  <c r="AG54" i="6"/>
  <c r="AH54" i="6"/>
  <c r="AI54" i="6"/>
  <c r="AA55" i="6"/>
  <c r="AB55" i="6"/>
  <c r="AC55" i="6"/>
  <c r="AD55" i="6"/>
  <c r="AE55" i="6"/>
  <c r="AF55" i="6"/>
  <c r="AG55" i="6"/>
  <c r="AH55" i="6"/>
  <c r="AI55" i="6"/>
  <c r="AA56" i="6"/>
  <c r="AB56" i="6"/>
  <c r="AC56" i="6"/>
  <c r="AD56" i="6"/>
  <c r="AE56" i="6"/>
  <c r="AF56" i="6"/>
  <c r="AG56" i="6"/>
  <c r="AH56" i="6"/>
  <c r="AI56" i="6"/>
  <c r="AA57" i="6"/>
  <c r="AB57" i="6"/>
  <c r="AC57" i="6"/>
  <c r="AD57" i="6"/>
  <c r="AE57" i="6"/>
  <c r="AF57" i="6"/>
  <c r="AG57" i="6"/>
  <c r="AH57" i="6"/>
  <c r="AI57" i="6"/>
  <c r="AA58" i="6"/>
  <c r="AB58" i="6"/>
  <c r="AC58" i="6"/>
  <c r="AD58" i="6"/>
  <c r="AE58" i="6"/>
  <c r="AF58" i="6"/>
  <c r="AG58" i="6"/>
  <c r="AH58" i="6"/>
  <c r="AI58" i="6"/>
  <c r="AA59" i="6"/>
  <c r="AB59" i="6"/>
  <c r="AC59" i="6"/>
  <c r="AD59" i="6"/>
  <c r="AE59" i="6"/>
  <c r="AF59" i="6"/>
  <c r="AG59" i="6"/>
  <c r="AH59" i="6"/>
  <c r="AI59" i="6"/>
  <c r="AA60" i="6"/>
  <c r="AB60" i="6"/>
  <c r="AC60" i="6"/>
  <c r="AD60" i="6"/>
  <c r="AE60" i="6"/>
  <c r="AF60" i="6"/>
  <c r="AG60" i="6"/>
  <c r="AH60" i="6"/>
  <c r="AI60" i="6"/>
  <c r="AA61" i="6"/>
  <c r="AB61" i="6"/>
  <c r="AC61" i="6"/>
  <c r="AD61" i="6"/>
  <c r="AE61" i="6"/>
  <c r="AF61" i="6"/>
  <c r="AG61" i="6"/>
  <c r="AH61" i="6"/>
  <c r="AI61" i="6"/>
  <c r="AA62" i="6"/>
  <c r="AB62" i="6"/>
  <c r="AC62" i="6"/>
  <c r="AD62" i="6"/>
  <c r="AE62" i="6"/>
  <c r="AF62" i="6"/>
  <c r="AG62" i="6"/>
  <c r="AH62" i="6"/>
  <c r="AI62" i="6"/>
  <c r="AA63" i="6"/>
  <c r="AB63" i="6"/>
  <c r="AC63" i="6"/>
  <c r="AD63" i="6"/>
  <c r="AE63" i="6"/>
  <c r="AF63" i="6"/>
  <c r="AG63" i="6"/>
  <c r="AH63" i="6"/>
  <c r="AI63" i="6"/>
  <c r="AA64" i="6"/>
  <c r="AB64" i="6"/>
  <c r="AC64" i="6"/>
  <c r="AD64" i="6"/>
  <c r="AE64" i="6"/>
  <c r="AF64" i="6"/>
  <c r="AG64" i="6"/>
  <c r="AH64" i="6"/>
  <c r="AI64" i="6"/>
  <c r="AA65" i="6"/>
  <c r="AB65" i="6"/>
  <c r="AC65" i="6"/>
  <c r="AD65" i="6"/>
  <c r="AE65" i="6"/>
  <c r="AF65" i="6"/>
  <c r="AG65" i="6"/>
  <c r="AH65" i="6"/>
  <c r="AI65" i="6"/>
  <c r="AA66" i="6"/>
  <c r="AB66" i="6"/>
  <c r="AC66" i="6"/>
  <c r="AD66" i="6"/>
  <c r="AE66" i="6"/>
  <c r="AF66" i="6"/>
  <c r="AG66" i="6"/>
  <c r="AH66" i="6"/>
  <c r="AI66" i="6"/>
  <c r="AA67" i="6"/>
  <c r="AB67" i="6"/>
  <c r="AC67" i="6"/>
  <c r="AD67" i="6"/>
  <c r="AE67" i="6"/>
  <c r="AF67" i="6"/>
  <c r="AG67" i="6"/>
  <c r="AH67" i="6"/>
  <c r="AI67" i="6"/>
  <c r="AA68" i="6"/>
  <c r="AB68" i="6"/>
  <c r="AC68" i="6"/>
  <c r="AD68" i="6"/>
  <c r="AE68" i="6"/>
  <c r="AF68" i="6"/>
  <c r="AG68" i="6"/>
  <c r="AH68" i="6"/>
  <c r="AI68" i="6"/>
  <c r="AA69" i="6"/>
  <c r="AB69" i="6"/>
  <c r="AC69" i="6"/>
  <c r="AD69" i="6"/>
  <c r="AE69" i="6"/>
  <c r="AF69" i="6"/>
  <c r="AG69" i="6"/>
  <c r="AH69" i="6"/>
  <c r="AI69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R538" i="6"/>
  <c r="R539" i="6"/>
  <c r="R540" i="6"/>
  <c r="R541" i="6"/>
  <c r="R542" i="6"/>
  <c r="R543" i="6"/>
  <c r="R544" i="6"/>
  <c r="R545" i="6"/>
  <c r="R546" i="6"/>
  <c r="R547" i="6"/>
  <c r="R548" i="6"/>
  <c r="R549" i="6"/>
  <c r="R550" i="6"/>
  <c r="R551" i="6"/>
  <c r="R552" i="6"/>
  <c r="R553" i="6"/>
  <c r="R554" i="6"/>
  <c r="R555" i="6"/>
  <c r="R556" i="6"/>
  <c r="R557" i="6"/>
  <c r="R558" i="6"/>
  <c r="R559" i="6"/>
  <c r="R560" i="6"/>
  <c r="R561" i="6"/>
  <c r="R562" i="6"/>
  <c r="R563" i="6"/>
  <c r="R564" i="6"/>
  <c r="R565" i="6"/>
  <c r="R566" i="6"/>
  <c r="R567" i="6"/>
  <c r="R568" i="6"/>
  <c r="R569" i="6"/>
  <c r="R570" i="6"/>
  <c r="R571" i="6"/>
  <c r="R572" i="6"/>
  <c r="R573" i="6"/>
  <c r="R574" i="6"/>
  <c r="R575" i="6"/>
  <c r="R576" i="6"/>
  <c r="R577" i="6"/>
  <c r="R578" i="6"/>
  <c r="R579" i="6"/>
  <c r="R580" i="6"/>
  <c r="R581" i="6"/>
  <c r="R582" i="6"/>
  <c r="R583" i="6"/>
  <c r="R584" i="6"/>
  <c r="R585" i="6"/>
  <c r="R586" i="6"/>
  <c r="R587" i="6"/>
  <c r="R588" i="6"/>
  <c r="R589" i="6"/>
  <c r="R590" i="6"/>
  <c r="R591" i="6"/>
  <c r="R592" i="6"/>
  <c r="R593" i="6"/>
  <c r="R594" i="6"/>
  <c r="R595" i="6"/>
  <c r="R596" i="6"/>
  <c r="R597" i="6"/>
  <c r="R598" i="6"/>
  <c r="R599" i="6"/>
  <c r="R600" i="6"/>
  <c r="R601" i="6"/>
  <c r="R602" i="6"/>
  <c r="R603" i="6"/>
  <c r="R604" i="6"/>
  <c r="R605" i="6"/>
  <c r="R606" i="6"/>
  <c r="R607" i="6"/>
  <c r="R608" i="6"/>
  <c r="R609" i="6"/>
  <c r="R610" i="6"/>
  <c r="R611" i="6"/>
  <c r="R612" i="6"/>
  <c r="R613" i="6"/>
  <c r="R614" i="6"/>
  <c r="R615" i="6"/>
  <c r="R616" i="6"/>
  <c r="R617" i="6"/>
  <c r="R618" i="6"/>
  <c r="R619" i="6"/>
  <c r="R620" i="6"/>
  <c r="R621" i="6"/>
  <c r="R622" i="6"/>
  <c r="R623" i="6"/>
  <c r="R624" i="6"/>
  <c r="R625" i="6"/>
  <c r="R626" i="6"/>
  <c r="R627" i="6"/>
  <c r="R628" i="6"/>
  <c r="R629" i="6"/>
  <c r="R630" i="6"/>
  <c r="R631" i="6"/>
  <c r="R632" i="6"/>
  <c r="R633" i="6"/>
  <c r="R634" i="6"/>
  <c r="R635" i="6"/>
  <c r="R636" i="6"/>
  <c r="R637" i="6"/>
  <c r="R638" i="6"/>
  <c r="R639" i="6"/>
  <c r="R640" i="6"/>
  <c r="R641" i="6"/>
  <c r="R642" i="6"/>
  <c r="R643" i="6"/>
  <c r="R644" i="6"/>
  <c r="R645" i="6"/>
  <c r="R646" i="6"/>
  <c r="R647" i="6"/>
  <c r="R648" i="6"/>
  <c r="R649" i="6"/>
  <c r="R650" i="6"/>
  <c r="R651" i="6"/>
  <c r="R652" i="6"/>
  <c r="R653" i="6"/>
  <c r="R654" i="6"/>
  <c r="R655" i="6"/>
  <c r="R656" i="6"/>
  <c r="R657" i="6"/>
  <c r="R658" i="6"/>
  <c r="R659" i="6"/>
  <c r="R660" i="6"/>
  <c r="R661" i="6"/>
  <c r="R662" i="6"/>
  <c r="R663" i="6"/>
  <c r="R664" i="6"/>
  <c r="R665" i="6"/>
  <c r="R666" i="6"/>
  <c r="R667" i="6"/>
  <c r="R668" i="6"/>
  <c r="R669" i="6"/>
  <c r="R670" i="6"/>
  <c r="R671" i="6"/>
  <c r="R672" i="6"/>
  <c r="R673" i="6"/>
  <c r="R674" i="6"/>
  <c r="R675" i="6"/>
  <c r="R676" i="6"/>
  <c r="R677" i="6"/>
  <c r="R678" i="6"/>
  <c r="R679" i="6"/>
  <c r="R680" i="6"/>
  <c r="R681" i="6"/>
  <c r="R682" i="6"/>
  <c r="R683" i="6"/>
  <c r="R684" i="6"/>
  <c r="R685" i="6"/>
  <c r="R686" i="6"/>
  <c r="R687" i="6"/>
  <c r="R688" i="6"/>
  <c r="R689" i="6"/>
  <c r="R690" i="6"/>
  <c r="R691" i="6"/>
  <c r="R692" i="6"/>
  <c r="R693" i="6"/>
  <c r="R694" i="6"/>
  <c r="R695" i="6"/>
  <c r="R696" i="6"/>
  <c r="R697" i="6"/>
  <c r="R698" i="6"/>
  <c r="R699" i="6"/>
  <c r="R700" i="6"/>
  <c r="R701" i="6"/>
  <c r="R702" i="6"/>
  <c r="R703" i="6"/>
  <c r="R704" i="6"/>
  <c r="R705" i="6"/>
  <c r="R706" i="6"/>
  <c r="R707" i="6"/>
  <c r="R708" i="6"/>
  <c r="R709" i="6"/>
  <c r="R710" i="6"/>
  <c r="R711" i="6"/>
  <c r="R712" i="6"/>
  <c r="R713" i="6"/>
  <c r="R714" i="6"/>
  <c r="R715" i="6"/>
  <c r="R716" i="6"/>
  <c r="R717" i="6"/>
  <c r="R718" i="6"/>
  <c r="R719" i="6"/>
  <c r="R720" i="6"/>
  <c r="R721" i="6"/>
  <c r="R722" i="6"/>
  <c r="R723" i="6"/>
  <c r="R724" i="6"/>
  <c r="R725" i="6"/>
  <c r="R726" i="6"/>
  <c r="R727" i="6"/>
  <c r="R728" i="6"/>
  <c r="R729" i="6"/>
  <c r="R730" i="6"/>
  <c r="R731" i="6"/>
  <c r="R732" i="6"/>
  <c r="R733" i="6"/>
  <c r="R734" i="6"/>
  <c r="R735" i="6"/>
  <c r="R736" i="6"/>
  <c r="R737" i="6"/>
  <c r="R738" i="6"/>
  <c r="R739" i="6"/>
  <c r="R740" i="6"/>
  <c r="R741" i="6"/>
  <c r="R742" i="6"/>
  <c r="R743" i="6"/>
  <c r="R744" i="6"/>
  <c r="R745" i="6"/>
  <c r="R746" i="6"/>
  <c r="R747" i="6"/>
  <c r="R748" i="6"/>
  <c r="R749" i="6"/>
  <c r="R750" i="6"/>
  <c r="R751" i="6"/>
  <c r="R752" i="6"/>
  <c r="R753" i="6"/>
  <c r="R754" i="6"/>
  <c r="R755" i="6"/>
  <c r="R756" i="6"/>
  <c r="R757" i="6"/>
  <c r="R758" i="6"/>
  <c r="R759" i="6"/>
  <c r="R760" i="6"/>
  <c r="R761" i="6"/>
  <c r="R762" i="6"/>
  <c r="R763" i="6"/>
  <c r="R764" i="6"/>
  <c r="R765" i="6"/>
  <c r="R766" i="6"/>
  <c r="R767" i="6"/>
  <c r="R768" i="6"/>
  <c r="R769" i="6"/>
  <c r="R770" i="6"/>
  <c r="R771" i="6"/>
  <c r="R772" i="6"/>
  <c r="R773" i="6"/>
  <c r="R774" i="6"/>
  <c r="R775" i="6"/>
  <c r="R776" i="6"/>
  <c r="R777" i="6"/>
  <c r="R778" i="6"/>
  <c r="R779" i="6"/>
  <c r="R780" i="6"/>
  <c r="R781" i="6"/>
  <c r="R782" i="6"/>
  <c r="R783" i="6"/>
  <c r="R784" i="6"/>
  <c r="R785" i="6"/>
  <c r="R786" i="6"/>
  <c r="R787" i="6"/>
  <c r="R788" i="6"/>
  <c r="R789" i="6"/>
  <c r="R790" i="6"/>
  <c r="R791" i="6"/>
  <c r="R792" i="6"/>
  <c r="R793" i="6"/>
  <c r="R794" i="6"/>
  <c r="R795" i="6"/>
  <c r="R796" i="6"/>
  <c r="R797" i="6"/>
  <c r="R798" i="6"/>
  <c r="R799" i="6"/>
  <c r="R800" i="6"/>
  <c r="R801" i="6"/>
  <c r="R802" i="6"/>
  <c r="R803" i="6"/>
  <c r="R804" i="6"/>
  <c r="R805" i="6"/>
  <c r="R806" i="6"/>
  <c r="R807" i="6"/>
  <c r="R808" i="6"/>
  <c r="R809" i="6"/>
  <c r="R810" i="6"/>
  <c r="R811" i="6"/>
  <c r="R812" i="6"/>
  <c r="R813" i="6"/>
  <c r="R814" i="6"/>
  <c r="R815" i="6"/>
  <c r="R816" i="6"/>
  <c r="R817" i="6"/>
  <c r="R818" i="6"/>
  <c r="R819" i="6"/>
  <c r="R820" i="6"/>
  <c r="R821" i="6"/>
  <c r="R822" i="6"/>
  <c r="R823" i="6"/>
  <c r="R824" i="6"/>
  <c r="R825" i="6"/>
  <c r="R826" i="6"/>
  <c r="R827" i="6"/>
  <c r="R828" i="6"/>
  <c r="R829" i="6"/>
  <c r="R830" i="6"/>
  <c r="R831" i="6"/>
  <c r="R832" i="6"/>
  <c r="R833" i="6"/>
  <c r="R834" i="6"/>
  <c r="R835" i="6"/>
  <c r="R836" i="6"/>
  <c r="R837" i="6"/>
  <c r="R838" i="6"/>
  <c r="R839" i="6"/>
  <c r="R840" i="6"/>
  <c r="R841" i="6"/>
  <c r="R842" i="6"/>
  <c r="R843" i="6"/>
  <c r="R844" i="6"/>
  <c r="R845" i="6"/>
  <c r="R846" i="6"/>
  <c r="R847" i="6"/>
  <c r="R848" i="6"/>
  <c r="R849" i="6"/>
  <c r="R850" i="6"/>
  <c r="R851" i="6"/>
  <c r="R852" i="6"/>
  <c r="R853" i="6"/>
  <c r="R854" i="6"/>
  <c r="R855" i="6"/>
  <c r="R856" i="6"/>
  <c r="R857" i="6"/>
  <c r="R858" i="6"/>
  <c r="R859" i="6"/>
  <c r="R860" i="6"/>
  <c r="R861" i="6"/>
  <c r="R862" i="6"/>
  <c r="R863" i="6"/>
  <c r="R864" i="6"/>
  <c r="R865" i="6"/>
  <c r="R866" i="6"/>
  <c r="R867" i="6"/>
  <c r="R868" i="6"/>
  <c r="R869" i="6"/>
  <c r="R870" i="6"/>
  <c r="R871" i="6"/>
  <c r="R872" i="6"/>
  <c r="R873" i="6"/>
  <c r="R874" i="6"/>
  <c r="R875" i="6"/>
  <c r="R876" i="6"/>
  <c r="R877" i="6"/>
  <c r="R878" i="6"/>
  <c r="R879" i="6"/>
  <c r="R880" i="6"/>
  <c r="R881" i="6"/>
  <c r="R882" i="6"/>
  <c r="R883" i="6"/>
  <c r="R884" i="6"/>
  <c r="R885" i="6"/>
  <c r="R886" i="6"/>
  <c r="R887" i="6"/>
  <c r="R888" i="6"/>
  <c r="R889" i="6"/>
  <c r="R890" i="6"/>
  <c r="R891" i="6"/>
  <c r="R892" i="6"/>
  <c r="R893" i="6"/>
  <c r="R894" i="6"/>
  <c r="R895" i="6"/>
  <c r="R896" i="6"/>
  <c r="R897" i="6"/>
  <c r="R898" i="6"/>
  <c r="R899" i="6"/>
  <c r="R900" i="6"/>
  <c r="R901" i="6"/>
  <c r="R902" i="6"/>
  <c r="R903" i="6"/>
  <c r="R904" i="6"/>
  <c r="R905" i="6"/>
  <c r="R906" i="6"/>
  <c r="R907" i="6"/>
  <c r="R908" i="6"/>
  <c r="R909" i="6"/>
  <c r="R910" i="6"/>
  <c r="R911" i="6"/>
  <c r="R912" i="6"/>
  <c r="R913" i="6"/>
  <c r="R914" i="6"/>
  <c r="R915" i="6"/>
  <c r="R916" i="6"/>
  <c r="R917" i="6"/>
  <c r="R918" i="6"/>
  <c r="R919" i="6"/>
  <c r="R920" i="6"/>
  <c r="R921" i="6"/>
  <c r="R922" i="6"/>
  <c r="R923" i="6"/>
  <c r="R924" i="6"/>
  <c r="R925" i="6"/>
  <c r="R926" i="6"/>
  <c r="R927" i="6"/>
  <c r="R928" i="6"/>
  <c r="R929" i="6"/>
  <c r="R930" i="6"/>
  <c r="R931" i="6"/>
  <c r="R932" i="6"/>
  <c r="R933" i="6"/>
  <c r="R934" i="6"/>
  <c r="R935" i="6"/>
  <c r="R936" i="6"/>
  <c r="R937" i="6"/>
  <c r="R938" i="6"/>
  <c r="R939" i="6"/>
  <c r="R940" i="6"/>
  <c r="R941" i="6"/>
  <c r="R942" i="6"/>
  <c r="R943" i="6"/>
  <c r="R944" i="6"/>
  <c r="R945" i="6"/>
  <c r="R946" i="6"/>
  <c r="R947" i="6"/>
  <c r="R948" i="6"/>
  <c r="R949" i="6"/>
  <c r="R950" i="6"/>
  <c r="R951" i="6"/>
  <c r="R952" i="6"/>
  <c r="R953" i="6"/>
  <c r="R954" i="6"/>
  <c r="R955" i="6"/>
  <c r="R956" i="6"/>
  <c r="R957" i="6"/>
  <c r="R958" i="6"/>
  <c r="R959" i="6"/>
  <c r="R960" i="6"/>
  <c r="R961" i="6"/>
  <c r="R962" i="6"/>
  <c r="R963" i="6"/>
  <c r="R964" i="6"/>
  <c r="R965" i="6"/>
  <c r="R966" i="6"/>
  <c r="R967" i="6"/>
  <c r="R968" i="6"/>
  <c r="R969" i="6"/>
  <c r="R970" i="6"/>
  <c r="R971" i="6"/>
  <c r="R972" i="6"/>
  <c r="R973" i="6"/>
  <c r="R974" i="6"/>
  <c r="R975" i="6"/>
  <c r="R976" i="6"/>
  <c r="R977" i="6"/>
  <c r="R978" i="6"/>
  <c r="R979" i="6"/>
  <c r="R980" i="6"/>
  <c r="R981" i="6"/>
  <c r="R982" i="6"/>
  <c r="R983" i="6"/>
  <c r="R984" i="6"/>
  <c r="R985" i="6"/>
  <c r="R986" i="6"/>
  <c r="R987" i="6"/>
  <c r="R988" i="6"/>
  <c r="R989" i="6"/>
  <c r="R990" i="6"/>
  <c r="R991" i="6"/>
  <c r="R992" i="6"/>
  <c r="R993" i="6"/>
  <c r="R994" i="6"/>
  <c r="R995" i="6"/>
  <c r="R996" i="6"/>
  <c r="R997" i="6"/>
  <c r="R998" i="6"/>
  <c r="R999" i="6"/>
  <c r="R1000" i="6"/>
  <c r="R1001" i="6"/>
  <c r="R1002" i="6"/>
  <c r="R1003" i="6"/>
  <c r="R1004" i="6"/>
  <c r="R1005" i="6"/>
  <c r="R1006" i="6"/>
  <c r="R1007" i="6"/>
  <c r="R1008" i="6"/>
  <c r="R1009" i="6"/>
  <c r="R1010" i="6"/>
  <c r="R1011" i="6"/>
  <c r="R1012" i="6"/>
  <c r="R1013" i="6"/>
  <c r="R1014" i="6"/>
  <c r="R1015" i="6"/>
  <c r="R1016" i="6"/>
  <c r="R1017" i="6"/>
  <c r="R1018" i="6"/>
  <c r="R1019" i="6"/>
  <c r="R1020" i="6"/>
  <c r="R1021" i="6"/>
  <c r="R1022" i="6"/>
  <c r="R1023" i="6"/>
  <c r="R1024" i="6"/>
  <c r="R1025" i="6"/>
  <c r="R1026" i="6"/>
  <c r="R1027" i="6"/>
  <c r="R1028" i="6"/>
  <c r="R1029" i="6"/>
  <c r="R1030" i="6"/>
  <c r="R1031" i="6"/>
  <c r="R1032" i="6"/>
  <c r="R1033" i="6"/>
  <c r="R1034" i="6"/>
  <c r="R1035" i="6"/>
  <c r="R1036" i="6"/>
  <c r="R1037" i="6"/>
  <c r="R1038" i="6"/>
  <c r="R1039" i="6"/>
  <c r="R1040" i="6"/>
  <c r="R1041" i="6"/>
  <c r="R1042" i="6"/>
  <c r="R1043" i="6"/>
  <c r="R1044" i="6"/>
  <c r="R1045" i="6"/>
  <c r="R1046" i="6"/>
  <c r="R1047" i="6"/>
  <c r="R1048" i="6"/>
  <c r="R1049" i="6"/>
  <c r="R1050" i="6"/>
  <c r="R1051" i="6"/>
  <c r="R1052" i="6"/>
  <c r="R1053" i="6"/>
  <c r="R1054" i="6"/>
  <c r="R1055" i="6"/>
  <c r="R1056" i="6"/>
  <c r="R1057" i="6"/>
  <c r="R1058" i="6"/>
  <c r="R1059" i="6"/>
  <c r="R1060" i="6"/>
  <c r="R1061" i="6"/>
  <c r="R1062" i="6"/>
  <c r="R1063" i="6"/>
  <c r="R1064" i="6"/>
  <c r="R1065" i="6"/>
  <c r="R1066" i="6"/>
  <c r="R1067" i="6"/>
  <c r="R1068" i="6"/>
  <c r="R1069" i="6"/>
  <c r="R1070" i="6"/>
  <c r="R1071" i="6"/>
  <c r="R1072" i="6"/>
  <c r="R1073" i="6"/>
  <c r="R1074" i="6"/>
  <c r="R1075" i="6"/>
  <c r="R1076" i="6"/>
  <c r="R1077" i="6"/>
  <c r="R1078" i="6"/>
  <c r="R1079" i="6"/>
  <c r="R1080" i="6"/>
  <c r="R1081" i="6"/>
  <c r="R1082" i="6"/>
  <c r="R1083" i="6"/>
  <c r="R1084" i="6"/>
  <c r="R1085" i="6"/>
  <c r="R1086" i="6"/>
  <c r="R1087" i="6"/>
  <c r="R1088" i="6"/>
  <c r="R1089" i="6"/>
  <c r="R1090" i="6"/>
  <c r="R1091" i="6"/>
  <c r="R1092" i="6"/>
  <c r="R1093" i="6"/>
  <c r="R1094" i="6"/>
  <c r="R1095" i="6"/>
  <c r="R1096" i="6"/>
  <c r="R1097" i="6"/>
  <c r="R1098" i="6"/>
  <c r="R1099" i="6"/>
  <c r="R1100" i="6"/>
  <c r="R1101" i="6"/>
  <c r="R1102" i="6"/>
  <c r="R1103" i="6"/>
  <c r="R1104" i="6"/>
  <c r="R1105" i="6"/>
  <c r="R1106" i="6"/>
  <c r="R1107" i="6"/>
  <c r="R1108" i="6"/>
  <c r="R1109" i="6"/>
  <c r="R1110" i="6"/>
  <c r="R1111" i="6"/>
  <c r="R1112" i="6"/>
  <c r="R1113" i="6"/>
  <c r="R1114" i="6"/>
  <c r="R1115" i="6"/>
  <c r="R1116" i="6"/>
  <c r="R1117" i="6"/>
  <c r="R1118" i="6"/>
  <c r="R1119" i="6"/>
  <c r="R1120" i="6"/>
  <c r="R1121" i="6"/>
  <c r="R1122" i="6"/>
  <c r="R1123" i="6"/>
  <c r="R1124" i="6"/>
  <c r="R1125" i="6"/>
  <c r="R1126" i="6"/>
  <c r="R1127" i="6"/>
  <c r="R1128" i="6"/>
  <c r="R1129" i="6"/>
  <c r="R1130" i="6"/>
  <c r="R1131" i="6"/>
  <c r="R1132" i="6"/>
  <c r="R1133" i="6"/>
  <c r="R1134" i="6"/>
  <c r="R1135" i="6"/>
  <c r="R1136" i="6"/>
  <c r="R1137" i="6"/>
  <c r="R1138" i="6"/>
  <c r="R1139" i="6"/>
  <c r="R1140" i="6"/>
  <c r="R1141" i="6"/>
  <c r="R1142" i="6"/>
  <c r="R1143" i="6"/>
  <c r="R1144" i="6"/>
  <c r="R1145" i="6"/>
  <c r="R1146" i="6"/>
  <c r="R1147" i="6"/>
  <c r="R1148" i="6"/>
  <c r="R1149" i="6"/>
  <c r="R1150" i="6"/>
  <c r="R1151" i="6"/>
  <c r="R1152" i="6"/>
  <c r="R1153" i="6"/>
  <c r="R1154" i="6"/>
  <c r="R1155" i="6"/>
  <c r="R1156" i="6"/>
  <c r="R1157" i="6"/>
  <c r="R1158" i="6"/>
  <c r="R1159" i="6"/>
  <c r="R1160" i="6"/>
  <c r="R1161" i="6"/>
  <c r="R1162" i="6"/>
  <c r="R1163" i="6"/>
  <c r="R1164" i="6"/>
  <c r="R1165" i="6"/>
  <c r="R1166" i="6"/>
  <c r="R1167" i="6"/>
  <c r="R1168" i="6"/>
  <c r="R1169" i="6"/>
  <c r="R1170" i="6"/>
  <c r="R1171" i="6"/>
  <c r="R1172" i="6"/>
  <c r="R1173" i="6"/>
  <c r="R1174" i="6"/>
  <c r="R1175" i="6"/>
  <c r="R1176" i="6"/>
  <c r="R1177" i="6"/>
  <c r="R1178" i="6"/>
  <c r="R1179" i="6"/>
  <c r="R1180" i="6"/>
  <c r="R1181" i="6"/>
  <c r="R1182" i="6"/>
  <c r="R1183" i="6"/>
  <c r="R1184" i="6"/>
  <c r="R1185" i="6"/>
  <c r="R1186" i="6"/>
  <c r="R1187" i="6"/>
  <c r="R1188" i="6"/>
  <c r="R1189" i="6"/>
  <c r="R1190" i="6"/>
  <c r="R1191" i="6"/>
  <c r="R1192" i="6"/>
  <c r="R1193" i="6"/>
  <c r="R1194" i="6"/>
  <c r="R1195" i="6"/>
  <c r="R1196" i="6"/>
  <c r="R1197" i="6"/>
  <c r="R1198" i="6"/>
  <c r="R1199" i="6"/>
  <c r="R1200" i="6"/>
  <c r="R1201" i="6"/>
  <c r="R1202" i="6"/>
  <c r="R1203" i="6"/>
  <c r="R1204" i="6"/>
  <c r="R1205" i="6"/>
  <c r="R1206" i="6"/>
  <c r="R1207" i="6"/>
  <c r="R1208" i="6"/>
  <c r="R1209" i="6"/>
  <c r="R1210" i="6"/>
  <c r="R1211" i="6"/>
  <c r="R1212" i="6"/>
  <c r="R1213" i="6"/>
  <c r="R1214" i="6"/>
  <c r="R1215" i="6"/>
  <c r="R1216" i="6"/>
  <c r="R1217" i="6"/>
  <c r="R1218" i="6"/>
  <c r="R1219" i="6"/>
  <c r="R1220" i="6"/>
  <c r="R1221" i="6"/>
  <c r="R1222" i="6"/>
  <c r="R1223" i="6"/>
  <c r="R1224" i="6"/>
  <c r="R1225" i="6"/>
  <c r="R1226" i="6"/>
  <c r="R1227" i="6"/>
  <c r="R1228" i="6"/>
  <c r="R1229" i="6"/>
  <c r="R1230" i="6"/>
  <c r="R1231" i="6"/>
  <c r="R1232" i="6"/>
  <c r="R1233" i="6"/>
  <c r="R1234" i="6"/>
  <c r="R1235" i="6"/>
  <c r="R1236" i="6"/>
  <c r="R1237" i="6"/>
  <c r="R1238" i="6"/>
  <c r="R1239" i="6"/>
  <c r="R1240" i="6"/>
  <c r="R1241" i="6"/>
  <c r="R1242" i="6"/>
  <c r="R1243" i="6"/>
  <c r="R1244" i="6"/>
  <c r="R1245" i="6"/>
  <c r="R1246" i="6"/>
  <c r="R1247" i="6"/>
  <c r="R1248" i="6"/>
  <c r="R1249" i="6"/>
  <c r="R1250" i="6"/>
  <c r="R1251" i="6"/>
  <c r="R1252" i="6"/>
  <c r="R1253" i="6"/>
  <c r="R1254" i="6"/>
  <c r="R1255" i="6"/>
  <c r="R1256" i="6"/>
  <c r="R1257" i="6"/>
  <c r="R1258" i="6"/>
  <c r="R1259" i="6"/>
  <c r="R1260" i="6"/>
  <c r="R1261" i="6"/>
  <c r="R1262" i="6"/>
  <c r="R1263" i="6"/>
  <c r="R1264" i="6"/>
  <c r="R1265" i="6"/>
  <c r="R1266" i="6"/>
  <c r="R1267" i="6"/>
  <c r="R1268" i="6"/>
  <c r="R1269" i="6"/>
  <c r="R1270" i="6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" i="3"/>
  <c r="AF6" i="7"/>
  <c r="AD6" i="7"/>
  <c r="AB6" i="7"/>
  <c r="R6" i="7"/>
  <c r="Q6" i="7"/>
  <c r="P6" i="7"/>
  <c r="K6" i="7"/>
  <c r="AI6" i="6"/>
  <c r="AH6" i="6"/>
  <c r="AG6" i="6"/>
  <c r="AF6" i="6"/>
  <c r="AE6" i="6"/>
  <c r="AD6" i="6"/>
  <c r="AC6" i="6"/>
  <c r="AB6" i="6"/>
  <c r="AA6" i="6"/>
  <c r="T402" i="7" l="1"/>
  <c r="T386" i="7"/>
  <c r="T302" i="7"/>
  <c r="T250" i="7"/>
  <c r="T246" i="7"/>
  <c r="T242" i="7"/>
  <c r="T202" i="7"/>
  <c r="T403" i="7"/>
  <c r="T399" i="7"/>
  <c r="T387" i="7"/>
  <c r="T379" i="7"/>
  <c r="T371" i="7"/>
  <c r="T367" i="7"/>
  <c r="T355" i="7"/>
  <c r="T351" i="7"/>
  <c r="T343" i="7"/>
  <c r="T331" i="7"/>
  <c r="T327" i="7"/>
  <c r="T315" i="7"/>
  <c r="T307" i="7"/>
  <c r="T299" i="7"/>
  <c r="T295" i="7"/>
  <c r="T287" i="7"/>
  <c r="T279" i="7"/>
  <c r="T275" i="7"/>
  <c r="T267" i="7"/>
  <c r="T263" i="7"/>
  <c r="T251" i="7"/>
  <c r="T247" i="7"/>
  <c r="T243" i="7"/>
  <c r="T239" i="7"/>
  <c r="T235" i="7"/>
  <c r="T231" i="7"/>
  <c r="T378" i="7"/>
  <c r="T366" i="7"/>
  <c r="T358" i="7"/>
  <c r="T346" i="7"/>
  <c r="T338" i="7"/>
  <c r="T322" i="7"/>
  <c r="T318" i="7"/>
  <c r="T310" i="7"/>
  <c r="T306" i="7"/>
  <c r="T286" i="7"/>
  <c r="T222" i="7"/>
  <c r="T218" i="7"/>
  <c r="T214" i="7"/>
  <c r="T210" i="7"/>
  <c r="T190" i="7"/>
  <c r="T186" i="7"/>
  <c r="T182" i="7"/>
  <c r="T166" i="7"/>
  <c r="T395" i="7"/>
  <c r="T391" i="7"/>
  <c r="T383" i="7"/>
  <c r="T375" i="7"/>
  <c r="T363" i="7"/>
  <c r="T359" i="7"/>
  <c r="T347" i="7"/>
  <c r="T339" i="7"/>
  <c r="T335" i="7"/>
  <c r="T323" i="7"/>
  <c r="T319" i="7"/>
  <c r="T311" i="7"/>
  <c r="T303" i="7"/>
  <c r="T291" i="7"/>
  <c r="T283" i="7"/>
  <c r="T271" i="7"/>
  <c r="T259" i="7"/>
  <c r="T255" i="7"/>
  <c r="T229" i="7"/>
  <c r="T227" i="7"/>
  <c r="T224" i="7"/>
  <c r="T220" i="7"/>
  <c r="T215" i="7"/>
  <c r="T209" i="7"/>
  <c r="T204" i="7"/>
  <c r="T193" i="7"/>
  <c r="T188" i="7"/>
  <c r="T183" i="7"/>
  <c r="T177" i="7"/>
  <c r="T172" i="7"/>
  <c r="T225" i="7"/>
  <c r="T223" i="7"/>
  <c r="T219" i="7"/>
  <c r="T213" i="7"/>
  <c r="T211" i="7"/>
  <c r="T208" i="7"/>
  <c r="T207" i="7"/>
  <c r="T203" i="7"/>
  <c r="T199" i="7"/>
  <c r="T197" i="7"/>
  <c r="T195" i="7"/>
  <c r="T192" i="7"/>
  <c r="T191" i="7"/>
  <c r="T187" i="7"/>
  <c r="T181" i="7"/>
  <c r="T179" i="7"/>
  <c r="T176" i="7"/>
  <c r="T175" i="7"/>
  <c r="T171" i="7"/>
  <c r="T167" i="7"/>
  <c r="T165" i="7"/>
  <c r="T163" i="7"/>
  <c r="T404" i="7"/>
  <c r="T400" i="7"/>
  <c r="T396" i="7"/>
  <c r="T392" i="7"/>
  <c r="T388" i="7"/>
  <c r="T384" i="7"/>
  <c r="T380" i="7"/>
  <c r="T376" i="7"/>
  <c r="T372" i="7"/>
  <c r="T368" i="7"/>
  <c r="T364" i="7"/>
  <c r="T360" i="7"/>
  <c r="T356" i="7"/>
  <c r="T352" i="7"/>
  <c r="T348" i="7"/>
  <c r="T344" i="7"/>
  <c r="T340" i="7"/>
  <c r="T337" i="7"/>
  <c r="T336" i="7"/>
  <c r="T332" i="7"/>
  <c r="T328" i="7"/>
  <c r="T324" i="7"/>
  <c r="T321" i="7"/>
  <c r="T320" i="7"/>
  <c r="T316" i="7"/>
  <c r="T312" i="7"/>
  <c r="T308" i="7"/>
  <c r="T305" i="7"/>
  <c r="T304" i="7"/>
  <c r="T300" i="7"/>
  <c r="T296" i="7"/>
  <c r="T292" i="7"/>
  <c r="T289" i="7"/>
  <c r="T288" i="7"/>
  <c r="T284" i="7"/>
  <c r="T280" i="7"/>
  <c r="T277" i="7"/>
  <c r="T276" i="7"/>
  <c r="T273" i="7"/>
  <c r="T272" i="7"/>
  <c r="T268" i="7"/>
  <c r="T264" i="7"/>
  <c r="T261" i="7"/>
  <c r="T260" i="7"/>
  <c r="T257" i="7"/>
  <c r="T256" i="7"/>
  <c r="T252" i="7"/>
  <c r="T248" i="7"/>
  <c r="T245" i="7"/>
  <c r="T244" i="7"/>
  <c r="T241" i="7"/>
  <c r="T240" i="7"/>
  <c r="T236" i="7"/>
  <c r="T232" i="7"/>
  <c r="T228" i="7"/>
  <c r="T216" i="7"/>
  <c r="T212" i="7"/>
  <c r="T200" i="7"/>
  <c r="T196" i="7"/>
  <c r="T184" i="7"/>
  <c r="T180" i="7"/>
  <c r="T168" i="7"/>
  <c r="T164" i="7"/>
  <c r="T401" i="7"/>
  <c r="T397" i="7"/>
  <c r="T393" i="7"/>
  <c r="T389" i="7"/>
  <c r="T385" i="7"/>
  <c r="T381" i="7"/>
  <c r="T377" i="7"/>
  <c r="T373" i="7"/>
  <c r="T369" i="7"/>
  <c r="T365" i="7"/>
  <c r="T361" i="7"/>
  <c r="T357" i="7"/>
  <c r="T353" i="7"/>
  <c r="T349" i="7"/>
  <c r="T345" i="7"/>
  <c r="T341" i="7"/>
  <c r="T333" i="7"/>
  <c r="T329" i="7"/>
  <c r="T325" i="7"/>
  <c r="T317" i="7"/>
  <c r="T313" i="7"/>
  <c r="T309" i="7"/>
  <c r="T301" i="7"/>
  <c r="T297" i="7"/>
  <c r="T293" i="7"/>
  <c r="T285" i="7"/>
  <c r="T281" i="7"/>
  <c r="T269" i="7"/>
  <c r="T265" i="7"/>
  <c r="T253" i="7"/>
  <c r="T249" i="7"/>
  <c r="T237" i="7"/>
  <c r="T233" i="7"/>
  <c r="T221" i="7"/>
  <c r="T217" i="7"/>
  <c r="T205" i="7"/>
  <c r="T201" i="7"/>
  <c r="T189" i="7"/>
  <c r="T185" i="7"/>
  <c r="T173" i="7"/>
  <c r="T169" i="7"/>
  <c r="T134" i="7"/>
  <c r="T130" i="7"/>
  <c r="T126" i="7"/>
  <c r="T122" i="7"/>
  <c r="T118" i="7"/>
  <c r="T114" i="7"/>
  <c r="T110" i="7"/>
  <c r="T106" i="7"/>
  <c r="T102" i="7"/>
  <c r="T98" i="7"/>
  <c r="T94" i="7"/>
  <c r="T90" i="7"/>
  <c r="T86" i="7"/>
  <c r="T82" i="7"/>
  <c r="T78" i="7"/>
  <c r="T74" i="7"/>
  <c r="T70" i="7"/>
  <c r="T66" i="7"/>
  <c r="T62" i="7"/>
  <c r="T58" i="7"/>
  <c r="T54" i="7"/>
  <c r="T50" i="7"/>
  <c r="T46" i="7"/>
  <c r="T42" i="7"/>
  <c r="T38" i="7"/>
  <c r="T34" i="7"/>
  <c r="T30" i="7"/>
  <c r="T26" i="7"/>
  <c r="T22" i="7"/>
  <c r="T18" i="7"/>
  <c r="T14" i="7"/>
  <c r="T10" i="7"/>
  <c r="T162" i="7"/>
  <c r="T158" i="7"/>
  <c r="T154" i="7"/>
  <c r="T150" i="7"/>
  <c r="T146" i="7"/>
  <c r="T142" i="7"/>
  <c r="T9" i="7"/>
  <c r="U2" i="8"/>
  <c r="M1" i="8"/>
  <c r="T6" i="7"/>
  <c r="T202" i="6"/>
  <c r="T194" i="6"/>
  <c r="T186" i="6"/>
  <c r="T170" i="6"/>
  <c r="T162" i="6"/>
  <c r="T154" i="6"/>
  <c r="T138" i="6"/>
  <c r="T131" i="6"/>
  <c r="T130" i="6"/>
  <c r="T128" i="6"/>
  <c r="T127" i="6"/>
  <c r="T124" i="6"/>
  <c r="T123" i="6"/>
  <c r="T120" i="6"/>
  <c r="T119" i="6"/>
  <c r="T116" i="6"/>
  <c r="T115" i="6"/>
  <c r="T112" i="6"/>
  <c r="T111" i="6"/>
  <c r="T108" i="6"/>
  <c r="T107" i="6"/>
  <c r="T104" i="6"/>
  <c r="T103" i="6"/>
  <c r="T100" i="6"/>
  <c r="T99" i="6"/>
  <c r="T96" i="6"/>
  <c r="T95" i="6"/>
  <c r="T92" i="6"/>
  <c r="T91" i="6"/>
  <c r="T88" i="6"/>
  <c r="T87" i="6"/>
  <c r="T84" i="6"/>
  <c r="T83" i="6"/>
  <c r="T80" i="6"/>
  <c r="T76" i="6"/>
  <c r="T72" i="6"/>
  <c r="T196" i="6"/>
  <c r="T192" i="6"/>
  <c r="T180" i="6"/>
  <c r="T176" i="6"/>
  <c r="T164" i="6"/>
  <c r="T160" i="6"/>
  <c r="T148" i="6"/>
  <c r="T144" i="6"/>
  <c r="T135" i="6"/>
  <c r="T185" i="6"/>
  <c r="T184" i="6"/>
  <c r="T153" i="6"/>
  <c r="T152" i="6"/>
  <c r="T191" i="6"/>
  <c r="T190" i="6"/>
  <c r="T178" i="6"/>
  <c r="T159" i="6"/>
  <c r="T158" i="6"/>
  <c r="T146" i="6"/>
  <c r="T134" i="6"/>
  <c r="T133" i="6"/>
  <c r="T77" i="6"/>
  <c r="T73" i="6"/>
  <c r="T201" i="6"/>
  <c r="T200" i="6"/>
  <c r="T169" i="6"/>
  <c r="T168" i="6"/>
  <c r="T206" i="6"/>
  <c r="T175" i="6"/>
  <c r="T174" i="6"/>
  <c r="T143" i="6"/>
  <c r="T142" i="6"/>
  <c r="T137" i="6"/>
  <c r="T204" i="6"/>
  <c r="T193" i="6"/>
  <c r="T188" i="6"/>
  <c r="T177" i="6"/>
  <c r="T172" i="6"/>
  <c r="T161" i="6"/>
  <c r="T156" i="6"/>
  <c r="T145" i="6"/>
  <c r="T140" i="6"/>
  <c r="T136" i="6"/>
  <c r="T199" i="6"/>
  <c r="T198" i="6"/>
  <c r="T183" i="6"/>
  <c r="T182" i="6"/>
  <c r="T167" i="6"/>
  <c r="T166" i="6"/>
  <c r="T151" i="6"/>
  <c r="T150" i="6"/>
  <c r="T203" i="6"/>
  <c r="T195" i="6"/>
  <c r="T187" i="6"/>
  <c r="T179" i="6"/>
  <c r="T171" i="6"/>
  <c r="T163" i="6"/>
  <c r="T155" i="6"/>
  <c r="T147" i="6"/>
  <c r="T139" i="6"/>
  <c r="T132" i="6"/>
  <c r="T129" i="6"/>
  <c r="T126" i="6"/>
  <c r="T125" i="6"/>
  <c r="T122" i="6"/>
  <c r="T121" i="6"/>
  <c r="T118" i="6"/>
  <c r="T117" i="6"/>
  <c r="T114" i="6"/>
  <c r="T113" i="6"/>
  <c r="T110" i="6"/>
  <c r="T109" i="6"/>
  <c r="T106" i="6"/>
  <c r="T105" i="6"/>
  <c r="T102" i="6"/>
  <c r="T101" i="6"/>
  <c r="T98" i="6"/>
  <c r="T97" i="6"/>
  <c r="T94" i="6"/>
  <c r="T93" i="6"/>
  <c r="T90" i="6"/>
  <c r="T89" i="6"/>
  <c r="T86" i="6"/>
  <c r="T85" i="6"/>
  <c r="T82" i="6"/>
  <c r="T81" i="6"/>
  <c r="T78" i="6"/>
  <c r="T74" i="6"/>
  <c r="T70" i="6"/>
  <c r="T205" i="6"/>
  <c r="T197" i="6"/>
  <c r="T189" i="6"/>
  <c r="T181" i="6"/>
  <c r="T173" i="6"/>
  <c r="T165" i="6"/>
  <c r="T157" i="6"/>
  <c r="T149" i="6"/>
  <c r="T141" i="6"/>
  <c r="T79" i="6"/>
  <c r="T75" i="6"/>
  <c r="T71" i="6"/>
  <c r="T13" i="6"/>
  <c r="T9" i="6"/>
  <c r="T66" i="6"/>
  <c r="T62" i="6"/>
  <c r="T58" i="6"/>
  <c r="T54" i="6"/>
  <c r="T50" i="6"/>
  <c r="T46" i="6"/>
  <c r="T42" i="6"/>
  <c r="T38" i="6"/>
  <c r="T34" i="6"/>
  <c r="T30" i="6"/>
  <c r="T26" i="6"/>
  <c r="T22" i="6"/>
  <c r="T18" i="6"/>
  <c r="T69" i="6"/>
  <c r="T68" i="6"/>
  <c r="T65" i="6"/>
  <c r="T64" i="6"/>
  <c r="T61" i="6"/>
  <c r="T60" i="6"/>
  <c r="T57" i="6"/>
  <c r="T56" i="6"/>
  <c r="T53" i="6"/>
  <c r="T52" i="6"/>
  <c r="T49" i="6"/>
  <c r="T48" i="6"/>
  <c r="T45" i="6"/>
  <c r="T44" i="6"/>
  <c r="T41" i="6"/>
  <c r="T40" i="6"/>
  <c r="T37" i="6"/>
  <c r="T36" i="6"/>
  <c r="T33" i="6"/>
  <c r="T32" i="6"/>
  <c r="T29" i="6"/>
  <c r="T28" i="6"/>
  <c r="T25" i="6"/>
  <c r="T24" i="6"/>
  <c r="T21" i="6"/>
  <c r="T20" i="6"/>
  <c r="T17" i="6"/>
  <c r="T16" i="6"/>
  <c r="T67" i="6"/>
  <c r="T59" i="6"/>
  <c r="T47" i="6"/>
  <c r="T35" i="6"/>
  <c r="T31" i="6"/>
  <c r="T27" i="6"/>
  <c r="T23" i="6"/>
  <c r="T19" i="6"/>
  <c r="T15" i="6"/>
  <c r="T12" i="6"/>
  <c r="T8" i="6"/>
  <c r="T63" i="6"/>
  <c r="T55" i="6"/>
  <c r="T51" i="6"/>
  <c r="T43" i="6"/>
  <c r="T39" i="6"/>
  <c r="T11" i="6"/>
  <c r="T7" i="6"/>
  <c r="T14" i="6"/>
  <c r="T10" i="6"/>
  <c r="T6" i="6"/>
</calcChain>
</file>

<file path=xl/sharedStrings.xml><?xml version="1.0" encoding="utf-8"?>
<sst xmlns="http://schemas.openxmlformats.org/spreadsheetml/2006/main" count="8002" uniqueCount="1272">
  <si>
    <t>VA-1155</t>
  </si>
  <si>
    <t>Ventilador Breeze</t>
  </si>
  <si>
    <t>HO-387</t>
  </si>
  <si>
    <t>HO-388</t>
  </si>
  <si>
    <t>Portacomidas Lagoon</t>
  </si>
  <si>
    <t>Portacomidas Olwen</t>
  </si>
  <si>
    <t>TE-623</t>
  </si>
  <si>
    <t>Estuche para Móviles Flex Waterproof</t>
  </si>
  <si>
    <t>SKIP</t>
  </si>
  <si>
    <t>KERLIN</t>
  </si>
  <si>
    <t>Bolígrafo SKIP</t>
  </si>
  <si>
    <t>Bolígrafo Kerlin</t>
  </si>
  <si>
    <t>Bolígrafo CRICKET 2-1</t>
  </si>
  <si>
    <t>Bolígrafo MORRIS ROLLER</t>
  </si>
  <si>
    <t>Bolígrafo OSWIN ROLLER</t>
  </si>
  <si>
    <t>EST-Cartón</t>
  </si>
  <si>
    <t>Estuche Cartón Box</t>
  </si>
  <si>
    <t>MU-379</t>
  </si>
  <si>
    <t>Botilito Metálico Outdoor 500ml</t>
  </si>
  <si>
    <t>MU-380</t>
  </si>
  <si>
    <t>Mug Metálico Odín Urban Travel 450ml</t>
  </si>
  <si>
    <t>MU-382</t>
  </si>
  <si>
    <t>Mug Metálico Roderick 350ml</t>
  </si>
  <si>
    <t>OF-646</t>
  </si>
  <si>
    <t>OF-647</t>
  </si>
  <si>
    <t>Libreta Giacomo</t>
  </si>
  <si>
    <t>Resaltador Relaxy</t>
  </si>
  <si>
    <t>Bolígrafo Dormin Bamboo</t>
  </si>
  <si>
    <t>Bolígrafo Ventura Clean Set</t>
  </si>
  <si>
    <t>Bolígrafo Kord Bamboo</t>
  </si>
  <si>
    <t>REFERENCIA</t>
  </si>
  <si>
    <t>NOMBRE</t>
  </si>
  <si>
    <t>TE-585</t>
  </si>
  <si>
    <t>TE-586</t>
  </si>
  <si>
    <t>RE-201</t>
  </si>
  <si>
    <t>Pila Recargable Flashlight 5000 mAh</t>
  </si>
  <si>
    <t>Cargador Inalámbrico Mirrow</t>
  </si>
  <si>
    <t>Reloj de Agua Power</t>
  </si>
  <si>
    <t>MU-369</t>
  </si>
  <si>
    <t>VA-1091</t>
  </si>
  <si>
    <t>VA-1092</t>
  </si>
  <si>
    <t>OF-645</t>
  </si>
  <si>
    <t>VA-1093</t>
  </si>
  <si>
    <t>CP-320</t>
  </si>
  <si>
    <t>Mug Plástico Doble Pared Eco 350ml</t>
  </si>
  <si>
    <t>Bolsa en Denim Reciclado</t>
  </si>
  <si>
    <t>Sporty Bag en Cambrel Denim</t>
  </si>
  <si>
    <t>Calendario Perpetuo Wood con Soportes</t>
  </si>
  <si>
    <t>Cinta Portacarnet Puzzle</t>
  </si>
  <si>
    <t>Cepillo en Bamboo Hair</t>
  </si>
  <si>
    <t>HO-369</t>
  </si>
  <si>
    <t>MU-372</t>
  </si>
  <si>
    <t>CP-323</t>
  </si>
  <si>
    <t>MU-373</t>
  </si>
  <si>
    <t>HO-370</t>
  </si>
  <si>
    <t>Portacomidas Attila</t>
  </si>
  <si>
    <t>Botilito Plástico Bastián RPET 550ml</t>
  </si>
  <si>
    <t>Vaso Plegable Eco</t>
  </si>
  <si>
    <t>Botilito Plástico Clemen RPET 600ml</t>
  </si>
  <si>
    <t>Set de Cubiertos Dimitri</t>
  </si>
  <si>
    <t>TE-584</t>
  </si>
  <si>
    <t>OF-641</t>
  </si>
  <si>
    <t>OF-642</t>
  </si>
  <si>
    <t>OF-643</t>
  </si>
  <si>
    <t>OF-644</t>
  </si>
  <si>
    <t>VA-1088</t>
  </si>
  <si>
    <t>VA-1089</t>
  </si>
  <si>
    <t>VA-1090</t>
  </si>
  <si>
    <t>Mouse Pad RPET Urban Business</t>
  </si>
  <si>
    <t>Carpeta Folder RPET Bamboo Urban Business</t>
  </si>
  <si>
    <t>Libreta Multifuncional RPET Bamboo Urban Business</t>
  </si>
  <si>
    <t>Carpeta Folder Velvet RPET</t>
  </si>
  <si>
    <t>Libreta Velvet RPET</t>
  </si>
  <si>
    <t>Portapasaporte Magnetic Eco</t>
  </si>
  <si>
    <t>Estación de Trabajo RPET Urban Business</t>
  </si>
  <si>
    <t>Portadocumentos RPET Urban Travel</t>
  </si>
  <si>
    <t>VA-1125</t>
  </si>
  <si>
    <t>Morral Backpack Walker</t>
  </si>
  <si>
    <t>VA-1126</t>
  </si>
  <si>
    <t>Morral Backpack Nébula</t>
  </si>
  <si>
    <t>VA-1127</t>
  </si>
  <si>
    <t>Morral Backpack Speeder</t>
  </si>
  <si>
    <t>VA-1128</t>
  </si>
  <si>
    <t>Maletín Sport Bow</t>
  </si>
  <si>
    <t>TE-580</t>
  </si>
  <si>
    <t xml:space="preserve">Speaker Bluetooth Groovy Urban Travel </t>
  </si>
  <si>
    <t>TE-581</t>
  </si>
  <si>
    <t>Speaker Bluetooth Vortex</t>
  </si>
  <si>
    <t>TE-582</t>
  </si>
  <si>
    <t>Speaker Bluetooth Micro Karaoke</t>
  </si>
  <si>
    <t>TE-583</t>
  </si>
  <si>
    <t>Clip con luz para lectura</t>
  </si>
  <si>
    <t>CP-319</t>
  </si>
  <si>
    <t>Espejo Doble con Luz</t>
  </si>
  <si>
    <t>VA-1083</t>
  </si>
  <si>
    <t>Ventilador Spray</t>
  </si>
  <si>
    <t>VA-1129</t>
  </si>
  <si>
    <t>Organizador de Viaje Lady</t>
  </si>
  <si>
    <t>VA-1130</t>
  </si>
  <si>
    <t>Funda Portalaptop Galaxy RPET</t>
  </si>
  <si>
    <t>VA-1131</t>
  </si>
  <si>
    <t>Nevera Cooler Quantum</t>
  </si>
  <si>
    <t>VA-1132</t>
  </si>
  <si>
    <t>Bolso Multiusos Aurora RPET</t>
  </si>
  <si>
    <t>JU-99</t>
  </si>
  <si>
    <t>Set de Golf Tees</t>
  </si>
  <si>
    <t>VA-1133</t>
  </si>
  <si>
    <t>Identificador de Maletas Nesus</t>
  </si>
  <si>
    <t>VA-1134</t>
  </si>
  <si>
    <t>Juego para Mascotas</t>
  </si>
  <si>
    <t>VA-1135</t>
  </si>
  <si>
    <t>Morral Backpack Clipper</t>
  </si>
  <si>
    <t>VA-1136</t>
  </si>
  <si>
    <t>Gafas Bamboo Eco</t>
  </si>
  <si>
    <t>VA-1137</t>
  </si>
  <si>
    <t>Morral Backpack 2 en 1</t>
  </si>
  <si>
    <t>VA-1138</t>
  </si>
  <si>
    <t>Nevera Cooler Cookie</t>
  </si>
  <si>
    <t>VA-1139</t>
  </si>
  <si>
    <t>Poncho en Bolsa RPET</t>
  </si>
  <si>
    <t>HO-384</t>
  </si>
  <si>
    <t>Cobija Spark</t>
  </si>
  <si>
    <t>CP-338</t>
  </si>
  <si>
    <t>Set de Manicure Paddy</t>
  </si>
  <si>
    <t>VA-1140</t>
  </si>
  <si>
    <t>Clip Cork</t>
  </si>
  <si>
    <t>MU-391</t>
  </si>
  <si>
    <t>Mug en Aluminio Eco 450ml</t>
  </si>
  <si>
    <t>MU-392</t>
  </si>
  <si>
    <t>Mug en Cerámica Conccord 14oz</t>
  </si>
  <si>
    <t>TE-622</t>
  </si>
  <si>
    <t>Set de Viaje Kinetik</t>
  </si>
  <si>
    <t>CP-339</t>
  </si>
  <si>
    <t>Cepillo en Bamboo con Espejo</t>
  </si>
  <si>
    <t>VA-1141</t>
  </si>
  <si>
    <t>Sporty Bag Lulu</t>
  </si>
  <si>
    <t>CP-340</t>
  </si>
  <si>
    <t>Rascador de Espalda</t>
  </si>
  <si>
    <t>HO-385</t>
  </si>
  <si>
    <t>Mezclador Coffee Mixer</t>
  </si>
  <si>
    <t>VA-89-2</t>
  </si>
  <si>
    <t>Bola Antiestrés Neón 6,7cm</t>
  </si>
  <si>
    <t>VA-1142</t>
  </si>
  <si>
    <t>Nevera Cooler Tokyo</t>
  </si>
  <si>
    <t>MU-381</t>
  </si>
  <si>
    <t>Botilito Metálico Olaf 700ml</t>
  </si>
  <si>
    <t>ML-404</t>
  </si>
  <si>
    <t>Llavero ML-404</t>
  </si>
  <si>
    <t>ML-405</t>
  </si>
  <si>
    <t>Llavero ML-405</t>
  </si>
  <si>
    <t>ML-406</t>
  </si>
  <si>
    <t>Llavero ML-406</t>
  </si>
  <si>
    <t>ML-407</t>
  </si>
  <si>
    <t>Llavero ML-407</t>
  </si>
  <si>
    <t>ML-408</t>
  </si>
  <si>
    <t>Llavero ML-408</t>
  </si>
  <si>
    <t>ML-409</t>
  </si>
  <si>
    <t>Llavero ML-409</t>
  </si>
  <si>
    <t>ML-410</t>
  </si>
  <si>
    <t>Llavero ML-410</t>
  </si>
  <si>
    <t>ML-411</t>
  </si>
  <si>
    <t>Llavero ML-411</t>
  </si>
  <si>
    <t>ML-412</t>
  </si>
  <si>
    <t>Llavero ML-412</t>
  </si>
  <si>
    <t>VA-1084</t>
  </si>
  <si>
    <t>Organizador de Viaje Master Ocean</t>
  </si>
  <si>
    <t>VA-1085</t>
  </si>
  <si>
    <t>Organizador de Viaje Maxi Master Ocean</t>
  </si>
  <si>
    <t>VA-1086</t>
  </si>
  <si>
    <t>Morral Backpack Compacto Master Ocean</t>
  </si>
  <si>
    <t>VA-1087</t>
  </si>
  <si>
    <t>Canguro Compacto Master Ocean</t>
  </si>
  <si>
    <t>HE-294</t>
  </si>
  <si>
    <t>Set de Herramientas Big Tire</t>
  </si>
  <si>
    <t>HE-295</t>
  </si>
  <si>
    <t>Set de Herramientas Robust</t>
  </si>
  <si>
    <t>HE-296</t>
  </si>
  <si>
    <t>Set de Destornilladores Paddle</t>
  </si>
  <si>
    <t>HE-297</t>
  </si>
  <si>
    <t>Set de Mini Destornilladores con Nivelador</t>
  </si>
  <si>
    <t>HE-298</t>
  </si>
  <si>
    <t>Mini Set de Destornilladores Duck</t>
  </si>
  <si>
    <t>HE-299</t>
  </si>
  <si>
    <t>Set de Herramientas Cork</t>
  </si>
  <si>
    <t>TE-587</t>
  </si>
  <si>
    <t>Cargador Inalámbrico Magnet Eco Urban Business</t>
  </si>
  <si>
    <t>TE-588</t>
  </si>
  <si>
    <t>Soporte Metálico Atlas Eco</t>
  </si>
  <si>
    <t>TE-589</t>
  </si>
  <si>
    <t>Puerto USB Dante Eco</t>
  </si>
  <si>
    <t>TE-590</t>
  </si>
  <si>
    <t>Cargador Inalámbrico Coil  Eco</t>
  </si>
  <si>
    <t>TE-591</t>
  </si>
  <si>
    <t>Speaker Bluetooth Alden Eco</t>
  </si>
  <si>
    <t>TE-592</t>
  </si>
  <si>
    <t>Puerto USB Casiuss Eco</t>
  </si>
  <si>
    <t>TE-593</t>
  </si>
  <si>
    <t>Cargador Inalámbrico con Tablero Eco</t>
  </si>
  <si>
    <t>TE-594</t>
  </si>
  <si>
    <t>Cargador Inalámbrico Mágnet 3-1 Eco</t>
  </si>
  <si>
    <t>TE-595</t>
  </si>
  <si>
    <t>Cargador para Carro Eco</t>
  </si>
  <si>
    <t>TE-596</t>
  </si>
  <si>
    <t>Audífonos Bluetooth Jumper</t>
  </si>
  <si>
    <t>HO-368</t>
  </si>
  <si>
    <t>Set de Portavasos Cork</t>
  </si>
  <si>
    <t>MU-370</t>
  </si>
  <si>
    <t>Mug Plástico Doble Pared Chester 880ml</t>
  </si>
  <si>
    <t>VA-1143</t>
  </si>
  <si>
    <t>VA-1144</t>
  </si>
  <si>
    <t>Morral Backpack Stephan Urban Travel</t>
  </si>
  <si>
    <t>VA-1145</t>
  </si>
  <si>
    <t>Morral Backpack Waterproof Urban Travel</t>
  </si>
  <si>
    <t>VA-1146</t>
  </si>
  <si>
    <t>Organizador de Viaje Novak Urban Travel</t>
  </si>
  <si>
    <t>VA-1147</t>
  </si>
  <si>
    <t>Canguro Army Urban Travel</t>
  </si>
  <si>
    <t>VA-1148</t>
  </si>
  <si>
    <t>Manos Libres King Urban Travel</t>
  </si>
  <si>
    <t>VA-1149</t>
  </si>
  <si>
    <t>Carguro Sport Light Urban Travel</t>
  </si>
  <si>
    <t>VA-1150</t>
  </si>
  <si>
    <t>Canguro Sport Reflectivo</t>
  </si>
  <si>
    <t>VA-1151</t>
  </si>
  <si>
    <t>Morral Backpack Samba</t>
  </si>
  <si>
    <t>VA-1152</t>
  </si>
  <si>
    <t>Morral Backpack Oregon Urban Travel</t>
  </si>
  <si>
    <t>VA-959-1</t>
  </si>
  <si>
    <t>Organizador de Viaje Impact II</t>
  </si>
  <si>
    <t>VA-1094</t>
  </si>
  <si>
    <t>Organizador Soren</t>
  </si>
  <si>
    <t>VA-1095</t>
  </si>
  <si>
    <t>Nevera Cooler Flora</t>
  </si>
  <si>
    <t>VA-1096</t>
  </si>
  <si>
    <t>Cubo Pop It</t>
  </si>
  <si>
    <t>MU-371</t>
  </si>
  <si>
    <t>Mug Plástico Cornet 650ml</t>
  </si>
  <si>
    <t>CP-321</t>
  </si>
  <si>
    <t>Grip Gyro</t>
  </si>
  <si>
    <t>TE-598</t>
  </si>
  <si>
    <t>Speaker Bluetooth Twin Karaoke</t>
  </si>
  <si>
    <t>TE-599</t>
  </si>
  <si>
    <t>Cable Multicargador Lorcan</t>
  </si>
  <si>
    <t>CP-322</t>
  </si>
  <si>
    <t>Mini Masajeador Gun</t>
  </si>
  <si>
    <t>VA-1097</t>
  </si>
  <si>
    <t>Bola para Mascotas</t>
  </si>
  <si>
    <t>VA-1098</t>
  </si>
  <si>
    <t>Set Limpiador 7 en 1</t>
  </si>
  <si>
    <t>TE-600</t>
  </si>
  <si>
    <t>Speaker Bluetooth Clock Eco</t>
  </si>
  <si>
    <t>VA-1099</t>
  </si>
  <si>
    <t>Abanico en Madera</t>
  </si>
  <si>
    <t>VA-1099-1</t>
  </si>
  <si>
    <t>Cuerpo en Madera para Abanico</t>
  </si>
  <si>
    <t>VA-1100</t>
  </si>
  <si>
    <t>Bowl Mat para Mascotas</t>
  </si>
  <si>
    <t>HO-371</t>
  </si>
  <si>
    <t>Identificador de Copas Rainbow</t>
  </si>
  <si>
    <t>CP-324</t>
  </si>
  <si>
    <t>Masajeador Bamboo</t>
  </si>
  <si>
    <t>OF-648</t>
  </si>
  <si>
    <t>Libreta Jokull</t>
  </si>
  <si>
    <t>CP-325</t>
  </si>
  <si>
    <t>Espejo Jordi Cork</t>
  </si>
  <si>
    <t>OF-649</t>
  </si>
  <si>
    <t>Portabolígrafos Konstantin Bamboo</t>
  </si>
  <si>
    <t>OF-650</t>
  </si>
  <si>
    <t>Calendario Perpetuo Loic Bamboo</t>
  </si>
  <si>
    <t>JU-93</t>
  </si>
  <si>
    <t>Golf Tees 7cm</t>
  </si>
  <si>
    <t>JU-94</t>
  </si>
  <si>
    <t>Golf Tees 7cm Bamboo</t>
  </si>
  <si>
    <t>OF-651</t>
  </si>
  <si>
    <t>Portabolígrafos Lumi RPET</t>
  </si>
  <si>
    <t>TE-601</t>
  </si>
  <si>
    <t>Cargador Inalámbrico en Aluminio Reciclado</t>
  </si>
  <si>
    <t>TE-602</t>
  </si>
  <si>
    <t>Puerto USB Massimo Bamboo</t>
  </si>
  <si>
    <t>TE-603</t>
  </si>
  <si>
    <t>Puerto USB Ruler Bamboo</t>
  </si>
  <si>
    <t>VA-1101</t>
  </si>
  <si>
    <t>Correa para Mascota</t>
  </si>
  <si>
    <t>IL-151</t>
  </si>
  <si>
    <t>Linterna Recargable Morven</t>
  </si>
  <si>
    <t>VA-1102</t>
  </si>
  <si>
    <t>Ventilador Niklas</t>
  </si>
  <si>
    <t>HO-372</t>
  </si>
  <si>
    <t>Set de Fondue Petra</t>
  </si>
  <si>
    <t>HO-373</t>
  </si>
  <si>
    <t>Set de Fondue Queralt</t>
  </si>
  <si>
    <t>OF-652</t>
  </si>
  <si>
    <t>Set Romain Urban Business</t>
  </si>
  <si>
    <t>OF-653</t>
  </si>
  <si>
    <t>Set Sandor Urban Business</t>
  </si>
  <si>
    <t>OF-654</t>
  </si>
  <si>
    <t>Libreta Saskia Urban Business</t>
  </si>
  <si>
    <t>OF-655</t>
  </si>
  <si>
    <t>Set de Lápices Black</t>
  </si>
  <si>
    <t>VA-1103</t>
  </si>
  <si>
    <t>Set de 12 Colores Eco Kraft</t>
  </si>
  <si>
    <t>VA-1103-1</t>
  </si>
  <si>
    <t>Set de 12 Colores en Bolsa</t>
  </si>
  <si>
    <t>OF-656</t>
  </si>
  <si>
    <t>Tajalápiz Plástico School</t>
  </si>
  <si>
    <t>OF-657</t>
  </si>
  <si>
    <t>Borrador School</t>
  </si>
  <si>
    <t>JU-95</t>
  </si>
  <si>
    <t>Lápiz Golf Pencil</t>
  </si>
  <si>
    <t>MU-374</t>
  </si>
  <si>
    <t>Mug Metálico Daris Urban Travel 500ml</t>
  </si>
  <si>
    <t>OF-658</t>
  </si>
  <si>
    <t>Libreta Fenella</t>
  </si>
  <si>
    <t>TE-604</t>
  </si>
  <si>
    <t>Cargador Inalámbrico Warmer</t>
  </si>
  <si>
    <t>TE-605</t>
  </si>
  <si>
    <t>Puerto USB Hero</t>
  </si>
  <si>
    <t>TE-606</t>
  </si>
  <si>
    <t>Puerto USB Julius</t>
  </si>
  <si>
    <t>TE-607</t>
  </si>
  <si>
    <t>Cable Multicargador Kornell</t>
  </si>
  <si>
    <t>TE-608</t>
  </si>
  <si>
    <t>Cargador Inalámbrico Lavinia</t>
  </si>
  <si>
    <t>MU-375</t>
  </si>
  <si>
    <t>Mug Metálico Lorenz 360ml</t>
  </si>
  <si>
    <t>OF-659</t>
  </si>
  <si>
    <t>Set Cyrus Eco</t>
  </si>
  <si>
    <t>CP-326</t>
  </si>
  <si>
    <t>Cepillo en Bamboo Hair Max</t>
  </si>
  <si>
    <t>VA-1104</t>
  </si>
  <si>
    <t>Organizador Finlay</t>
  </si>
  <si>
    <t>CP-327</t>
  </si>
  <si>
    <t>Toalla para Golf Mickelson</t>
  </si>
  <si>
    <t>OF-660</t>
  </si>
  <si>
    <t>Set de Escritorio Lynx Eco</t>
  </si>
  <si>
    <t>JU-96</t>
  </si>
  <si>
    <t>Juego Cartas y Dominó Eco</t>
  </si>
  <si>
    <t>TE-610</t>
  </si>
  <si>
    <t>Puerto USB Orion Eco</t>
  </si>
  <si>
    <t>TE-611</t>
  </si>
  <si>
    <t>Mouse Pad Organizer Eco</t>
  </si>
  <si>
    <t>OF-661</t>
  </si>
  <si>
    <t>Set de Resaltadores Perseus</t>
  </si>
  <si>
    <t>HE-300</t>
  </si>
  <si>
    <t>Nivelador con Imán</t>
  </si>
  <si>
    <t>TE-612</t>
  </si>
  <si>
    <t>Set de Mouse Pad y Mouse</t>
  </si>
  <si>
    <t>OF-662</t>
  </si>
  <si>
    <t>Libreta Pollux Eco</t>
  </si>
  <si>
    <t>TE-613</t>
  </si>
  <si>
    <t xml:space="preserve">Cargador Inalámbrico Sabik Eco </t>
  </si>
  <si>
    <t>OF-663</t>
  </si>
  <si>
    <t>Set de Reglas y Compás</t>
  </si>
  <si>
    <t>PEBBLE</t>
  </si>
  <si>
    <t>MU-376</t>
  </si>
  <si>
    <t>Botilito Metálico Urban Travel Hoshi 500ml</t>
  </si>
  <si>
    <t>OF-664</t>
  </si>
  <si>
    <t>Libreta Arista</t>
  </si>
  <si>
    <t>LOCKET</t>
  </si>
  <si>
    <t>MU-377</t>
  </si>
  <si>
    <t>Set Nébula</t>
  </si>
  <si>
    <t>OF-665</t>
  </si>
  <si>
    <t>Regla Pop It</t>
  </si>
  <si>
    <t>TE-615</t>
  </si>
  <si>
    <t>Organizador de Cables Flex</t>
  </si>
  <si>
    <t>OF-666</t>
  </si>
  <si>
    <t>Resaltador Round Eco</t>
  </si>
  <si>
    <t>HO-374</t>
  </si>
  <si>
    <t>Portacomidas Albus Eco</t>
  </si>
  <si>
    <t>JU-97</t>
  </si>
  <si>
    <t>Juego Triqui Box Eco</t>
  </si>
  <si>
    <t>OF-667</t>
  </si>
  <si>
    <t>Libreta Bamboo Eco Cover</t>
  </si>
  <si>
    <t>ML-413</t>
  </si>
  <si>
    <t>Llavero ML-413</t>
  </si>
  <si>
    <t>ML-414</t>
  </si>
  <si>
    <t>Llavero ML-414</t>
  </si>
  <si>
    <t>ML-415</t>
  </si>
  <si>
    <t>Llavero ML-415</t>
  </si>
  <si>
    <t>Bolígrafo Bennin Bamboo Eco</t>
  </si>
  <si>
    <t>Bolígrafo Elrik</t>
  </si>
  <si>
    <t>VA-1105</t>
  </si>
  <si>
    <t>Maleta Carry On Shield</t>
  </si>
  <si>
    <t>VA-1106</t>
  </si>
  <si>
    <t>Morral Backpack Gripper</t>
  </si>
  <si>
    <t xml:space="preserve">Bolígrafo COLBY GYRO </t>
  </si>
  <si>
    <t>OF-669</t>
  </si>
  <si>
    <t>Set Aquarius</t>
  </si>
  <si>
    <t>OF-670</t>
  </si>
  <si>
    <t>Libreta Albus</t>
  </si>
  <si>
    <t>MU-378</t>
  </si>
  <si>
    <t>Botilito Plástico Shams RPET 600ml</t>
  </si>
  <si>
    <t>VA-1107</t>
  </si>
  <si>
    <t>Morral Backpack Skylar</t>
  </si>
  <si>
    <t>VA-1108</t>
  </si>
  <si>
    <t>Morral Backpack Kallisto</t>
  </si>
  <si>
    <t>VA-1109</t>
  </si>
  <si>
    <t>Organizador en Algodón Pegasus</t>
  </si>
  <si>
    <t>OF-614-1</t>
  </si>
  <si>
    <t>Resaltador Raff RPET II</t>
  </si>
  <si>
    <t>HO-375</t>
  </si>
  <si>
    <t>Destapador con Navaja Eco</t>
  </si>
  <si>
    <t>HE-301</t>
  </si>
  <si>
    <t>Martillo con Navaja Eco</t>
  </si>
  <si>
    <t>OF-671</t>
  </si>
  <si>
    <t>Regla con Aluminio 30cm</t>
  </si>
  <si>
    <t>HE-302</t>
  </si>
  <si>
    <t>Regla Plegable con Llavero</t>
  </si>
  <si>
    <t>MU-383</t>
  </si>
  <si>
    <t>Mug Metálico Torval Urban Travel 400ml</t>
  </si>
  <si>
    <t>LL-117</t>
  </si>
  <si>
    <t>Llavero Destapador Viggo Eco</t>
  </si>
  <si>
    <t>HE-303</t>
  </si>
  <si>
    <t>Herramientero KeyChain</t>
  </si>
  <si>
    <t>HO-376</t>
  </si>
  <si>
    <t>Set de Queso Annika</t>
  </si>
  <si>
    <t>HO-377</t>
  </si>
  <si>
    <t>Set de Queso Shelby</t>
  </si>
  <si>
    <t>OF-672</t>
  </si>
  <si>
    <t>Libreta Valdis Cork</t>
  </si>
  <si>
    <t>OF-673</t>
  </si>
  <si>
    <t>Mini Libreta Darvi</t>
  </si>
  <si>
    <t>OF-674</t>
  </si>
  <si>
    <t>Libreta Folke Eco</t>
  </si>
  <si>
    <t>CP-330</t>
  </si>
  <si>
    <t>Espejo Randy Eco</t>
  </si>
  <si>
    <t>HO-378</t>
  </si>
  <si>
    <t>Reloj de Arena Skai Eco</t>
  </si>
  <si>
    <t>SET DE BOLÍGRAFO Y PORTAMINAS LELAND CORK</t>
  </si>
  <si>
    <t>OF-675</t>
  </si>
  <si>
    <t>Set Carlson Eco</t>
  </si>
  <si>
    <t>OF-676</t>
  </si>
  <si>
    <t>Libreta Hakan Eco</t>
  </si>
  <si>
    <t>TE-616</t>
  </si>
  <si>
    <t>Audífonos Bluetooth Osmin</t>
  </si>
  <si>
    <t>MU-384</t>
  </si>
  <si>
    <t>Mug Metálico con Prensa Francesa 450ml</t>
  </si>
  <si>
    <t>VA-966-1</t>
  </si>
  <si>
    <t>Mouse Pad Vaniat II</t>
  </si>
  <si>
    <t>JU-98</t>
  </si>
  <si>
    <t>Set de Juego Chessman</t>
  </si>
  <si>
    <t>TE-617</t>
  </si>
  <si>
    <t>Cable Multicargador Steffen</t>
  </si>
  <si>
    <t>HE-304</t>
  </si>
  <si>
    <t>Herramientero Denby</t>
  </si>
  <si>
    <t>CAP-33</t>
  </si>
  <si>
    <t>Visera Trucker</t>
  </si>
  <si>
    <t>HO-379</t>
  </si>
  <si>
    <t>Set de Queso Beret</t>
  </si>
  <si>
    <t>Nevera Cooler Signa</t>
  </si>
  <si>
    <t>OF-677</t>
  </si>
  <si>
    <t>Set de Escritorio Rolf Eco</t>
  </si>
  <si>
    <t>SO-80</t>
  </si>
  <si>
    <t>Paraguas Kahlo Urban Travel 23''</t>
  </si>
  <si>
    <t>OF-678</t>
  </si>
  <si>
    <t>Set Flok Urban Business</t>
  </si>
  <si>
    <t>OF-679</t>
  </si>
  <si>
    <t>Set Henrik Urban Business</t>
  </si>
  <si>
    <t>OF-680</t>
  </si>
  <si>
    <t>Libreta Klaus Urban Business</t>
  </si>
  <si>
    <t>VA-1112</t>
  </si>
  <si>
    <t>Maletín Sigmund</t>
  </si>
  <si>
    <t>VA-1113</t>
  </si>
  <si>
    <t>Organizador Thorkil</t>
  </si>
  <si>
    <t>VA-1114</t>
  </si>
  <si>
    <t>Morral Backpack Valter</t>
  </si>
  <si>
    <t>TE-618</t>
  </si>
  <si>
    <t>Pila Recargable Olympus 10000mAh</t>
  </si>
  <si>
    <t>TE-619</t>
  </si>
  <si>
    <t>Pila Recargable Majestic 5000mAh</t>
  </si>
  <si>
    <t>TE-620</t>
  </si>
  <si>
    <t>Pila Recargable Ultra 4000mAh</t>
  </si>
  <si>
    <t>TE-621</t>
  </si>
  <si>
    <t>Pila Recargable Magnetic 5000mAh</t>
  </si>
  <si>
    <t>CP-331</t>
  </si>
  <si>
    <t>Cepillo en Silicona Soft</t>
  </si>
  <si>
    <t>CP-332</t>
  </si>
  <si>
    <t>Mini Cepillo en Silicona Tropic</t>
  </si>
  <si>
    <t>CP-333</t>
  </si>
  <si>
    <t>Set Pandora</t>
  </si>
  <si>
    <t>MU-386</t>
  </si>
  <si>
    <t>Botilito Metálico Sporty Cover 500ml</t>
  </si>
  <si>
    <t>MU-387</t>
  </si>
  <si>
    <t>Botilito en Silicona Tire 750ml</t>
  </si>
  <si>
    <t>MU-388</t>
  </si>
  <si>
    <t>Botilito en Silicona Golf 550ml</t>
  </si>
  <si>
    <t>MU-389</t>
  </si>
  <si>
    <t>Botilito en Silicona Soccer 550ml</t>
  </si>
  <si>
    <t>VA-1115</t>
  </si>
  <si>
    <t>Estuche Multiusos en Silicona Summer</t>
  </si>
  <si>
    <t>VA-1116</t>
  </si>
  <si>
    <t>Mini Monedero en Silicona City</t>
  </si>
  <si>
    <t>HO-380</t>
  </si>
  <si>
    <t>Molde de Hielo Nook</t>
  </si>
  <si>
    <t>CP-334</t>
  </si>
  <si>
    <t>Espejo Beauty Eco</t>
  </si>
  <si>
    <t>CP-335</t>
  </si>
  <si>
    <t>Pastillero Reef</t>
  </si>
  <si>
    <t>VA-1124</t>
  </si>
  <si>
    <t>Morral Backpack Nammu</t>
  </si>
  <si>
    <t>CP-328</t>
  </si>
  <si>
    <t>Reloj Inteligente Timothy</t>
  </si>
  <si>
    <t>CP-329</t>
  </si>
  <si>
    <t>Set de Reloj Inteligente con Audífonos</t>
  </si>
  <si>
    <t>OF-681</t>
  </si>
  <si>
    <t>Memo Stickies House</t>
  </si>
  <si>
    <t>HO-381</t>
  </si>
  <si>
    <t>Portalíquido Metálico Chunky 420ml</t>
  </si>
  <si>
    <t>OF-682</t>
  </si>
  <si>
    <t>Libreta Astralis RPET</t>
  </si>
  <si>
    <t>MU-390</t>
  </si>
  <si>
    <t>Taza en Vidrio Cork 350ml</t>
  </si>
  <si>
    <t>HO-382</t>
  </si>
  <si>
    <t>Set de Cubiertos en Acero</t>
  </si>
  <si>
    <t>HO-383</t>
  </si>
  <si>
    <t>Portacomidas Anton Eco</t>
  </si>
  <si>
    <t>AMBER</t>
  </si>
  <si>
    <t>HOLLIS</t>
  </si>
  <si>
    <t>SOOKIE</t>
  </si>
  <si>
    <t>MU-393</t>
  </si>
  <si>
    <t>Botilito Metálico Wizard 600ml</t>
  </si>
  <si>
    <t>MU-394</t>
  </si>
  <si>
    <t>Botilito Metálico Doom Urban Travel 600ml</t>
  </si>
  <si>
    <t>MU-395</t>
  </si>
  <si>
    <t>Mug Metálico Nipp 370ml</t>
  </si>
  <si>
    <t>MU-396</t>
  </si>
  <si>
    <t>Mug Metálico y Plástico Chester Urban Travel 900ml</t>
  </si>
  <si>
    <t>MU-397</t>
  </si>
  <si>
    <t>Botilito Metálico Copperfield 750ml</t>
  </si>
  <si>
    <t>MU-398</t>
  </si>
  <si>
    <t>Mug Metálico Cobalt Urban Travel 600ml</t>
  </si>
  <si>
    <t>MU-399</t>
  </si>
  <si>
    <t>Mug Metálico Elven Urban Travel 900ml</t>
  </si>
  <si>
    <t>VA-1117</t>
  </si>
  <si>
    <t>Morral Backpack Bobby Edge</t>
  </si>
  <si>
    <t>VA-1118</t>
  </si>
  <si>
    <t>Morral Backpack  Bizz 2.0</t>
  </si>
  <si>
    <t>VA-1119</t>
  </si>
  <si>
    <t>Morral Backpack Soft Pack</t>
  </si>
  <si>
    <t>VA-1120</t>
  </si>
  <si>
    <t>Organizador Armond RPET</t>
  </si>
  <si>
    <t>VA-1121</t>
  </si>
  <si>
    <t>Funda para Laptop Armond RPET</t>
  </si>
  <si>
    <t>VA-1123</t>
  </si>
  <si>
    <t>Portadocumentos Heritage Swiss Peak</t>
  </si>
  <si>
    <t>SET-SW-DLU</t>
  </si>
  <si>
    <t>CP-337</t>
  </si>
  <si>
    <t>Pastillero Jelly</t>
  </si>
  <si>
    <t>HE-306</t>
  </si>
  <si>
    <t>Llavero Metro con Nivelador Jazzy</t>
  </si>
  <si>
    <t>HE-307</t>
  </si>
  <si>
    <t>Llavero Destapador Level</t>
  </si>
  <si>
    <t>HE-308</t>
  </si>
  <si>
    <t>Metro Arkitect con Destornilladores</t>
  </si>
  <si>
    <t>HE-309</t>
  </si>
  <si>
    <t>Mini Set de Destornilladores Level</t>
  </si>
  <si>
    <t>VA-1153</t>
  </si>
  <si>
    <t>Morral Backpack Kastello RPET</t>
  </si>
  <si>
    <t>VA-1154</t>
  </si>
  <si>
    <t>Funda Portacelular Marathon</t>
  </si>
  <si>
    <t>OF-434-3</t>
  </si>
  <si>
    <t>Libreta Igor Jumbo</t>
  </si>
  <si>
    <t>CA-138</t>
  </si>
  <si>
    <t>Calculadora Multicolor 12 Dígitos</t>
  </si>
  <si>
    <t>CP-341</t>
  </si>
  <si>
    <t>Set de Brochas Melanie</t>
  </si>
  <si>
    <t>CP-342</t>
  </si>
  <si>
    <t>Cepillo con Espejo Ulys</t>
  </si>
  <si>
    <t>RE-202</t>
  </si>
  <si>
    <t>Reloj Digital Utopus</t>
  </si>
  <si>
    <t>VA-1156</t>
  </si>
  <si>
    <t>Alcancía Cork</t>
  </si>
  <si>
    <t>VA-1158</t>
  </si>
  <si>
    <t>Portaretrato Verena</t>
  </si>
  <si>
    <t>VA-1159</t>
  </si>
  <si>
    <t>Dispensador de Bolsas String</t>
  </si>
  <si>
    <t>HE-312</t>
  </si>
  <si>
    <t>Herramientero Orca</t>
  </si>
  <si>
    <t>HE-313</t>
  </si>
  <si>
    <t>Llavero con Nivelador Magnet</t>
  </si>
  <si>
    <t>VA-1162</t>
  </si>
  <si>
    <t>Canguro Rialto</t>
  </si>
  <si>
    <t>VA-1163</t>
  </si>
  <si>
    <t>Bolsa Compacta Elysium</t>
  </si>
  <si>
    <t>VA-1164</t>
  </si>
  <si>
    <t xml:space="preserve">Bolsa con Nevera Cooler </t>
  </si>
  <si>
    <t>VA-1165</t>
  </si>
  <si>
    <t>Nevera Cooler Fire Fly</t>
  </si>
  <si>
    <t>VA-1166</t>
  </si>
  <si>
    <t>Organizador Glimmer</t>
  </si>
  <si>
    <t>SETLELANDCORK</t>
  </si>
  <si>
    <t>VA-1110</t>
  </si>
  <si>
    <t>Morral Backpack Samson Urban Trave</t>
  </si>
  <si>
    <t>BP-25</t>
  </si>
  <si>
    <t>Audífonos Bluetooth Vibe Boompods</t>
  </si>
  <si>
    <t>BP-26</t>
  </si>
  <si>
    <t>BP-27</t>
  </si>
  <si>
    <t>Audífonos Bluetooth Sportpods Boompods</t>
  </si>
  <si>
    <t>Speaker Bluetooth Beach Boompods</t>
  </si>
  <si>
    <t>DORMIN-BAM</t>
  </si>
  <si>
    <t>VEN-CLEAN</t>
  </si>
  <si>
    <t>KORD-BAM</t>
  </si>
  <si>
    <t>LAPIZ-ROJO</t>
  </si>
  <si>
    <t>Lápiz Rojo Check</t>
  </si>
  <si>
    <t>Bolígrafo Pebble</t>
  </si>
  <si>
    <t>Bolígrafo Locket</t>
  </si>
  <si>
    <t>BENNIN-B-E</t>
  </si>
  <si>
    <t>BENNIN-BAM</t>
  </si>
  <si>
    <t>Bolígrafo Bennin Bamboo</t>
  </si>
  <si>
    <t>ELRIK</t>
  </si>
  <si>
    <t xml:space="preserve">COLBY-GYRO </t>
  </si>
  <si>
    <t>CRICKET</t>
  </si>
  <si>
    <t>MORRIS-ROL</t>
  </si>
  <si>
    <t>SUMMIT-E-B</t>
  </si>
  <si>
    <t>Bolígrafo Summit Eco Bamboo</t>
  </si>
  <si>
    <t>Bolígrafo Amber</t>
  </si>
  <si>
    <t>Bolígrafo Hollis</t>
  </si>
  <si>
    <t>HOLLIS-PAS</t>
  </si>
  <si>
    <t>Bolígrafo Hollis Pastel</t>
  </si>
  <si>
    <t>Bolígrafo Sookie</t>
  </si>
  <si>
    <t>Bolígrafo Henley Bamboo</t>
  </si>
  <si>
    <t>HENLEY-BAM</t>
  </si>
  <si>
    <t>Set Swiss Peak Deluxe</t>
  </si>
  <si>
    <t>001</t>
  </si>
  <si>
    <t>No</t>
  </si>
  <si>
    <t>Pieza</t>
  </si>
  <si>
    <t>Si</t>
  </si>
  <si>
    <t>Listado de Articulos que pertenecen a una Linea y son ofrecidos por Promos a los clientes o Comprados a los proveedores</t>
  </si>
  <si>
    <r>
      <t xml:space="preserve">ojo con los separadores de decimales, la coma se confunde con las comas que separan el values de la sentecia SQL
</t>
    </r>
    <r>
      <rPr>
        <sz val="12"/>
        <color rgb="FFFF0000"/>
        <rFont val="Calibri"/>
        <family val="2"/>
        <scheme val="minor"/>
      </rPr>
      <t>toca mandar esos campos Decimal como cadena reemplazando primero el . Por nada y luego la , por . Pero hay que validar el formato que maneja el servidor de promos para evitar problemas al insertar los datos alla</t>
    </r>
  </si>
  <si>
    <t>Obligatorio</t>
  </si>
  <si>
    <t xml:space="preserve">insert into </t>
  </si>
  <si>
    <t xml:space="preserve"> values </t>
  </si>
  <si>
    <t xml:space="preserve"> (</t>
  </si>
  <si>
    <t>'</t>
  </si>
  <si>
    <t>,</t>
  </si>
  <si>
    <t>)</t>
  </si>
  <si>
    <t>NULL</t>
  </si>
  <si>
    <t>Selección</t>
  </si>
  <si>
    <t>items</t>
  </si>
  <si>
    <t>LINE_ID, INTERNAL_REFERENCE, ITEM_NAME, PROVIDER_REFERENCE, PROVIDER_ITEM_NAME, FOB_COST, CURRENCY_ID, NOTES, IS_EXTERNAL_INVENTORY, CIF_COST, VOLUME, WEIGHT, FOB_MEASURE_UNIT_ID, CIF_MEASURE_UNIT_ID, IS_DOMESTIC_PRODUCT, IS_ACTIVE, IS_CATALOG_VISIBLE</t>
  </si>
  <si>
    <t>Alfanumerico(10)</t>
  </si>
  <si>
    <t>Alfanumerico(50)</t>
  </si>
  <si>
    <t>Alfanumerico(27)</t>
  </si>
  <si>
    <t>Decimal</t>
  </si>
  <si>
    <t>Alfanumerico(250)</t>
  </si>
  <si>
    <t>Código de Linea</t>
  </si>
  <si>
    <t>Referencia Interna</t>
  </si>
  <si>
    <t>Nombre del Artículo</t>
  </si>
  <si>
    <t>Reerencia para el proveedor</t>
  </si>
  <si>
    <t>Nombre del Artículo para el Proveedor</t>
  </si>
  <si>
    <t>Costo Fob</t>
  </si>
  <si>
    <t>Moneda</t>
  </si>
  <si>
    <t>Descripción</t>
  </si>
  <si>
    <t>Inventario Externo</t>
  </si>
  <si>
    <t>Costo Cif</t>
  </si>
  <si>
    <t>Volumen</t>
  </si>
  <si>
    <t>Peso</t>
  </si>
  <si>
    <t>Unidad de medida Fob</t>
  </si>
  <si>
    <t>Unidad de Medida Cif</t>
  </si>
  <si>
    <t>Producto Nacional</t>
  </si>
  <si>
    <t>Activo</t>
  </si>
  <si>
    <t>Visible en el Catalogo Externo</t>
  </si>
  <si>
    <t>Combinado</t>
  </si>
  <si>
    <t>linea</t>
  </si>
  <si>
    <t>Inv. Externo</t>
  </si>
  <si>
    <t>Unidad FOB</t>
  </si>
  <si>
    <t>Unidad CIF</t>
  </si>
  <si>
    <t>Prod Nal</t>
  </si>
  <si>
    <t>Visible Cataogo Ext</t>
  </si>
  <si>
    <r>
      <t xml:space="preserve">Relacione las referencias que pertenecen a cada artículo, tenga especial enfacis en las cantidades en existencias en las bodegas. 
No deberia haber cantidades comprometidas ni reservadas, ya que no existe información de Ordenes, Pedidos o Reservas en el sistema que las soporte.
</t>
    </r>
    <r>
      <rPr>
        <b/>
        <sz val="14"/>
        <color theme="9" tint="-0.249977111117893"/>
        <rFont val="Calibri"/>
        <family val="2"/>
        <scheme val="minor"/>
      </rPr>
      <t>Estas cantidades son la base del inicio del  inventario en el nuevo sistema</t>
    </r>
  </si>
  <si>
    <t>DECLARE @LOCAL SMALLINT = (SELECT WAREHOUSE_ID FROM warehouses WHERE WAREHOUSE_CODE = 1) DECLARE @FRANCA SMALLINT = (SELECT WAREHOUSE_ID FROM warehouses WHERE WAREHOUSE_CODE = 2)</t>
  </si>
  <si>
    <t>item_references</t>
  </si>
  <si>
    <t>ITEM_ID, REFERENCE_CODE, PROVIDER_REFERENCE_CODE, REFERENCE_NAME, PROVIDER_REFERENCE_NAME, NOTES, INVENTORY_QUANTITY, IS_ACTIVE, ALARM_MINIMUM_QUANTITY</t>
  </si>
  <si>
    <t>Alfanumerico(30)</t>
  </si>
  <si>
    <t>Alfanumerico(255)</t>
  </si>
  <si>
    <t>Número</t>
  </si>
  <si>
    <t>Referencia Interna artículo</t>
  </si>
  <si>
    <t>Referencia</t>
  </si>
  <si>
    <t>Referencia para el proveedor</t>
  </si>
  <si>
    <t>Nombre de la referencia</t>
  </si>
  <si>
    <t>Nombre de la referencia para el proveedor</t>
  </si>
  <si>
    <t>Cantidad en Bodega Local</t>
  </si>
  <si>
    <t>Cantidad en Zona Franca</t>
  </si>
  <si>
    <t>Cantidad Minima para Alarma</t>
  </si>
  <si>
    <t>id deItem</t>
  </si>
  <si>
    <t xml:space="preserve">USD </t>
  </si>
  <si>
    <t>Creado por Julian Porras el 20/08/2024</t>
  </si>
  <si>
    <t>Speaker Bluetooth Groovy Urban Trave</t>
  </si>
  <si>
    <t>002</t>
  </si>
  <si>
    <t>003</t>
  </si>
  <si>
    <t>004</t>
  </si>
  <si>
    <t>005</t>
  </si>
  <si>
    <t>006</t>
  </si>
  <si>
    <t>007</t>
  </si>
  <si>
    <t>Cargador Inalámbrico Sabik Eco</t>
  </si>
  <si>
    <t>No esta en Aldebaran viejo</t>
  </si>
  <si>
    <t>Bolsa con Nevera Cooler</t>
  </si>
  <si>
    <t>Visible en Catalogo Viejo y ya exise en aldebaran nuevo</t>
  </si>
  <si>
    <t>Ya Existe en Aldebaran Nuevo</t>
  </si>
  <si>
    <t>Ya Existe en Aldebaran Nuevo como COLGY GYRO</t>
  </si>
  <si>
    <t>ERRORES AL CREAR EN ALDEBARAN NUEVO</t>
  </si>
  <si>
    <t>Producto Repetido en el archivo</t>
  </si>
  <si>
    <t>ERRORES AL VALIDAR EN ALDEBARAN NUEVO</t>
  </si>
  <si>
    <r>
      <t xml:space="preserve">Creado como </t>
    </r>
    <r>
      <rPr>
        <b/>
        <sz val="11"/>
        <color theme="1"/>
        <rFont val="Calibri"/>
        <family val="2"/>
        <scheme val="minor"/>
      </rPr>
      <t>BENN-B-E</t>
    </r>
  </si>
  <si>
    <r>
      <t xml:space="preserve">Creado como </t>
    </r>
    <r>
      <rPr>
        <b/>
        <sz val="11"/>
        <color theme="1"/>
        <rFont val="Calibri"/>
        <family val="2"/>
        <scheme val="minor"/>
      </rPr>
      <t>CRICKET2-1</t>
    </r>
  </si>
  <si>
    <r>
      <t xml:space="preserve">Creado como </t>
    </r>
    <r>
      <rPr>
        <b/>
        <sz val="11"/>
        <color theme="1"/>
        <rFont val="Calibri"/>
        <family val="2"/>
        <scheme val="minor"/>
      </rPr>
      <t>Dormin Bam</t>
    </r>
  </si>
  <si>
    <r>
      <t xml:space="preserve">Creado como </t>
    </r>
    <r>
      <rPr>
        <b/>
        <sz val="11"/>
        <color theme="1"/>
        <rFont val="Calibri"/>
        <family val="2"/>
        <scheme val="minor"/>
      </rPr>
      <t>Bol Kerlin</t>
    </r>
  </si>
  <si>
    <r>
      <t xml:space="preserve">Creado como </t>
    </r>
    <r>
      <rPr>
        <b/>
        <sz val="11"/>
        <color theme="1"/>
        <rFont val="Calibri"/>
        <family val="2"/>
        <scheme val="minor"/>
      </rPr>
      <t>Kord Bamboo</t>
    </r>
  </si>
  <si>
    <r>
      <t xml:space="preserve">Creado como </t>
    </r>
    <r>
      <rPr>
        <b/>
        <sz val="11"/>
        <color theme="1"/>
        <rFont val="Calibri"/>
        <family val="2"/>
        <scheme val="minor"/>
      </rPr>
      <t>Morris Rol</t>
    </r>
  </si>
  <si>
    <r>
      <t xml:space="preserve">Creado como </t>
    </r>
    <r>
      <rPr>
        <b/>
        <sz val="11"/>
        <color theme="1"/>
        <rFont val="Calibri"/>
        <family val="2"/>
        <scheme val="minor"/>
      </rPr>
      <t>VENTURA Cl</t>
    </r>
  </si>
  <si>
    <t>Ya estan en aldebaran nuevo hay que meterlos en la homologacion</t>
  </si>
  <si>
    <t xml:space="preserve">Estn </t>
  </si>
  <si>
    <t>001-BENNIN-BAM</t>
  </si>
  <si>
    <t>Negro</t>
  </si>
  <si>
    <t>Azul</t>
  </si>
  <si>
    <t>Rojo</t>
  </si>
  <si>
    <t>Gris</t>
  </si>
  <si>
    <t>Silver</t>
  </si>
  <si>
    <t>Blanco</t>
  </si>
  <si>
    <t>001-CAP-33</t>
  </si>
  <si>
    <t>Azul Royal</t>
  </si>
  <si>
    <t>Verde</t>
  </si>
  <si>
    <t>Azul Oscuro</t>
  </si>
  <si>
    <t>001-CP-320</t>
  </si>
  <si>
    <t>Natural</t>
  </si>
  <si>
    <t>001-CP-323</t>
  </si>
  <si>
    <t>001-CP-328</t>
  </si>
  <si>
    <t>001-CP-329</t>
  </si>
  <si>
    <t>001-ELRIK</t>
  </si>
  <si>
    <t>001-EST-Cartón</t>
  </si>
  <si>
    <t>001-HO-369</t>
  </si>
  <si>
    <t>Natual</t>
  </si>
  <si>
    <t>001-HO-370</t>
  </si>
  <si>
    <t>001-HO-380</t>
  </si>
  <si>
    <t>001-HO-387</t>
  </si>
  <si>
    <t>001-HO-388</t>
  </si>
  <si>
    <t>001-IL-151</t>
  </si>
  <si>
    <t>001-ML-413</t>
  </si>
  <si>
    <t>001-ML-414</t>
  </si>
  <si>
    <t>001-ML-415</t>
  </si>
  <si>
    <t>001-MU-369</t>
  </si>
  <si>
    <t>001-MU-372</t>
  </si>
  <si>
    <t>Amarillo</t>
  </si>
  <si>
    <t>Naranja</t>
  </si>
  <si>
    <t>Transparente</t>
  </si>
  <si>
    <t>001-MU-373</t>
  </si>
  <si>
    <t>001-MU-374</t>
  </si>
  <si>
    <t>001-MU-375</t>
  </si>
  <si>
    <t>001-MU-379</t>
  </si>
  <si>
    <t>001-MU-380</t>
  </si>
  <si>
    <t>001-MU-382</t>
  </si>
  <si>
    <t>001-MU-384</t>
  </si>
  <si>
    <t>001-OF-641</t>
  </si>
  <si>
    <t>Gris-Bambú</t>
  </si>
  <si>
    <t>001-OF-642</t>
  </si>
  <si>
    <t>001-OF-643</t>
  </si>
  <si>
    <t>001-OF-644</t>
  </si>
  <si>
    <t>001-OF-645</t>
  </si>
  <si>
    <t>001-OF-646</t>
  </si>
  <si>
    <t>Gris Oscuro</t>
  </si>
  <si>
    <t>001-OF-647</t>
  </si>
  <si>
    <t>Rosado</t>
  </si>
  <si>
    <t>001-OF-651</t>
  </si>
  <si>
    <t>001-OF-658</t>
  </si>
  <si>
    <t>001-RE-201</t>
  </si>
  <si>
    <t>001-SKIP</t>
  </si>
  <si>
    <t>001-SO-80</t>
  </si>
  <si>
    <t>001-TE-584</t>
  </si>
  <si>
    <t>001-TE-585</t>
  </si>
  <si>
    <t>001-TE-586</t>
  </si>
  <si>
    <t>001-TE-601</t>
  </si>
  <si>
    <t>001-TE-602</t>
  </si>
  <si>
    <t>Bamboo</t>
  </si>
  <si>
    <t>001-TE-603</t>
  </si>
  <si>
    <t>001-TE-604</t>
  </si>
  <si>
    <t>Bambú</t>
  </si>
  <si>
    <t>001-TE-605</t>
  </si>
  <si>
    <t>001-TE-606</t>
  </si>
  <si>
    <t>Gris oscuro</t>
  </si>
  <si>
    <t>001-TE-607</t>
  </si>
  <si>
    <t>001-TE-608</t>
  </si>
  <si>
    <t>001-TE-616</t>
  </si>
  <si>
    <t>001-TE-617</t>
  </si>
  <si>
    <t>001-TE-623</t>
  </si>
  <si>
    <t>001-VA-1088</t>
  </si>
  <si>
    <t>001-VA-1089</t>
  </si>
  <si>
    <t>001-VA-1090</t>
  </si>
  <si>
    <t>001-VA-1091</t>
  </si>
  <si>
    <t>001-VA-1092</t>
  </si>
  <si>
    <t>001-VA-1093</t>
  </si>
  <si>
    <t>001-VA-1101</t>
  </si>
  <si>
    <t>001-VA-1102</t>
  </si>
  <si>
    <t>001-VA-1112</t>
  </si>
  <si>
    <t>001-VA-1113</t>
  </si>
  <si>
    <t>001-VA-1114</t>
  </si>
  <si>
    <t>001-VA-1115</t>
  </si>
  <si>
    <t>001-VA-1116</t>
  </si>
  <si>
    <t>001-VA-1143</t>
  </si>
  <si>
    <t>Negro - Gris</t>
  </si>
  <si>
    <t>001-VA-1144</t>
  </si>
  <si>
    <t>001-VA-1145</t>
  </si>
  <si>
    <t>001-VA-1146</t>
  </si>
  <si>
    <t>001-VA-1147</t>
  </si>
  <si>
    <t>001-VA-1148</t>
  </si>
  <si>
    <t>001-VA-1149</t>
  </si>
  <si>
    <t>001-VA-1150</t>
  </si>
  <si>
    <t>001-VA-1151</t>
  </si>
  <si>
    <t>001-VA-1152</t>
  </si>
  <si>
    <t>001-VA-1155</t>
  </si>
  <si>
    <t>001-VA-966-1</t>
  </si>
  <si>
    <t>001-VA-1125</t>
  </si>
  <si>
    <t>001-VA-1126</t>
  </si>
  <si>
    <t>001-VA-1127</t>
  </si>
  <si>
    <t>001-VA-1128</t>
  </si>
  <si>
    <t>001-TE-580</t>
  </si>
  <si>
    <t>001-TE-581</t>
  </si>
  <si>
    <t>001-TE-582</t>
  </si>
  <si>
    <t>Negro - Blanco</t>
  </si>
  <si>
    <t>001-TE-583</t>
  </si>
  <si>
    <t>001-VA-1083</t>
  </si>
  <si>
    <t>001-VA-1129</t>
  </si>
  <si>
    <t>Gris Claro</t>
  </si>
  <si>
    <t>001-VA-1130</t>
  </si>
  <si>
    <t>001-VA-1131</t>
  </si>
  <si>
    <t>Nregro</t>
  </si>
  <si>
    <t>001-VA-1132</t>
  </si>
  <si>
    <t>001-JU-99</t>
  </si>
  <si>
    <t>001-VA-1133</t>
  </si>
  <si>
    <t>Negro - Azul Royal</t>
  </si>
  <si>
    <t>001-VA-1134</t>
  </si>
  <si>
    <t>001-VA-1135</t>
  </si>
  <si>
    <t>001-VA-1136</t>
  </si>
  <si>
    <t>001-VA-1138</t>
  </si>
  <si>
    <t>Gris - Negro</t>
  </si>
  <si>
    <t>Gris - Azul royal</t>
  </si>
  <si>
    <t>Gris - Blanco</t>
  </si>
  <si>
    <t>001-VA-1139</t>
  </si>
  <si>
    <t>001-HO-384</t>
  </si>
  <si>
    <t>001-CP-338</t>
  </si>
  <si>
    <t>001-VA-1140</t>
  </si>
  <si>
    <t>001-MU-391</t>
  </si>
  <si>
    <t>001-MU-392</t>
  </si>
  <si>
    <t>001-TE-622</t>
  </si>
  <si>
    <t>001-CP-339</t>
  </si>
  <si>
    <t>001-VA-1141</t>
  </si>
  <si>
    <t>001-CP-340</t>
  </si>
  <si>
    <t>001-HO-385</t>
  </si>
  <si>
    <t>001-VA-89-2</t>
  </si>
  <si>
    <t>Azul Neon</t>
  </si>
  <si>
    <t>Naranja Neon</t>
  </si>
  <si>
    <t>Rosado Neon</t>
  </si>
  <si>
    <t>Amarillo Neon</t>
  </si>
  <si>
    <t>Verde Neon</t>
  </si>
  <si>
    <t>001-MU-381</t>
  </si>
  <si>
    <t>001-ML-404</t>
  </si>
  <si>
    <t>001-ML-405</t>
  </si>
  <si>
    <t>001-ML-406</t>
  </si>
  <si>
    <t>001-ML-407</t>
  </si>
  <si>
    <t>001-ML-408</t>
  </si>
  <si>
    <t>Madera</t>
  </si>
  <si>
    <t>001-VA-1084</t>
  </si>
  <si>
    <t>001-VA-1085</t>
  </si>
  <si>
    <t>001-VA-1086</t>
  </si>
  <si>
    <t>001-HE-294</t>
  </si>
  <si>
    <t>001-HE-295</t>
  </si>
  <si>
    <t>001-HE-296</t>
  </si>
  <si>
    <t>001-HE-297</t>
  </si>
  <si>
    <t>001-HE-298</t>
  </si>
  <si>
    <t>001-HE-299</t>
  </si>
  <si>
    <t>001-TE-587</t>
  </si>
  <si>
    <t>001-TE-588</t>
  </si>
  <si>
    <t>001-TE-589</t>
  </si>
  <si>
    <t>001-TE-590</t>
  </si>
  <si>
    <t>001-TE-591</t>
  </si>
  <si>
    <t>001-TE-592</t>
  </si>
  <si>
    <t>Bmabú</t>
  </si>
  <si>
    <t>001-TE-593</t>
  </si>
  <si>
    <t>001-TE-594</t>
  </si>
  <si>
    <t>001-TE-595</t>
  </si>
  <si>
    <t>001-TE-596</t>
  </si>
  <si>
    <t>001-VA-959-1</t>
  </si>
  <si>
    <t>001-VA-1094</t>
  </si>
  <si>
    <t>Beige</t>
  </si>
  <si>
    <t>001-VA-1095</t>
  </si>
  <si>
    <t>001-VA-1096</t>
  </si>
  <si>
    <t>001-CP-321</t>
  </si>
  <si>
    <t>001-TE-598</t>
  </si>
  <si>
    <t>001-TE-599</t>
  </si>
  <si>
    <t>001-VA-1097</t>
  </si>
  <si>
    <t>001-VA-1098</t>
  </si>
  <si>
    <t>001-TE-600</t>
  </si>
  <si>
    <t>001-VA-1099</t>
  </si>
  <si>
    <t>001-VA-1099-1</t>
  </si>
  <si>
    <t>001-VA-1100</t>
  </si>
  <si>
    <t>001-HO-371</t>
  </si>
  <si>
    <t>001-CP-324</t>
  </si>
  <si>
    <t>001-OF-648</t>
  </si>
  <si>
    <t>001-OF-649</t>
  </si>
  <si>
    <t>001-OF-650</t>
  </si>
  <si>
    <t>001-JU-93</t>
  </si>
  <si>
    <t>001-JU-94</t>
  </si>
  <si>
    <t>001-OF-652</t>
  </si>
  <si>
    <t>001-OF-653</t>
  </si>
  <si>
    <t>001-OF-654</t>
  </si>
  <si>
    <t>001-OF-655</t>
  </si>
  <si>
    <t>001-VA-1103</t>
  </si>
  <si>
    <t>001-VA-1103-1</t>
  </si>
  <si>
    <t>Surtido</t>
  </si>
  <si>
    <t>001-OF-656</t>
  </si>
  <si>
    <t>001-OF-657</t>
  </si>
  <si>
    <t>001-LAPIZ-ROJO</t>
  </si>
  <si>
    <t>001-JU-95</t>
  </si>
  <si>
    <t>001-OF-659</t>
  </si>
  <si>
    <t>001-CP-326</t>
  </si>
  <si>
    <t>001-VA-1104</t>
  </si>
  <si>
    <t>001-CP-327</t>
  </si>
  <si>
    <t>001-OF-660</t>
  </si>
  <si>
    <t>001-JU-96</t>
  </si>
  <si>
    <t>001-TE-610</t>
  </si>
  <si>
    <t>001-TE-611</t>
  </si>
  <si>
    <t>001-OF-661</t>
  </si>
  <si>
    <t>001-HE-300</t>
  </si>
  <si>
    <t>001-TE-612</t>
  </si>
  <si>
    <t>001-OF-662</t>
  </si>
  <si>
    <t>001-TE-613</t>
  </si>
  <si>
    <t>001-OF-663</t>
  </si>
  <si>
    <t>001-PEBBLE</t>
  </si>
  <si>
    <t>001-MU-376</t>
  </si>
  <si>
    <t>001-OF-664</t>
  </si>
  <si>
    <t>001-LOCKET</t>
  </si>
  <si>
    <t>001-MU-377</t>
  </si>
  <si>
    <t>001-OF-665</t>
  </si>
  <si>
    <t>001-TE-615</t>
  </si>
  <si>
    <t>001-OF-666</t>
  </si>
  <si>
    <t>001-HO-374</t>
  </si>
  <si>
    <t>001-JU-97</t>
  </si>
  <si>
    <t>001-OF-667</t>
  </si>
  <si>
    <t>001-VA-1105</t>
  </si>
  <si>
    <t>001-VA-1106</t>
  </si>
  <si>
    <t>Negro - Azul</t>
  </si>
  <si>
    <t>001-OF-669</t>
  </si>
  <si>
    <t>001-OF-670</t>
  </si>
  <si>
    <t>001-MU-378</t>
  </si>
  <si>
    <t>Morado</t>
  </si>
  <si>
    <t>001-VA-1107</t>
  </si>
  <si>
    <t>001-VA-1108</t>
  </si>
  <si>
    <t>001-VA-1109</t>
  </si>
  <si>
    <t>Verde Grisoso</t>
  </si>
  <si>
    <t>001-OF-614-1</t>
  </si>
  <si>
    <t>001-HO-375</t>
  </si>
  <si>
    <t>001-HE-301</t>
  </si>
  <si>
    <t>001-OF-671</t>
  </si>
  <si>
    <t>001-HE-302</t>
  </si>
  <si>
    <t>001-MU-383</t>
  </si>
  <si>
    <t>001-LL-117</t>
  </si>
  <si>
    <t>001-HE-303</t>
  </si>
  <si>
    <t>001-HO-376</t>
  </si>
  <si>
    <t>001-HO-377</t>
  </si>
  <si>
    <t>001-OF-672</t>
  </si>
  <si>
    <t>001-OF-673</t>
  </si>
  <si>
    <t>001-OF-674</t>
  </si>
  <si>
    <t>001-CP-330</t>
  </si>
  <si>
    <t>001-HO-378</t>
  </si>
  <si>
    <t>001-OF-675</t>
  </si>
  <si>
    <t>001-OF-676</t>
  </si>
  <si>
    <t>001-JU-98</t>
  </si>
  <si>
    <t>001-HE-304</t>
  </si>
  <si>
    <t>001-HO-379</t>
  </si>
  <si>
    <t>001-VA-1110</t>
  </si>
  <si>
    <t>001-OF-677</t>
  </si>
  <si>
    <t>001-OF-678</t>
  </si>
  <si>
    <t>001-OF-679</t>
  </si>
  <si>
    <t>001-OF-680</t>
  </si>
  <si>
    <t>001-TE-618</t>
  </si>
  <si>
    <t>001-TE-619</t>
  </si>
  <si>
    <t>001-TE-620</t>
  </si>
  <si>
    <t>001-TE-621</t>
  </si>
  <si>
    <t>001-CP-331</t>
  </si>
  <si>
    <t>001-CP-332</t>
  </si>
  <si>
    <t>001-CP-333</t>
  </si>
  <si>
    <t>001-MU-387</t>
  </si>
  <si>
    <t>001-MU-388</t>
  </si>
  <si>
    <t>001-MU-389</t>
  </si>
  <si>
    <t>001-CP-334</t>
  </si>
  <si>
    <t>001-CP-335</t>
  </si>
  <si>
    <t>Azul Transparente</t>
  </si>
  <si>
    <t>001-VA-1124</t>
  </si>
  <si>
    <t>001-HO-381</t>
  </si>
  <si>
    <t>001-OF-682</t>
  </si>
  <si>
    <t>001-MU-390</t>
  </si>
  <si>
    <t>001-HO-383</t>
  </si>
  <si>
    <t>001-SUMMIT-E-B</t>
  </si>
  <si>
    <t>001-AMBER</t>
  </si>
  <si>
    <t>001-HOLLIS</t>
  </si>
  <si>
    <t>001-HOLLIS-PAS</t>
  </si>
  <si>
    <t>001-SOOKIE</t>
  </si>
  <si>
    <t>001-HENLEY-BAM</t>
  </si>
  <si>
    <t>001-MU-393</t>
  </si>
  <si>
    <t>001-MU-394</t>
  </si>
  <si>
    <t>001-MU-395</t>
  </si>
  <si>
    <t>001-MU-396</t>
  </si>
  <si>
    <t>001-MU-397</t>
  </si>
  <si>
    <t>001-MU-398</t>
  </si>
  <si>
    <t>001-MU-399</t>
  </si>
  <si>
    <t>001-VA-1120</t>
  </si>
  <si>
    <t>001-VA-1121</t>
  </si>
  <si>
    <t>001-VA-1123</t>
  </si>
  <si>
    <t>001-SET-SW-DLU</t>
  </si>
  <si>
    <t>001-CP-337</t>
  </si>
  <si>
    <t>001-HE-306</t>
  </si>
  <si>
    <t>001-HE-307</t>
  </si>
  <si>
    <t>001-HE-308</t>
  </si>
  <si>
    <t>001-HE-309</t>
  </si>
  <si>
    <t>001-VA-1153</t>
  </si>
  <si>
    <t>001-OF-434-3</t>
  </si>
  <si>
    <t>001-CA-138</t>
  </si>
  <si>
    <t>001-CP-342</t>
  </si>
  <si>
    <t>001-RE-202</t>
  </si>
  <si>
    <t>001-VA-1156</t>
  </si>
  <si>
    <t>001-VA-1158</t>
  </si>
  <si>
    <t>Naural</t>
  </si>
  <si>
    <t>001-VA-1159</t>
  </si>
  <si>
    <t>Blanco - Negro</t>
  </si>
  <si>
    <t>Blanco - Azul</t>
  </si>
  <si>
    <t>001-HE-312</t>
  </si>
  <si>
    <t>001-HE-313</t>
  </si>
  <si>
    <t>001-VA-1162</t>
  </si>
  <si>
    <t>001-VA-1163</t>
  </si>
  <si>
    <t>001-VA-1164</t>
  </si>
  <si>
    <t>001-VA-1166</t>
  </si>
  <si>
    <t>1</t>
  </si>
  <si>
    <t>01</t>
  </si>
  <si>
    <t>2</t>
  </si>
  <si>
    <t>3</t>
  </si>
  <si>
    <t>4</t>
  </si>
  <si>
    <t>02</t>
  </si>
  <si>
    <t>03</t>
  </si>
  <si>
    <t>04</t>
  </si>
  <si>
    <t>5</t>
  </si>
  <si>
    <t>6</t>
  </si>
  <si>
    <t>7</t>
  </si>
  <si>
    <t>8</t>
  </si>
  <si>
    <t>05</t>
  </si>
  <si>
    <t>06</t>
  </si>
  <si>
    <t>07</t>
  </si>
  <si>
    <t>08</t>
  </si>
  <si>
    <t>9</t>
  </si>
  <si>
    <t>001-ML-414-Silver</t>
  </si>
  <si>
    <t>001-ML-415-Negro</t>
  </si>
  <si>
    <t>001-TE-596-Negro</t>
  </si>
  <si>
    <t>001-OF-669-Negro</t>
  </si>
  <si>
    <t>001-OF-670-Azul Royal</t>
  </si>
  <si>
    <t>001-OF-670-Negro</t>
  </si>
  <si>
    <t>001-OF-670-Rojo</t>
  </si>
  <si>
    <t>001-OF-670-Silver</t>
  </si>
  <si>
    <t>001-MU-378-Amarillo</t>
  </si>
  <si>
    <t>001-MU-378-Azul</t>
  </si>
  <si>
    <t>001-MU-378-Morado</t>
  </si>
  <si>
    <t>001-MU-378-Naranja</t>
  </si>
  <si>
    <t>001-MU-378-Negro</t>
  </si>
  <si>
    <t>001-MU-378-Rojo</t>
  </si>
  <si>
    <t>001-MU-378-Transparente</t>
  </si>
  <si>
    <t>001-MU-378-Verde</t>
  </si>
  <si>
    <t>001-VA-1107-Azul Oscuro</t>
  </si>
  <si>
    <t>001-VA-1107-Azul Royal</t>
  </si>
  <si>
    <t>001-VA-1107-Negro</t>
  </si>
  <si>
    <t>001-VA-1107-Rojo</t>
  </si>
  <si>
    <t>001-VA-1107-Verde</t>
  </si>
  <si>
    <t>001-VA-1108-Azul Oscuro</t>
  </si>
  <si>
    <t>001-VA-1108-Negro</t>
  </si>
  <si>
    <t>001-VA-1109-Azul Oscuro</t>
  </si>
  <si>
    <t>001-VA-1109-Negro</t>
  </si>
  <si>
    <t>001-VA-1109-Verde Grisoso</t>
  </si>
  <si>
    <t>001-OF-651-Gris</t>
  </si>
  <si>
    <t>001-TE-601-Negro</t>
  </si>
  <si>
    <t>001-TE-602-Bamboo</t>
  </si>
  <si>
    <t>001-TE-603-Bamboo</t>
  </si>
  <si>
    <t>001-VA-1101-Azul</t>
  </si>
  <si>
    <t>001-VA-1101-Negro</t>
  </si>
  <si>
    <t>001-IL-151-Negro</t>
  </si>
  <si>
    <t>001-VA-1102-Blanco</t>
  </si>
  <si>
    <t>001-TE-584-Gris-Bambú</t>
  </si>
  <si>
    <t>001-OF-641-Gris-Bambú</t>
  </si>
  <si>
    <t>001-OF-642-Gris-Bambú</t>
  </si>
  <si>
    <t>001-OF-643-Gris</t>
  </si>
  <si>
    <t>001-OF-644-Gris</t>
  </si>
  <si>
    <t>001-VA-1088-Gris</t>
  </si>
  <si>
    <t>001-VA-1088-Negro</t>
  </si>
  <si>
    <t>001-VA-1089-Gris</t>
  </si>
  <si>
    <t>001-VA-1090-Gris</t>
  </si>
  <si>
    <t>001-VA-1144-Negro</t>
  </si>
  <si>
    <t>001-VA-1145-Negro</t>
  </si>
  <si>
    <t>001-VA-1146-Negro</t>
  </si>
  <si>
    <t>001-VA-1147-Negro</t>
  </si>
  <si>
    <t>001-VA-1148-Azul Oscuro</t>
  </si>
  <si>
    <t>001-VA-1148-Negro</t>
  </si>
  <si>
    <t>001-VA-1149-Negro</t>
  </si>
  <si>
    <t>001-VA-1150-Negro</t>
  </si>
  <si>
    <t>001-VA-1151-Negro</t>
  </si>
  <si>
    <t>001-VA-1152-Negro</t>
  </si>
  <si>
    <t>001-VA-959-1-Azul Oscuro</t>
  </si>
  <si>
    <t>001-VA-959-1-Gris</t>
  </si>
  <si>
    <t>001-VA-959-1-Negro</t>
  </si>
  <si>
    <t>001-MU-372-Amarillo</t>
  </si>
  <si>
    <t>001-MU-372-Naranja</t>
  </si>
  <si>
    <t>001-MU-372-Negro</t>
  </si>
  <si>
    <t>001-MU-372-Rojo</t>
  </si>
  <si>
    <t>001-MU-372-Transparente</t>
  </si>
  <si>
    <t>001-CP-323-Natural</t>
  </si>
  <si>
    <t>001-MU-373-Amarillo</t>
  </si>
  <si>
    <t>001-MU-373-Azul</t>
  </si>
  <si>
    <t>001-MU-373-Naranja</t>
  </si>
  <si>
    <t>001-MU-373-Negro</t>
  </si>
  <si>
    <t>001-MU-373-Rojo</t>
  </si>
  <si>
    <t>001-MU-373-Transparente</t>
  </si>
  <si>
    <t>001-MU-373-Verde</t>
  </si>
  <si>
    <t>001-HO-370-Azul</t>
  </si>
  <si>
    <t>001-HO-370-Blanco</t>
  </si>
  <si>
    <t>001-HO-370-Natural</t>
  </si>
  <si>
    <t>001-MU-384-SILVER</t>
  </si>
  <si>
    <t>001-VA-966-1-Azul</t>
  </si>
  <si>
    <t>001-VA-966-1-Blanco</t>
  </si>
  <si>
    <t>001-VA-966-1-Negro</t>
  </si>
  <si>
    <t>001-TE-585-Silver</t>
  </si>
  <si>
    <t>001-TE-586-Natural</t>
  </si>
  <si>
    <t>001-RE-201-Natural</t>
  </si>
  <si>
    <t>001-MU-369-Azul Royal</t>
  </si>
  <si>
    <t>001-MU-369-Blanco</t>
  </si>
  <si>
    <t>001-MU-369-Negro</t>
  </si>
  <si>
    <t>001-MU-369-Rojo</t>
  </si>
  <si>
    <t>001-VA-1091-Azul</t>
  </si>
  <si>
    <t>001-VA-1092-Azul</t>
  </si>
  <si>
    <t>001-OF-645-Natural</t>
  </si>
  <si>
    <t>001-VA-1093-Natural</t>
  </si>
  <si>
    <t>001-CP-320-Natural</t>
  </si>
  <si>
    <t>001-TE-600-Bamboo</t>
  </si>
  <si>
    <t>001-OF-646-Azul Oscuro</t>
  </si>
  <si>
    <t>001-OF-646-Azul Royal</t>
  </si>
  <si>
    <t>001-OF-646-Negro</t>
  </si>
  <si>
    <t>001-OF-647-Amarillo</t>
  </si>
  <si>
    <t>001-OF-647-Azul</t>
  </si>
  <si>
    <t>001-OF-647-Naranja</t>
  </si>
  <si>
    <t>001-OF-647-Rosado</t>
  </si>
  <si>
    <t>001-OF-647-Verde</t>
  </si>
  <si>
    <t>001-BENNIN-BAM-Azul</t>
  </si>
  <si>
    <t>001-BENNIN-BAM-Blanco</t>
  </si>
  <si>
    <t>001-BENNIN-BAM-Gris</t>
  </si>
  <si>
    <t>001-BENNIN-BAM-Negro</t>
  </si>
  <si>
    <t>001-BENNIN-BAM-Rojo</t>
  </si>
  <si>
    <t>001-BENNIN-BAM-Silver</t>
  </si>
  <si>
    <t>001-Elrik-Azul</t>
  </si>
  <si>
    <t>001-Elrik-Blanco</t>
  </si>
  <si>
    <t>001-Elrik-Negro</t>
  </si>
  <si>
    <t>001-Elrik-Rojo</t>
  </si>
  <si>
    <t>001-Elrik-Silver</t>
  </si>
  <si>
    <t>001-SKIP-Azul</t>
  </si>
  <si>
    <t>001-SKIP-Blanco</t>
  </si>
  <si>
    <t>001-SKIP-Negro</t>
  </si>
  <si>
    <t>001-SKIP-Rojo</t>
  </si>
  <si>
    <t>001-SKIP-Verde</t>
  </si>
  <si>
    <t>001-EST-Cartón-Negro</t>
  </si>
  <si>
    <t>001-MU-379-Azul Oscuro</t>
  </si>
  <si>
    <t>001-MU-379-Negro</t>
  </si>
  <si>
    <t>001-MU-379-Silver</t>
  </si>
  <si>
    <t>001-MU-380-Negro</t>
  </si>
  <si>
    <t>001-MU-382-Azul</t>
  </si>
  <si>
    <t>001-MU-382-Blanco</t>
  </si>
  <si>
    <t>001-MU-382-Negro</t>
  </si>
  <si>
    <t>001-MU-382-Silver</t>
  </si>
  <si>
    <t>001-MU-374-Negro</t>
  </si>
  <si>
    <t>001-MU-374-Silver</t>
  </si>
  <si>
    <t>001-OF-658-Azul Oscuro</t>
  </si>
  <si>
    <t>001-OF-658-Azul Royal</t>
  </si>
  <si>
    <t>001-OF-658-Negro</t>
  </si>
  <si>
    <t>001-OF-658-Rojo</t>
  </si>
  <si>
    <t>001-TE-605-Blanco</t>
  </si>
  <si>
    <t>001-TE-605-Negro</t>
  </si>
  <si>
    <t>001-TE-606-Silver</t>
  </si>
  <si>
    <t>001-TE-607-Blanco</t>
  </si>
  <si>
    <t>001-TE-607-Negro</t>
  </si>
  <si>
    <t>001-MU-375-Azul</t>
  </si>
  <si>
    <t>001-MU-375-Blanco</t>
  </si>
  <si>
    <t>001-MU-375-Negro</t>
  </si>
  <si>
    <t>001-MU-375-Silver</t>
  </si>
  <si>
    <t>001-VA-1155-Blanco</t>
  </si>
  <si>
    <t>001-HO-387-Blanco</t>
  </si>
  <si>
    <t>001-HO-388-Gris</t>
  </si>
  <si>
    <t>001-TE-623-Negro</t>
  </si>
  <si>
    <t>001-VA-1112-Azul Oscuro</t>
  </si>
  <si>
    <t>001-VA-1112-Negro</t>
  </si>
  <si>
    <t>001-VA-1113-Negro</t>
  </si>
  <si>
    <t>001-VA-1114-Negro</t>
  </si>
  <si>
    <t>001-SO-80-Negro</t>
  </si>
  <si>
    <t>001-CAP-33-Azul Oscuro</t>
  </si>
  <si>
    <t>001-CAP-33-Azul Royal</t>
  </si>
  <si>
    <t>001-CAP-33-Negro</t>
  </si>
  <si>
    <t>001-CAP-33-Rojo</t>
  </si>
  <si>
    <t>001-CAP-33-Verde</t>
  </si>
  <si>
    <t>001-TE-616-Negro</t>
  </si>
  <si>
    <t>001-TE-617-Negro</t>
  </si>
  <si>
    <t>001-TE-617-Silver</t>
  </si>
  <si>
    <t>001-CP-328-Negro</t>
  </si>
  <si>
    <t>001-CP-329-Negro</t>
  </si>
  <si>
    <t>001-OF-678-Negro</t>
  </si>
  <si>
    <t>001-OF-679-Azul Oscuro</t>
  </si>
  <si>
    <t>001-OF-679-Negro</t>
  </si>
  <si>
    <t>001-OF-680-Azul Oscuro</t>
  </si>
  <si>
    <t>001-OF-680-Negro</t>
  </si>
  <si>
    <t>001-VA-1115-Azul Royal</t>
  </si>
  <si>
    <t>001-VA-1115-Gris</t>
  </si>
  <si>
    <t>001-VA-1115-Negro</t>
  </si>
  <si>
    <t>001-VA-1115-Rojo</t>
  </si>
  <si>
    <t>001-VA-1116-Azul Royal</t>
  </si>
  <si>
    <t>001-VA-1116-Gris</t>
  </si>
  <si>
    <t>001-VA-1116-Negro</t>
  </si>
  <si>
    <t>001-VA-1116-Rojo</t>
  </si>
  <si>
    <t>001-VA-1116-Verde</t>
  </si>
  <si>
    <t>001-HO-380-Gris</t>
  </si>
  <si>
    <t>001-TE-618-Negro</t>
  </si>
  <si>
    <t>001-TE-619-Blanco</t>
  </si>
  <si>
    <t>001-TE-619-Negro</t>
  </si>
  <si>
    <t>001-TE-621-Negro</t>
  </si>
  <si>
    <t>CREAR</t>
  </si>
  <si>
    <t>001-HO-369-Azul</t>
  </si>
  <si>
    <t>001-MU-372-Azul</t>
  </si>
  <si>
    <t>001-MU-372-Verde</t>
  </si>
  <si>
    <t>001-OF-646-Gris Oscuro</t>
  </si>
  <si>
    <t>001-OF-658-Gris Oscuro</t>
  </si>
  <si>
    <t>001-OF-680-Gris Oscuro</t>
  </si>
  <si>
    <t>001-TE-606-Gris Oscuro</t>
  </si>
  <si>
    <t>001-TE-620-Gris Oscuro</t>
  </si>
  <si>
    <t>001-VA-1107-Gris Oscuro</t>
  </si>
  <si>
    <t>001-VA-1146-Gris Oscuro</t>
  </si>
  <si>
    <t>001-VA-1150-Gris Oscuro</t>
  </si>
  <si>
    <t>001-VA-1151-Gris Oscuro</t>
  </si>
  <si>
    <t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'') DECLARE @ISACTIVE BIT = (CASE WHEN '' = 'Si' THEN 1 ELSE 0 END) insert into item_references (ITEM_ID, REFERENCE_CODE, PROVIDER_REFERENCE_CODE, REFERENCE_NAME, PROVIDER_REFERENCE_NAME, NOTES, INVENTORY_QUANTITY, IS_ACTIVE, ALARM_MINIMUM_QUANTITY) values  (@ITEM_ID,'','','','',NULL,0,@ISACTIVE,)
DECLARE @REFERENCE_ID INT = (SELECT REFERENCE_ID FROM item_references WHERE ITEM_ID = @ITEM_ID AND REFERENCE_CODE = '') UPDATE references_warehouse set QUANTITY =  WHERE WAREHOUSE_ID = @LOCAL AND REFERENCE_ID = @REFERENCE_ID UPDATE references_warehouse set QUANTITY =  WHERE WAREHOUSE_ID = @FRANCA AND REFERENCE_ID = @REFERENCE_ID
GO</t>
  </si>
  <si>
    <t>ERROR CREANDO LA REFERENCIA</t>
  </si>
  <si>
    <t>LA referencia ya existe con Bamboo</t>
  </si>
  <si>
    <t>LA referencia ya  existe con Bamboo</t>
  </si>
  <si>
    <t>LA referencia ya  existe con Negro - Gris Oscuro</t>
  </si>
  <si>
    <t>declare @table TABLE (Item_ID INT, Reference_ID int)</t>
  </si>
  <si>
    <t>insert into @table</t>
  </si>
  <si>
    <t>select a.Item_Id, a.REFERENCE_ID</t>
  </si>
  <si>
    <t xml:space="preserve">  from item_references a</t>
  </si>
  <si>
    <t xml:space="preserve">  join items b on b.ITEM_ID = a.ITEM_ID</t>
  </si>
  <si>
    <t xml:space="preserve">  join string_split('001-AMBER-Amarillo,001-AMBER-Azul Royal,001-AMBER-Blanco,001-AMBER-Morado,001-AMBER-Naranja,001-AMBER-Natural,001-AMBER-Negro,001-AMBER-Rojo,001-AMBER-Verde,001-BENNIN-BAM-Azul,001-BENNIN-BAM-Blanco,001-BENNIN-BAM-Gris,001-BENNIN-BAM-Negro,001-BENNIN-BAM-Rojo,001-BENNIN-BAM-Silver,001-CA-138-Blanco,001-CAP-33-Azul Oscuro,001-CAP-33-Azul Royal,001-CAP-33-Negro,001-CAP-33-Rojo,001-CAP-33-Verde,001-CP-320-Natural,001-CP-321-Azul,001-CP-321-Blanco,001-CP-321-Negro,001-CP-323-Natural,001-CP-324-Bamboo,001-CP-326-Bamboo,001-CP-327-Negro,001-CP-328-Negro,001-CP-329-Negro,001-CP-330-Bamboo,001-CP-331-Azul,001-CP-331-Blanco,001-CP-332-Azul,001-CP-332-Blanco,001-CP-333-Blanco,001-CP-334-Azul,001-CP-334-Blanco,001-CP-334-Negro,001-CP-335-Azul Transparente,001-CP-335-Transparente,001-CP-337-Azul Transparente,001-CP-337-Transparente,001-CP-338-Blanco,001-CP-338-Negro,001-CP-339-Bamboo,001-CP-340-Azul Royal,001-CP-340-Negro,001-CP-342-Azul,001-CP-342-Blanco,001-CP-342-Negro,001-CP-342-Rojo,001-CP-342-Verde,001-ELRIK-Azul,001-ELRIK-Blanco,001-ELRIK-Negro,001-ELRIK-Rojo,001-ELRIK-Silver,001-EST-Cartón-Negro,001-HE-294-Negro,001-HE-295-Negro,001-HE-296-Azul,001-HE-296-Negro,001-HE-297-Silver,001-HE-298-Azul Royal,001-HE-298-Natural,001-HE-299-Natural,001-HE-300-Blanco,001-HE-300-Negro,001-HE-301-Natural,001-HE-302-Blanco,001-HE-302-Negro,001-HE-303-Negro,001-HE-304-Negro,001-HE-306-Azul,001-HE-306-Blanco,001-HE-306-Negro,001-HE-307-Azul,001-HE-307-Blanco,001-HE-307-Negro,001-HE-307-Rojo,001-HE-308-Negro,001-HE-309-Azul,001-HE-309-Blanco,001-HE-309-Negro,001-HE-312-Negro,001-HE-313-Negro,001-HENLEY-BAM-Bamboo,001-HO-369-Azul,001-HO-369-Natual,001-HO-370-Azul,001-HO-370-Blanco,001-HO-370-Natural,001-HO-371-Natural,001-HO-374-Natural,001-HO-375-Bamboo,001-HO-376-Bamboo,001-HO-377-Bamboo,001-HO-378-Blanco,001-HO-379-Natural,001-HO-380-Gris,001-HO-381-Silver,001-HO-383-Blanco,001-HO-384-Azul Oscuro,001-HO-384-Gris Claro,001-HO-385-Negro,001-HO-387-Blanco,001-HO-388-Gris,001-HOLLIS-Amarillo,001-HOLLIS-Azul Royal,001-HOLLIS-Blanco,001-HOLLIS-Naranja,001-HOLLIS-Negro,001-HOLLIS-Rojo,001-HOLLIS-Verde,001-HOLLIS-PAS-Amarillo,001-HOLLIS-PAS-Azul,001-HOLLIS-PAS-Morado,001-HOLLIS-PAS-Naranja,001-HOLLIS-PAS-Rosado,001-HOLLIS-PAS-Verde,001-IL-151-Negro,001-JU-93-Blanco,001-JU-94-Bamboo,001-JU-95-Blanco,001-JU-96-Natural,001-JU-97-Natural,001-JU-98-Natural,001-JU-99-Negro,001-LAPIZ-ROJO-Rojo,001-LL-117-Azul,001-LL-117-Negro,001-LL-117-Rojo,001-LL-117-Silver,001-LOCKET-Silver,001-ML-404-Negro,001-ML-405-Negro,001-ML-406-Azul Oscuro,001-ML-406-Negro,001-ML-407-Gris,001-ML-408-Madera,001-ML-413-Silver,001-ML-414-Silver,001-ML-415-Negro,001-MU-369-Azul Royal,001-MU-369-Blanco,001-MU-369-Negro,001-MU-369-Rojo,001-MU-372-Amarillo,001-MU-372-Azul,001-MU-372-Naranja,001-MU-372-Negro,001-MU-372-Rojo,001-MU-372-Transparente,001-MU-372-Verde,001-MU-373-Amarillo,001-MU-373-Azul,001-MU-373-Naranja,001-MU-373-Negro,001-MU-373-Rojo,001-MU-373-Transparente,001-MU-373-Verde,001-MU-374-Negro,001-MU-374-Silver,001-MU-375-Azul,001-MU-375-Blanco,001-MU-375-Negro,001-MU-375-Silver,001-MU-376-Gris Oscuro,001-MU-376-Negro,001-MU-377-Negro,001-MU-378-Amarillo,001-MU-378-Azul,001-MU-378-Morado,001-MU-378-Naranja,001-MU-378-Negro,001-MU-378-Rojo,001-MU-378-Transparente,001-MU-378-Verde,001-MU-379-Azul Oscuro,001-MU-379-Negro,001-MU-379-Silver,001-MU-380-Negro,001-MU-381-Azul,001-MU-381-Blanco,001-MU-381-Negro,001-MU-382-Azul,001-MU-382-Blanco,001-MU-382-Negro,001-MU-382-Silver,001-MU-383-Negro,001-MU-383-Silver,001-MU-384-Silver,001-MU-387-Negro,001-MU-388-Negro - Blanco,001-MU-389-Negro - Blanco,001-MU-390-Blanco,001-MU-390-Negro,001-MU-391-Azul Royal,001-MU-391-Negro,001-MU-391-Silver,001-MU-392-Azul Oscuro,001-MU-392-Blanco,001-MU-392-Negro,001-MU-393-Azul,001-MU-393-Blanco,001-MU-393-Naranja,001-MU-393-Negro,001-MU-393-Rojo,001-MU-393-Silver,001-MU-393-Verde,001-MU-394-Azul,001-MU-394-Blanco,001-MU-394-Negro,001-MU-394-Silver,001-MU-395-Azul,001-MU-395-Blanco,001-MU-395-Negro,001-MU-395-Silver,001-MU-396-Azul Royal,001-MU-396-Blanco,001-MU-396-Negro,001-MU-396-Silver,001-MU-397-Azul Royal,001-MU-397-Blanco,001-MU-397-Naranja,001-MU-397-Negro,001-MU-397-Rojo,001-MU-397-Silver,001-MU-397-Verde,001-MU-398-Negro,001-MU-398-Silver,001-MU-399-Negro,001-MU-399-Silver,001-OF-434-3-Azul Royal,001-OF-434-3-Gris,001-OF-434-3-Negro,001-OF-434-3-Rojo,001-OF-614-1-Amarillo,001-OF-614-1-Azul,001-OF-614-1-Naranja,001-OF-614-1-Verde,001-OF-641-Gris-Bambú,001-OF-642-Gris-Bambú,001-OF-643-Gris,001-OF-644-Gris,001-OF-645-Natural,001-OF-646-Azul Oscuro,001-OF-646-Azul Royal,001-OF-646-Gris Oscuro,001-OF-646-Negro,001-OF-647-Amarillo,001-OF-647-Azul,001-OF-647-Naranja,001-OF-647-Rosado,001-OF-647-Verde,001-OF-648-Azul Royal,001-OF-648-Negro,001-OF-648-Rojo,001-OF-648-Verde,001-OF-649-Bamboo,001-OF-650-Bamboo,001-OF-651-Gris,001-OF-652-Negro,001-OF-653-Gris Oscuro,001-OF-653-Negro,001-OF-654-Azul Oscuro,001-OF-654-Gris Oscuro,001-OF-654-Negro,001-OF-654-Rojo,001-OF-655-Negro,001-OF-656-Azul Oscuro,001-OF-656-Blanco,001-OF-656-Negro,001-OF-656-Rojo,001-OF-656-Verde,001-OF-657-Blanco,001-OF-658-Azul Oscuro,001-OF-658-Azul Royal,001-OF-658-Gris Oscuro,001-OF-658-Negro,001-OF-658-Rojo,001-OF-659-Natural,001-OF-660-Natural,001-OF-661-Surtido,001-OF-662-Natural,001-OF-663-Negro,001-OF-664-Gris,001-OF-665-Azul,001-OF-665-Negro,001-OF-665-Rojo,001-OF-666-Natural,001-OF-667-Bamboo,001-OF-669-Negro,001-OF-670-Azul Royal,001-OF-670-Negro,001-OF-670-Rojo,001-OF-670-Silver,001-OF-671-Bamboo,001-OF-672-Natural,001-OF-673-Natural,001-OF-674-Amarillo,001-OF-674-Azul Oscuro,001-OF-674-Azul Royal,001-OF-674-Gris,001-OF-674-Naranja,001-OF-674-Negro,001-OF-674-Rojo,001-OF-674-Verde,001-OF-675-Natural,001-OF-676-Azul Royal,001-OF-676-Natural,001-OF-676-Negro,001-OF-677-Natural,001-OF-678-Negro,001-OF-679-Azul Oscuro,001-OF-679-Negro,001-OF-680-Azul Oscuro,001-OF-680-Gris Oscuro,001-OF-680-Negro,001-OF-682-Azul,001-OF-682-Gris,001-OF-682-Negro,001-OF-682-Rojo,001-PEBBLE-Azul Oscuro,001-PEBBLE-Gris,001-PEBBLE-Negro,001-PEBBLE-Rojo,001-PEBBLE-Verde,001-RE-201-Natural,001-RE-202-Silver,001-SET-SW-DLU-Negro,001-SKIP-Azul,001-SKIP-Blanco,001-SKIP-Negro,001-SKIP-Rojo,001-SKIP-Verde,001-SO-80-Negro,001-SOOKIE-Azul Royal,001-SOOKIE-Gris,001-SOOKIE-Negro,001-SOOKIE-Rojo,001-SUMMIT-E-B-Azul Royal,001-SUMMIT-E-B-Gris,001-SUMMIT-E-B-Natural,001-SUMMIT-E-B-Rojo,001-SUMMIT-E-B-Verde,001-TE-580-Negro,001-TE-581-Azul,001-TE-581-Negro,001-TE-582-Negro - Blanco,001-TE-583-Blanco,001-TE-584-Gris-Bambú,001-TE-585-Silver,001-TE-586-Natural,001-TE-587-Gris,001-TE-588-Gris,001-TE-589-Bambú,001-TE-590-Bambú,001-TE-591-Bambú,001-TE-592-Bambú,001-TE-593-Bambú,001-TE-594-Bambú,001-TE-595-Blanco,001-TE-596-Negro,001-TE-598-Negro,001-TE-599-Bamboo,001-TE-600-Bamboo,001-TE-601-Negro,001-TE-602-Bamboo,001-TE-603-Bamboo,001-TE-604-Bambú,001-TE-605-Blanco,001-TE-605-Negro,001-TE-606-Gris oscuro,001-TE-606-Silver,001-TE-607-Blanco,001-TE-607-Negro,001-TE-608-Bambú,001-TE-610-Natural,001-TE-611-Gris,001-TE-612-Blanco,001-TE-612-Negro,001-TE-613-Natural,001-TE-615-Azul,001-TE-615-Negro,001-TE-615-Rojo,001-TE-616-Negro,001-TE-617-Negro,001-TE-617-Silver,001-TE-618-Negro,001-TE-619-Blanco,001-TE-619-Negro,001-TE-620-Gris Oscuro,001-TE-621-Negro,001-TE-622-Negro,001-TE-623-Negro,001-VA-1083-Blanco,001-VA-1084-Negro,001-VA-1085-Negro,001-VA-1086-Negro,001-VA-1088-Gris,001-VA-1088-Negro,001-VA-1089-Gris,001-VA-1090-Gris,001-VA-1091-Azul,001-VA-1092-Azul,001-VA-1093-Natural,001-VA-1094-Azul Oscuro,001-VA-1094-Beige,001-VA-1094-Negro,001-VA-1095-Azul Oscuro,001-VA-1095-Azul Royal,001-VA-1095-Gris,001-VA-1095-Negro,001-VA-1095-Rojo,001-VA-1096-Azul,001-VA-1096-Blanco,001-VA-1096-Negro,001-VA-1097-Azul,001-VA-1097-Blanco,001-VA-1097-Negro,001-VA-1098-Blanco,001-VA-1099-Azul Royal,001-VA-1099-Blanco,001-VA-1099-Negro,001-VA-1099-Rojo,001-VA-1099-1-Madera,001-VA-1100-Gris,001-VA-1101-Azul,001-VA-1101-Negro,001-VA-1102-Blanco,001-VA-1103-Natural,001-VA-1103-1-Surtido,001-VA-1104-Azul Royal,001-VA-1104-Blanco,001-VA-1104-Gris Oscuro,001-VA-1104-Negro,001-VA-1105-Negro,001-VA-1106-Negro - Azul,001-VA-1106-Negro - Gris,001-VA-1107-Azul Oscuro,001-VA-1107-Azul Royal,001-VA-1107-Gris Oscuro,001-VA-1107-Negro,001-VA-1107-Rojo,001-VA-1107-Verde,001-VA-1108-Azul Oscuro,001-VA-1108-Negro,001-VA-1109-Azul Oscuro,001-VA-1109-Negro,001-VA-1109-Verde Grisoso,001-VA-1110-Azul Royal,001-VA-1110-Blanco,001-VA-1110-Negro,001-VA-1110-Rojo,001-VA-1110-Verde,001-VA-1112-Azul Oscuro,001-VA-1112-Negro,001-VA-1113-Negro,001-VA-1114-Negro,001-VA-1115-Azul Royal,001-VA-1115-Gris,001-VA-1115-Negro,001-VA-1115-Rojo,001-VA-1116-Azul Royal,001-VA-1116-Gris,001-VA-1116-Negro,001-VA-1116-Rojo,001-VA-1116-Verde,001-VA-1120-Negro,001-VA-1121-Negro,001-VA-1123-Negro,001-VA-1124-Azul Oscuro,001-VA-1124-Azul Royal,001-VA-1124-Gris Oscuro,001-VA-1124-Negro,001-VA-1124-Rojo,001-VA-1124-Verde,001-VA-1125-Azul Oscuro,001-VA-1125-Gris Oscuro,001-VA-1125-Negro,001-VA-1126-Azul Oscuro,001-VA-1126-Gris Oscuro,001-VA-1126-Negro,001-VA-1127-Azul Oscuro,001-VA-1127-Gris Oscuro,001-VA-1127-Negro,001-VA-1127-Rojo,001-VA-1128-Gris Oscuro,001-VA-1128-Negro,001-VA-1129-Gris Claro,001-VA-1129-Negro,001-VA-1130-Azul Oscuro,001-VA-1130-Negro,001-VA-1131-Amarillo,001-VA-1131-Azul Oscuro,001-VA-1131-Azul Royal,001-VA-1131-Blanco,001-VA-1131-Naranja,001-VA-1131-Nregro,001-VA-1131-Rojo,001-VA-1131-Verde,001-VA-1132-Azul Royal,001-VA-1132-Gris,001-VA-1132-Negro,001-VA-1133-Negro - Azul Royal,001-VA-1133-Negro - Gris,001-VA-1134-Natural,001-VA-1135-Azul Royal,001-VA-1135-Gris,001-VA-1135-Negro,001-VA-1135-Rojo,001-VA-1135-Verde,001-VA-1136-Azul Royal,001-VA-1136-Natural,001-VA-1136-Negro,001-VA-1138-Gris - Azul royal,001-VA-1138-Gris - Blanco,001-VA-1138-Gris - Negro,001-VA-1139-Azul Royal,001-VA-1139-Blanco,001-VA-1139-Negro,001-VA-1139-Rojo,001-VA-1140-Azul Royal,001-VA-1140-Blanco,001-VA-1141-Azul Royal,001-VA-1141-Blanco,001-VA-1141-Negro,001-VA-1141-Rojo,001-VA-1143-Negro - Gris,001-VA-1144-Negro,001-VA-1145-Negro,001-VA-1146-Gris Oscuro,001-VA-1146-Negro,001-VA-1147-Negro,001-VA-1148-Azul Oscuro,001-VA-1148-Negro,001-VA-1149-Negro,001-VA-1150-Gris Oscuro,001-VA-1150-Negro,001-VA-1151-Gris Oscuro,001-VA-1151-Negro,001-VA-1152-Negro,001-VA-1153-Azul Oscuro,001-VA-1153-Gris,001-VA-1153-Negro,001-VA-1155-Blanco,001-VA-1156-Natural,001-VA-1158-Naural,001-VA-1159-Blanco - Azul,001-VA-1159-Blanco - Negro,001-VA-1162-Azul Royal,001-VA-1162-Gris,001-VA-1162-Negro,001-VA-1163-Azul Royal,001-VA-1163-Blanco,001-VA-1163-Negro,001-VA-1164-Azul,001-VA-1164-Blanco,001-VA-1164-Negro,001-VA-1166-Gris - Negro,001-VA-89-2-Amarillo Neon,001-VA-89-2-Azul Neon,001-VA-89-2-Naranja Neon,001-VA-89-2-Rosado Neon,001-VA-89-2-Verde Neon,001-VA-959-1-Azul Oscuro,001-VA-959-1-Gris,001-VA-959-1-Negro,001-VA-966-1-Azul,001-VA-966-1-Blanco,001-VA-966-1-Negro',',') as c</t>
  </si>
  <si>
    <t xml:space="preserve">     ON c.value = ('001-'+b.INTERNAL_REFERENCE+'-'+a.REFERENCE_NAME) </t>
  </si>
  <si>
    <t>order by 1</t>
  </si>
  <si>
    <t>select * from Items_Homologados_View a</t>
  </si>
  <si>
    <t xml:space="preserve">where exists (select * </t>
  </si>
  <si>
    <t xml:space="preserve">  from @table b where b.Item_ID = a.Item_Id) and Homologado = 1</t>
  </si>
  <si>
    <t>select * from Item_References_Homologados_View a</t>
  </si>
  <si>
    <t xml:space="preserve">  from @table b where b.Item_ID = a.Item_Id and b.REFERENCE_ID = a.REFERENCE_ID) and Homologado = 1</t>
  </si>
  <si>
    <t>----</t>
  </si>
  <si>
    <t>/* BORRADOS */</t>
  </si>
  <si>
    <t>DELETE C</t>
  </si>
  <si>
    <t xml:space="preserve">  from ItemsColor_Win c</t>
  </si>
  <si>
    <t xml:space="preserve"> where exists (select 1 </t>
  </si>
  <si>
    <t xml:space="preserve"> from Item_References_Homologados_View a</t>
  </si>
  <si>
    <t xml:space="preserve">from @table b </t>
  </si>
  <si>
    <t xml:space="preserve">   where b.Item_ID = a.Item_Id and b.REFERENCE_ID = a.REFERENCE_ID) </t>
  </si>
  <si>
    <t xml:space="preserve">  AND c.IdItem = a.Item_Id_Homologado)</t>
  </si>
  <si>
    <t xml:space="preserve">  from Embalajes_Win c</t>
  </si>
  <si>
    <t xml:space="preserve">  from Items_Win C</t>
  </si>
  <si>
    <t xml:space="preserve"> where exists(select 1 </t>
  </si>
  <si>
    <t xml:space="preserve">                from Items_Homologados_View</t>
  </si>
  <si>
    <t>a</t>
  </si>
  <si>
    <t xml:space="preserve">   where exists (select 1 </t>
  </si>
  <si>
    <t xml:space="preserve">  from @table b </t>
  </si>
  <si>
    <t xml:space="preserve"> where b.Item_ID = a.Item_Id) </t>
  </si>
  <si>
    <t>AND c.IdItem = a.Item_Id_Homologado</t>
  </si>
  <si>
    <t xml:space="preserve">    and c.IdLinea = a.Line_Id_Homologada)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</si>
</sst>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/>
    <xf numFmtId="49" fontId="0" fillId="0" borderId="0" xfId="0" applyNumberFormat="1" applyFont="1" applyAlignment="1" applyProtection="1"/>
    <xf numFmtId="49" fontId="0" fillId="0" borderId="0" xfId="0" applyNumberFormat="1" applyAlignment="1" applyProtection="1"/>
    <xf numFmtId="164" fontId="0" fillId="0" borderId="0" xfId="0" applyNumberFormat="1" applyAlignment="1" applyProtection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4" borderId="0" xfId="0" applyNumberFormat="1" applyFill="1" applyAlignment="1">
      <alignment vertical="center"/>
    </xf>
    <xf numFmtId="2" fontId="0" fillId="4" borderId="0" xfId="0" applyNumberFormat="1" applyFill="1" applyAlignment="1">
      <alignment vertical="center"/>
    </xf>
    <xf numFmtId="49" fontId="5" fillId="4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/>
    <xf numFmtId="2" fontId="3" fillId="0" borderId="0" xfId="0" applyNumberFormat="1" applyFont="1" applyFill="1"/>
    <xf numFmtId="165" fontId="3" fillId="0" borderId="0" xfId="0" applyNumberFormat="1" applyFont="1" applyFill="1"/>
    <xf numFmtId="0" fontId="0" fillId="6" borderId="0" xfId="0" quotePrefix="1" applyFill="1"/>
    <xf numFmtId="49" fontId="7" fillId="0" borderId="0" xfId="0" applyNumberFormat="1" applyFont="1" applyFill="1"/>
    <xf numFmtId="2" fontId="7" fillId="0" borderId="0" xfId="0" applyNumberFormat="1" applyFont="1" applyFill="1"/>
    <xf numFmtId="165" fontId="7" fillId="0" borderId="0" xfId="0" applyNumberFormat="1" applyFont="1" applyFill="1"/>
    <xf numFmtId="49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49" fontId="8" fillId="7" borderId="0" xfId="0" applyNumberFormat="1" applyFont="1" applyFill="1" applyBorder="1" applyAlignment="1">
      <alignment vertical="center" wrapText="1"/>
    </xf>
    <xf numFmtId="2" fontId="8" fillId="7" borderId="0" xfId="0" applyNumberFormat="1" applyFont="1" applyFill="1" applyBorder="1" applyAlignment="1">
      <alignment vertical="center" wrapText="1"/>
    </xf>
    <xf numFmtId="165" fontId="8" fillId="7" borderId="0" xfId="0" applyNumberFormat="1" applyFont="1" applyFill="1" applyBorder="1" applyAlignment="1">
      <alignment vertical="center" wrapText="1"/>
    </xf>
    <xf numFmtId="0" fontId="8" fillId="7" borderId="13" xfId="0" applyFont="1" applyFill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9" fillId="4" borderId="13" xfId="0" applyFont="1" applyFill="1" applyBorder="1"/>
    <xf numFmtId="0" fontId="4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vertical="center" wrapText="1"/>
    </xf>
    <xf numFmtId="0" fontId="3" fillId="0" borderId="0" xfId="0" applyNumberFormat="1" applyFont="1" applyFill="1"/>
    <xf numFmtId="0" fontId="3" fillId="0" borderId="0" xfId="0" applyFont="1" applyFill="1"/>
    <xf numFmtId="0" fontId="7" fillId="0" borderId="0" xfId="0" applyNumberFormat="1" applyFont="1" applyFill="1"/>
    <xf numFmtId="0" fontId="7" fillId="0" borderId="0" xfId="0" applyFont="1" applyFill="1"/>
    <xf numFmtId="0" fontId="0" fillId="0" borderId="0" xfId="0" applyNumberFormat="1" applyFill="1"/>
    <xf numFmtId="0" fontId="0" fillId="0" borderId="0" xfId="0" applyFill="1"/>
    <xf numFmtId="0" fontId="8" fillId="7" borderId="0" xfId="0" applyNumberFormat="1" applyFont="1" applyFill="1" applyBorder="1" applyAlignment="1">
      <alignment vertical="center" wrapText="1"/>
    </xf>
    <xf numFmtId="0" fontId="8" fillId="7" borderId="0" xfId="0" applyFont="1" applyFill="1" applyBorder="1" applyAlignment="1">
      <alignment vertical="center" wrapText="1"/>
    </xf>
    <xf numFmtId="49" fontId="0" fillId="0" borderId="0" xfId="0" applyNumberFormat="1"/>
    <xf numFmtId="0" fontId="0" fillId="8" borderId="0" xfId="0" applyFill="1"/>
    <xf numFmtId="0" fontId="0" fillId="0" borderId="0" xfId="0" quotePrefix="1"/>
    <xf numFmtId="0" fontId="0" fillId="3" borderId="0" xfId="0" applyFill="1"/>
    <xf numFmtId="0" fontId="0" fillId="9" borderId="0" xfId="0" applyFill="1"/>
    <xf numFmtId="0" fontId="0" fillId="10" borderId="0" xfId="0" applyFill="1"/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/>
    <xf numFmtId="0" fontId="0" fillId="11" borderId="0" xfId="0" applyFill="1"/>
    <xf numFmtId="0" fontId="0" fillId="12" borderId="0" xfId="0" applyFill="1"/>
    <xf numFmtId="0" fontId="11" fillId="12" borderId="0" xfId="0" applyFont="1" applyFill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/>
    <xf numFmtId="0" fontId="9" fillId="13" borderId="0" xfId="0" applyFont="1" applyFill="1" applyBorder="1" applyAlignment="1">
      <alignment horizontal="left" vertical="center"/>
    </xf>
    <xf numFmtId="0" fontId="0" fillId="13" borderId="0" xfId="0" applyFill="1"/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14" borderId="0" xfId="0" applyFill="1"/>
    <xf numFmtId="0" fontId="12" fillId="14" borderId="0" xfId="0" applyFont="1" applyFill="1" applyAlignment="1">
      <alignment horizontal="center" vertical="center"/>
    </xf>
    <xf numFmtId="49" fontId="0" fillId="14" borderId="0" xfId="0" applyNumberFormat="1" applyFill="1"/>
    <xf numFmtId="49" fontId="0" fillId="12" borderId="0" xfId="0" applyNumberFormat="1" applyFill="1"/>
    <xf numFmtId="0" fontId="13" fillId="12" borderId="0" xfId="0" applyFont="1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Promos/Repos/AldebaranWeb/documentos/2024-07-13%20Formato%20definicion%20poblado%20inicial%20de%20tablas%20de%20parametrizacion%20Aldebaran%20Promos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cion del Archivo"/>
      <sheetName val="Tipos de Actividades"/>
      <sheetName val="Areas"/>
      <sheetName val="Actividades por Area"/>
      <sheetName val="Motivos de Ajustes de Inventari"/>
      <sheetName val="Tipos de ajustes de Inventario"/>
      <sheetName val="Tipos de Alarma"/>
      <sheetName val="Mensajes x Tipo de Alarma"/>
      <sheetName val="Motivos de Cancelación"/>
      <sheetName val="Motivos de Modificacion"/>
      <sheetName val="Motivos de Cierre de Pedidos"/>
      <sheetName val="Paises"/>
      <sheetName val="Departamentos-Estados"/>
      <sheetName val="Ciudades"/>
      <sheetName val="Tipos de Identificación"/>
      <sheetName val="Satelites"/>
      <sheetName val="Clientes"/>
      <sheetName val="Contactos del Cliente"/>
      <sheetName val="Transportadoras"/>
      <sheetName val="Agentes de Transportadora"/>
      <sheetName val="Métodos de Transporte"/>
      <sheetName val="Metodos de Transporte por Agent"/>
      <sheetName val="Lineas"/>
      <sheetName val="Monedas"/>
      <sheetName val="Unidades de Medida"/>
      <sheetName val="Articulos"/>
      <sheetName val="Articulos por Area"/>
      <sheetName val="Referencias"/>
      <sheetName val="Proveedores"/>
      <sheetName val="Referencias por Proveedor"/>
      <sheetName val="Metodos de envio"/>
      <sheetName val="Embalaj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20"/>
  <sheetViews>
    <sheetView workbookViewId="0">
      <selection activeCell="A29" sqref="A29"/>
    </sheetView>
  </sheetViews>
  <sheetFormatPr baseColWidth="10" defaultRowHeight="15" x14ac:dyDescent="0.25"/>
  <cols>
    <col min="1" max="1" width="20.140625" style="15" bestFit="1" customWidth="1"/>
    <col min="2" max="2" width="47.28515625" bestFit="1" customWidth="1"/>
    <col min="3" max="3" width="57" bestFit="1" customWidth="1"/>
    <col min="5" max="5" width="20.140625" style="15" bestFit="1" customWidth="1"/>
  </cols>
  <sheetData>
    <row r="1" spans="1:8" ht="21.75" thickBot="1" x14ac:dyDescent="0.4">
      <c r="A1" s="4" t="s">
        <v>30</v>
      </c>
      <c r="B1" s="5" t="s">
        <v>31</v>
      </c>
      <c r="C1" s="63" t="s">
        <v>700</v>
      </c>
      <c r="E1" s="4" t="s">
        <v>30</v>
      </c>
      <c r="G1" s="55" t="s">
        <v>633</v>
      </c>
      <c r="H1" t="s">
        <v>634</v>
      </c>
    </row>
    <row r="2" spans="1:8" ht="18" hidden="1" customHeight="1" x14ac:dyDescent="0.25">
      <c r="A2" s="76" t="s">
        <v>610</v>
      </c>
      <c r="B2" s="77" t="s">
        <v>385</v>
      </c>
      <c r="C2" s="56" t="s">
        <v>699</v>
      </c>
      <c r="E2" s="13" t="s">
        <v>76</v>
      </c>
      <c r="G2" s="56" t="str">
        <f>CONCATENATE(G$1,E2,G$1,H$1)</f>
        <v>'VA-1125',</v>
      </c>
    </row>
    <row r="3" spans="1:8" hidden="1" x14ac:dyDescent="0.25">
      <c r="A3" s="16" t="s">
        <v>227</v>
      </c>
      <c r="B3" s="17" t="s">
        <v>228</v>
      </c>
      <c r="C3" s="56" t="s">
        <v>698</v>
      </c>
      <c r="E3" s="11" t="s">
        <v>78</v>
      </c>
      <c r="G3" s="56" t="str">
        <f t="shared" ref="G3:G66" si="0">CONCATENATE(G$1,E3,G$1,H$1)</f>
        <v>'VA-1126',</v>
      </c>
    </row>
    <row r="4" spans="1:8" hidden="1" x14ac:dyDescent="0.25">
      <c r="A4" s="16" t="s">
        <v>249</v>
      </c>
      <c r="B4" s="17" t="s">
        <v>250</v>
      </c>
      <c r="C4" s="56" t="s">
        <v>698</v>
      </c>
      <c r="E4" s="11" t="s">
        <v>80</v>
      </c>
      <c r="G4" s="56" t="str">
        <f t="shared" si="0"/>
        <v>'VA-1127',</v>
      </c>
    </row>
    <row r="5" spans="1:8" hidden="1" x14ac:dyDescent="0.25">
      <c r="A5" s="16" t="s">
        <v>386</v>
      </c>
      <c r="B5" s="17" t="s">
        <v>387</v>
      </c>
      <c r="C5" s="56" t="s">
        <v>698</v>
      </c>
      <c r="E5" s="11" t="s">
        <v>82</v>
      </c>
      <c r="G5" s="56" t="str">
        <f t="shared" si="0"/>
        <v>'VA-1128',</v>
      </c>
    </row>
    <row r="6" spans="1:8" hidden="1" x14ac:dyDescent="0.25">
      <c r="A6" s="16" t="s">
        <v>388</v>
      </c>
      <c r="B6" s="17" t="s">
        <v>389</v>
      </c>
      <c r="C6" s="56" t="s">
        <v>698</v>
      </c>
      <c r="E6" s="11" t="s">
        <v>84</v>
      </c>
      <c r="G6" s="56" t="str">
        <f t="shared" si="0"/>
        <v>'TE-580',</v>
      </c>
    </row>
    <row r="7" spans="1:8" hidden="1" x14ac:dyDescent="0.25">
      <c r="A7" s="16" t="s">
        <v>390</v>
      </c>
      <c r="B7" s="17" t="s">
        <v>391</v>
      </c>
      <c r="C7" s="56" t="s">
        <v>698</v>
      </c>
      <c r="E7" s="11" t="s">
        <v>86</v>
      </c>
      <c r="G7" s="56" t="str">
        <f t="shared" si="0"/>
        <v>'TE-581',</v>
      </c>
    </row>
    <row r="8" spans="1:8" hidden="1" x14ac:dyDescent="0.25">
      <c r="A8" s="16" t="s">
        <v>392</v>
      </c>
      <c r="B8" s="17" t="s">
        <v>393</v>
      </c>
      <c r="C8" s="56" t="s">
        <v>698</v>
      </c>
      <c r="E8" s="11" t="s">
        <v>88</v>
      </c>
      <c r="G8" s="56" t="str">
        <f t="shared" si="0"/>
        <v>'TE-582',</v>
      </c>
    </row>
    <row r="9" spans="1:8" hidden="1" x14ac:dyDescent="0.25">
      <c r="A9" s="16" t="s">
        <v>394</v>
      </c>
      <c r="B9" s="17" t="s">
        <v>395</v>
      </c>
      <c r="C9" s="56" t="s">
        <v>698</v>
      </c>
      <c r="E9" s="11" t="s">
        <v>90</v>
      </c>
      <c r="G9" s="56" t="str">
        <f t="shared" si="0"/>
        <v>'TE-583',</v>
      </c>
    </row>
    <row r="10" spans="1:8" hidden="1" x14ac:dyDescent="0.25">
      <c r="A10" s="16" t="s">
        <v>396</v>
      </c>
      <c r="B10" s="17" t="s">
        <v>397</v>
      </c>
      <c r="C10" s="56" t="s">
        <v>698</v>
      </c>
      <c r="E10" s="11" t="s">
        <v>92</v>
      </c>
      <c r="G10" s="56" t="str">
        <f t="shared" si="0"/>
        <v>'CP-319',</v>
      </c>
    </row>
    <row r="11" spans="1:8" hidden="1" x14ac:dyDescent="0.25">
      <c r="A11" s="16" t="s">
        <v>454</v>
      </c>
      <c r="B11" s="17" t="s">
        <v>455</v>
      </c>
      <c r="C11" s="56" t="s">
        <v>698</v>
      </c>
      <c r="E11" s="11" t="s">
        <v>94</v>
      </c>
      <c r="G11" s="56" t="str">
        <f t="shared" si="0"/>
        <v>'VA-1083',</v>
      </c>
    </row>
    <row r="12" spans="1:8" hidden="1" x14ac:dyDescent="0.25">
      <c r="A12" s="16" t="s">
        <v>456</v>
      </c>
      <c r="B12" s="17" t="s">
        <v>457</v>
      </c>
      <c r="C12" s="56" t="s">
        <v>698</v>
      </c>
      <c r="E12" s="11" t="s">
        <v>96</v>
      </c>
      <c r="G12" s="56" t="str">
        <f t="shared" si="0"/>
        <v>'VA-1129',</v>
      </c>
    </row>
    <row r="13" spans="1:8" hidden="1" x14ac:dyDescent="0.25">
      <c r="A13" s="16" t="s">
        <v>458</v>
      </c>
      <c r="B13" s="17" t="s">
        <v>459</v>
      </c>
      <c r="C13" s="56" t="s">
        <v>698</v>
      </c>
      <c r="E13" s="11" t="s">
        <v>98</v>
      </c>
      <c r="G13" s="56" t="str">
        <f t="shared" si="0"/>
        <v>'VA-1130',</v>
      </c>
    </row>
    <row r="14" spans="1:8" hidden="1" x14ac:dyDescent="0.25">
      <c r="A14" s="16" t="s">
        <v>466</v>
      </c>
      <c r="B14" s="17" t="s">
        <v>467</v>
      </c>
      <c r="C14" s="56" t="s">
        <v>698</v>
      </c>
      <c r="E14" s="11" t="s">
        <v>100</v>
      </c>
      <c r="G14" s="56" t="str">
        <f t="shared" si="0"/>
        <v>'VA-1131',</v>
      </c>
    </row>
    <row r="15" spans="1:8" hidden="1" x14ac:dyDescent="0.25">
      <c r="A15" s="16" t="s">
        <v>468</v>
      </c>
      <c r="B15" s="17" t="s">
        <v>469</v>
      </c>
      <c r="C15" s="56" t="s">
        <v>698</v>
      </c>
      <c r="E15" s="11" t="s">
        <v>102</v>
      </c>
      <c r="G15" s="56" t="str">
        <f t="shared" si="0"/>
        <v>'VA-1132',</v>
      </c>
    </row>
    <row r="16" spans="1:8" hidden="1" x14ac:dyDescent="0.25">
      <c r="A16" s="16" t="s">
        <v>470</v>
      </c>
      <c r="B16" s="17" t="s">
        <v>471</v>
      </c>
      <c r="C16" s="56" t="s">
        <v>698</v>
      </c>
      <c r="E16" s="11" t="s">
        <v>104</v>
      </c>
      <c r="G16" s="56" t="str">
        <f t="shared" si="0"/>
        <v>'JU-99',</v>
      </c>
    </row>
    <row r="17" spans="1:7" hidden="1" x14ac:dyDescent="0.25">
      <c r="A17" s="16" t="s">
        <v>472</v>
      </c>
      <c r="B17" s="17" t="s">
        <v>473</v>
      </c>
      <c r="C17" s="56" t="s">
        <v>698</v>
      </c>
      <c r="E17" s="11" t="s">
        <v>106</v>
      </c>
      <c r="G17" s="56" t="str">
        <f t="shared" si="0"/>
        <v>'VA-1133',</v>
      </c>
    </row>
    <row r="18" spans="1:7" hidden="1" x14ac:dyDescent="0.25">
      <c r="A18" s="16" t="s">
        <v>202</v>
      </c>
      <c r="B18" s="17" t="s">
        <v>203</v>
      </c>
      <c r="C18" s="56" t="s">
        <v>697</v>
      </c>
      <c r="E18" s="11" t="s">
        <v>108</v>
      </c>
      <c r="G18" s="56" t="str">
        <f t="shared" si="0"/>
        <v>'VA-1134',</v>
      </c>
    </row>
    <row r="19" spans="1:7" hidden="1" x14ac:dyDescent="0.25">
      <c r="A19" s="59" t="s">
        <v>590</v>
      </c>
      <c r="B19" s="60" t="s">
        <v>428</v>
      </c>
      <c r="C19" s="61" t="s">
        <v>695</v>
      </c>
      <c r="E19" s="11" t="s">
        <v>110</v>
      </c>
      <c r="G19" s="56" t="str">
        <f t="shared" si="0"/>
        <v>'VA-1135',</v>
      </c>
    </row>
    <row r="20" spans="1:7" x14ac:dyDescent="0.25">
      <c r="A20" s="11" t="s">
        <v>76</v>
      </c>
      <c r="B20" s="1" t="s">
        <v>77</v>
      </c>
      <c r="E20" s="11" t="s">
        <v>112</v>
      </c>
      <c r="G20" s="56" t="str">
        <f t="shared" si="0"/>
        <v>'VA-1136',</v>
      </c>
    </row>
    <row r="21" spans="1:7" x14ac:dyDescent="0.25">
      <c r="A21" s="11" t="s">
        <v>78</v>
      </c>
      <c r="B21" s="1" t="s">
        <v>79</v>
      </c>
      <c r="E21" s="11" t="s">
        <v>114</v>
      </c>
      <c r="G21" s="56" t="str">
        <f t="shared" si="0"/>
        <v>'VA-1137',</v>
      </c>
    </row>
    <row r="22" spans="1:7" x14ac:dyDescent="0.25">
      <c r="A22" s="11" t="s">
        <v>80</v>
      </c>
      <c r="B22" s="1" t="s">
        <v>81</v>
      </c>
      <c r="E22" s="11" t="s">
        <v>116</v>
      </c>
      <c r="G22" s="56" t="str">
        <f t="shared" si="0"/>
        <v>'VA-1138',</v>
      </c>
    </row>
    <row r="23" spans="1:7" x14ac:dyDescent="0.25">
      <c r="A23" s="11" t="s">
        <v>82</v>
      </c>
      <c r="B23" s="1" t="s">
        <v>83</v>
      </c>
      <c r="E23" s="11" t="s">
        <v>118</v>
      </c>
      <c r="G23" s="56" t="str">
        <f t="shared" si="0"/>
        <v>'VA-1139',</v>
      </c>
    </row>
    <row r="24" spans="1:7" x14ac:dyDescent="0.25">
      <c r="A24" s="11" t="s">
        <v>84</v>
      </c>
      <c r="B24" s="1" t="s">
        <v>85</v>
      </c>
      <c r="E24" s="11" t="s">
        <v>120</v>
      </c>
      <c r="G24" s="56" t="str">
        <f t="shared" si="0"/>
        <v>'HO-384',</v>
      </c>
    </row>
    <row r="25" spans="1:7" x14ac:dyDescent="0.25">
      <c r="A25" s="11" t="s">
        <v>86</v>
      </c>
      <c r="B25" s="1" t="s">
        <v>87</v>
      </c>
      <c r="E25" s="11" t="s">
        <v>122</v>
      </c>
      <c r="G25" s="56" t="str">
        <f t="shared" si="0"/>
        <v>'CP-338',</v>
      </c>
    </row>
    <row r="26" spans="1:7" x14ac:dyDescent="0.25">
      <c r="A26" s="11" t="s">
        <v>88</v>
      </c>
      <c r="B26" s="1" t="s">
        <v>89</v>
      </c>
      <c r="E26" s="11" t="s">
        <v>124</v>
      </c>
      <c r="G26" s="56" t="str">
        <f t="shared" si="0"/>
        <v>'VA-1140',</v>
      </c>
    </row>
    <row r="27" spans="1:7" x14ac:dyDescent="0.25">
      <c r="A27" s="11" t="s">
        <v>90</v>
      </c>
      <c r="B27" s="1" t="s">
        <v>91</v>
      </c>
      <c r="E27" s="11" t="s">
        <v>126</v>
      </c>
      <c r="G27" s="56" t="str">
        <f t="shared" si="0"/>
        <v>'MU-391',</v>
      </c>
    </row>
    <row r="28" spans="1:7" x14ac:dyDescent="0.25">
      <c r="A28" s="11" t="s">
        <v>92</v>
      </c>
      <c r="B28" s="1" t="s">
        <v>93</v>
      </c>
      <c r="E28" s="11" t="s">
        <v>128</v>
      </c>
      <c r="G28" s="56" t="str">
        <f t="shared" si="0"/>
        <v>'MU-392',</v>
      </c>
    </row>
    <row r="29" spans="1:7" x14ac:dyDescent="0.25">
      <c r="A29" s="11" t="s">
        <v>94</v>
      </c>
      <c r="B29" s="1" t="s">
        <v>95</v>
      </c>
      <c r="E29" s="11" t="s">
        <v>130</v>
      </c>
      <c r="G29" s="56" t="str">
        <f t="shared" si="0"/>
        <v>'TE-622',</v>
      </c>
    </row>
    <row r="30" spans="1:7" x14ac:dyDescent="0.25">
      <c r="A30" s="11" t="s">
        <v>96</v>
      </c>
      <c r="B30" s="1" t="s">
        <v>97</v>
      </c>
      <c r="E30" s="11" t="s">
        <v>132</v>
      </c>
      <c r="G30" s="56" t="str">
        <f t="shared" si="0"/>
        <v>'CP-339',</v>
      </c>
    </row>
    <row r="31" spans="1:7" x14ac:dyDescent="0.25">
      <c r="A31" s="11" t="s">
        <v>98</v>
      </c>
      <c r="B31" s="1" t="s">
        <v>99</v>
      </c>
      <c r="E31" s="11" t="s">
        <v>134</v>
      </c>
      <c r="G31" s="56" t="str">
        <f t="shared" si="0"/>
        <v>'VA-1141',</v>
      </c>
    </row>
    <row r="32" spans="1:7" x14ac:dyDescent="0.25">
      <c r="A32" s="11" t="s">
        <v>100</v>
      </c>
      <c r="B32" s="1" t="s">
        <v>101</v>
      </c>
      <c r="E32" s="11" t="s">
        <v>136</v>
      </c>
      <c r="G32" s="56" t="str">
        <f t="shared" si="0"/>
        <v>'CP-340',</v>
      </c>
    </row>
    <row r="33" spans="1:7" x14ac:dyDescent="0.25">
      <c r="A33" s="11" t="s">
        <v>102</v>
      </c>
      <c r="B33" s="1" t="s">
        <v>103</v>
      </c>
      <c r="E33" s="11" t="s">
        <v>138</v>
      </c>
      <c r="G33" s="56" t="str">
        <f t="shared" si="0"/>
        <v>'HO-385',</v>
      </c>
    </row>
    <row r="34" spans="1:7" x14ac:dyDescent="0.25">
      <c r="A34" s="11" t="s">
        <v>104</v>
      </c>
      <c r="B34" s="1" t="s">
        <v>105</v>
      </c>
      <c r="E34" s="11" t="s">
        <v>140</v>
      </c>
      <c r="G34" s="56" t="str">
        <f t="shared" si="0"/>
        <v>'VA-89-2',</v>
      </c>
    </row>
    <row r="35" spans="1:7" x14ac:dyDescent="0.25">
      <c r="A35" s="11" t="s">
        <v>106</v>
      </c>
      <c r="B35" s="1" t="s">
        <v>107</v>
      </c>
      <c r="E35" s="11" t="s">
        <v>142</v>
      </c>
      <c r="G35" s="56" t="str">
        <f t="shared" si="0"/>
        <v>'VA-1142',</v>
      </c>
    </row>
    <row r="36" spans="1:7" x14ac:dyDescent="0.25">
      <c r="A36" s="11" t="s">
        <v>108</v>
      </c>
      <c r="B36" s="1" t="s">
        <v>109</v>
      </c>
      <c r="E36" s="11" t="s">
        <v>144</v>
      </c>
      <c r="G36" s="56" t="str">
        <f t="shared" si="0"/>
        <v>'MU-381',</v>
      </c>
    </row>
    <row r="37" spans="1:7" x14ac:dyDescent="0.25">
      <c r="A37" s="11" t="s">
        <v>110</v>
      </c>
      <c r="B37" s="1" t="s">
        <v>111</v>
      </c>
      <c r="E37" s="11" t="s">
        <v>146</v>
      </c>
      <c r="G37" s="56" t="str">
        <f t="shared" si="0"/>
        <v>'ML-404',</v>
      </c>
    </row>
    <row r="38" spans="1:7" x14ac:dyDescent="0.25">
      <c r="A38" s="11" t="s">
        <v>112</v>
      </c>
      <c r="B38" s="1" t="s">
        <v>113</v>
      </c>
      <c r="E38" s="11" t="s">
        <v>148</v>
      </c>
      <c r="G38" s="56" t="str">
        <f t="shared" si="0"/>
        <v>'ML-405',</v>
      </c>
    </row>
    <row r="39" spans="1:7" x14ac:dyDescent="0.25">
      <c r="A39" s="11" t="s">
        <v>114</v>
      </c>
      <c r="B39" s="1" t="s">
        <v>115</v>
      </c>
      <c r="E39" s="11" t="s">
        <v>150</v>
      </c>
      <c r="G39" s="56" t="str">
        <f t="shared" si="0"/>
        <v>'ML-406',</v>
      </c>
    </row>
    <row r="40" spans="1:7" x14ac:dyDescent="0.25">
      <c r="A40" s="11" t="s">
        <v>116</v>
      </c>
      <c r="B40" s="1" t="s">
        <v>117</v>
      </c>
      <c r="E40" s="11" t="s">
        <v>152</v>
      </c>
      <c r="G40" s="56" t="str">
        <f t="shared" si="0"/>
        <v>'ML-407',</v>
      </c>
    </row>
    <row r="41" spans="1:7" x14ac:dyDescent="0.25">
      <c r="A41" s="11" t="s">
        <v>118</v>
      </c>
      <c r="B41" s="1" t="s">
        <v>119</v>
      </c>
      <c r="E41" s="11" t="s">
        <v>154</v>
      </c>
      <c r="G41" s="56" t="str">
        <f t="shared" si="0"/>
        <v>'ML-408',</v>
      </c>
    </row>
    <row r="42" spans="1:7" x14ac:dyDescent="0.25">
      <c r="A42" s="11" t="s">
        <v>120</v>
      </c>
      <c r="B42" s="1" t="s">
        <v>121</v>
      </c>
      <c r="E42" s="11" t="s">
        <v>156</v>
      </c>
      <c r="G42" s="56" t="str">
        <f t="shared" si="0"/>
        <v>'ML-409',</v>
      </c>
    </row>
    <row r="43" spans="1:7" x14ac:dyDescent="0.25">
      <c r="A43" s="11" t="s">
        <v>122</v>
      </c>
      <c r="B43" s="1" t="s">
        <v>123</v>
      </c>
      <c r="E43" s="11" t="s">
        <v>158</v>
      </c>
      <c r="G43" s="56" t="str">
        <f t="shared" si="0"/>
        <v>'ML-410',</v>
      </c>
    </row>
    <row r="44" spans="1:7" x14ac:dyDescent="0.25">
      <c r="A44" s="11" t="s">
        <v>124</v>
      </c>
      <c r="B44" s="1" t="s">
        <v>125</v>
      </c>
      <c r="E44" s="11" t="s">
        <v>160</v>
      </c>
      <c r="G44" s="56" t="str">
        <f t="shared" si="0"/>
        <v>'ML-411',</v>
      </c>
    </row>
    <row r="45" spans="1:7" x14ac:dyDescent="0.25">
      <c r="A45" s="11" t="s">
        <v>126</v>
      </c>
      <c r="B45" s="1" t="s">
        <v>127</v>
      </c>
      <c r="E45" s="11" t="s">
        <v>162</v>
      </c>
      <c r="G45" s="56" t="str">
        <f t="shared" si="0"/>
        <v>'ML-412',</v>
      </c>
    </row>
    <row r="46" spans="1:7" x14ac:dyDescent="0.25">
      <c r="A46" s="11" t="s">
        <v>128</v>
      </c>
      <c r="B46" s="1" t="s">
        <v>129</v>
      </c>
      <c r="E46" s="11" t="s">
        <v>164</v>
      </c>
      <c r="G46" s="56" t="str">
        <f t="shared" si="0"/>
        <v>'VA-1084',</v>
      </c>
    </row>
    <row r="47" spans="1:7" x14ac:dyDescent="0.25">
      <c r="A47" s="11" t="s">
        <v>130</v>
      </c>
      <c r="B47" s="1" t="s">
        <v>131</v>
      </c>
      <c r="E47" s="11" t="s">
        <v>166</v>
      </c>
      <c r="G47" s="56" t="str">
        <f t="shared" si="0"/>
        <v>'VA-1085',</v>
      </c>
    </row>
    <row r="48" spans="1:7" x14ac:dyDescent="0.25">
      <c r="A48" s="11" t="s">
        <v>132</v>
      </c>
      <c r="B48" s="1" t="s">
        <v>133</v>
      </c>
      <c r="E48" s="11" t="s">
        <v>168</v>
      </c>
      <c r="G48" s="56" t="str">
        <f t="shared" si="0"/>
        <v>'VA-1086',</v>
      </c>
    </row>
    <row r="49" spans="1:7" x14ac:dyDescent="0.25">
      <c r="A49" s="11" t="s">
        <v>134</v>
      </c>
      <c r="B49" s="1" t="s">
        <v>135</v>
      </c>
      <c r="E49" s="11" t="s">
        <v>170</v>
      </c>
      <c r="G49" s="56" t="str">
        <f t="shared" si="0"/>
        <v>'VA-1087',</v>
      </c>
    </row>
    <row r="50" spans="1:7" x14ac:dyDescent="0.25">
      <c r="A50" s="11" t="s">
        <v>136</v>
      </c>
      <c r="B50" s="1" t="s">
        <v>137</v>
      </c>
      <c r="E50" s="11" t="s">
        <v>172</v>
      </c>
      <c r="G50" s="56" t="str">
        <f t="shared" si="0"/>
        <v>'HE-294',</v>
      </c>
    </row>
    <row r="51" spans="1:7" x14ac:dyDescent="0.25">
      <c r="A51" s="11" t="s">
        <v>138</v>
      </c>
      <c r="B51" s="1" t="s">
        <v>139</v>
      </c>
      <c r="E51" s="11" t="s">
        <v>174</v>
      </c>
      <c r="G51" s="56" t="str">
        <f t="shared" si="0"/>
        <v>'HE-295',</v>
      </c>
    </row>
    <row r="52" spans="1:7" x14ac:dyDescent="0.25">
      <c r="A52" s="11" t="s">
        <v>140</v>
      </c>
      <c r="B52" s="1" t="s">
        <v>141</v>
      </c>
      <c r="E52" s="11" t="s">
        <v>176</v>
      </c>
      <c r="G52" s="56" t="str">
        <f t="shared" si="0"/>
        <v>'HE-296',</v>
      </c>
    </row>
    <row r="53" spans="1:7" x14ac:dyDescent="0.25">
      <c r="A53" s="11" t="s">
        <v>142</v>
      </c>
      <c r="B53" s="1" t="s">
        <v>143</v>
      </c>
      <c r="E53" s="11" t="s">
        <v>178</v>
      </c>
      <c r="G53" s="56" t="str">
        <f t="shared" si="0"/>
        <v>'HE-297',</v>
      </c>
    </row>
    <row r="54" spans="1:7" x14ac:dyDescent="0.25">
      <c r="A54" s="11" t="s">
        <v>144</v>
      </c>
      <c r="B54" s="1" t="s">
        <v>145</v>
      </c>
      <c r="E54" s="11" t="s">
        <v>180</v>
      </c>
      <c r="G54" s="56" t="str">
        <f t="shared" si="0"/>
        <v>'HE-298',</v>
      </c>
    </row>
    <row r="55" spans="1:7" x14ac:dyDescent="0.25">
      <c r="A55" s="11" t="s">
        <v>146</v>
      </c>
      <c r="B55" s="1" t="s">
        <v>147</v>
      </c>
      <c r="E55" s="11" t="s">
        <v>182</v>
      </c>
      <c r="G55" s="56" t="str">
        <f t="shared" si="0"/>
        <v>'HE-299',</v>
      </c>
    </row>
    <row r="56" spans="1:7" x14ac:dyDescent="0.25">
      <c r="A56" s="11" t="s">
        <v>148</v>
      </c>
      <c r="B56" s="1" t="s">
        <v>149</v>
      </c>
      <c r="E56" s="11" t="s">
        <v>184</v>
      </c>
      <c r="G56" s="56" t="str">
        <f t="shared" si="0"/>
        <v>'TE-587',</v>
      </c>
    </row>
    <row r="57" spans="1:7" x14ac:dyDescent="0.25">
      <c r="A57" s="11" t="s">
        <v>150</v>
      </c>
      <c r="B57" s="1" t="s">
        <v>151</v>
      </c>
      <c r="E57" s="11" t="s">
        <v>186</v>
      </c>
      <c r="G57" s="56" t="str">
        <f t="shared" si="0"/>
        <v>'TE-588',</v>
      </c>
    </row>
    <row r="58" spans="1:7" x14ac:dyDescent="0.25">
      <c r="A58" s="11" t="s">
        <v>152</v>
      </c>
      <c r="B58" s="1" t="s">
        <v>153</v>
      </c>
      <c r="E58" s="11" t="s">
        <v>188</v>
      </c>
      <c r="G58" s="56" t="str">
        <f t="shared" si="0"/>
        <v>'TE-589',</v>
      </c>
    </row>
    <row r="59" spans="1:7" x14ac:dyDescent="0.25">
      <c r="A59" s="11" t="s">
        <v>154</v>
      </c>
      <c r="B59" s="1" t="s">
        <v>155</v>
      </c>
      <c r="E59" s="11" t="s">
        <v>190</v>
      </c>
      <c r="G59" s="56" t="str">
        <f t="shared" si="0"/>
        <v>'TE-590',</v>
      </c>
    </row>
    <row r="60" spans="1:7" x14ac:dyDescent="0.25">
      <c r="A60" s="11" t="s">
        <v>156</v>
      </c>
      <c r="B60" s="1" t="s">
        <v>157</v>
      </c>
      <c r="E60" s="11" t="s">
        <v>192</v>
      </c>
      <c r="G60" s="56" t="str">
        <f t="shared" si="0"/>
        <v>'TE-591',</v>
      </c>
    </row>
    <row r="61" spans="1:7" x14ac:dyDescent="0.25">
      <c r="A61" s="11" t="s">
        <v>158</v>
      </c>
      <c r="B61" s="1" t="s">
        <v>159</v>
      </c>
      <c r="E61" s="11" t="s">
        <v>194</v>
      </c>
      <c r="G61" s="56" t="str">
        <f t="shared" si="0"/>
        <v>'TE-592',</v>
      </c>
    </row>
    <row r="62" spans="1:7" x14ac:dyDescent="0.25">
      <c r="A62" s="11" t="s">
        <v>160</v>
      </c>
      <c r="B62" s="1" t="s">
        <v>161</v>
      </c>
      <c r="E62" s="11" t="s">
        <v>196</v>
      </c>
      <c r="G62" s="56" t="str">
        <f t="shared" si="0"/>
        <v>'TE-593',</v>
      </c>
    </row>
    <row r="63" spans="1:7" x14ac:dyDescent="0.25">
      <c r="A63" s="11" t="s">
        <v>162</v>
      </c>
      <c r="B63" s="1" t="s">
        <v>163</v>
      </c>
      <c r="E63" s="11" t="s">
        <v>198</v>
      </c>
      <c r="G63" s="56" t="str">
        <f t="shared" si="0"/>
        <v>'TE-594',</v>
      </c>
    </row>
    <row r="64" spans="1:7" x14ac:dyDescent="0.25">
      <c r="A64" s="11" t="s">
        <v>164</v>
      </c>
      <c r="B64" s="1" t="s">
        <v>165</v>
      </c>
      <c r="E64" s="11" t="s">
        <v>200</v>
      </c>
      <c r="G64" s="56" t="str">
        <f t="shared" si="0"/>
        <v>'TE-595',</v>
      </c>
    </row>
    <row r="65" spans="1:7" x14ac:dyDescent="0.25">
      <c r="A65" s="11" t="s">
        <v>166</v>
      </c>
      <c r="B65" s="1" t="s">
        <v>167</v>
      </c>
      <c r="E65" s="11" t="s">
        <v>202</v>
      </c>
      <c r="G65" s="56" t="str">
        <f t="shared" si="0"/>
        <v>'TE-596',</v>
      </c>
    </row>
    <row r="66" spans="1:7" x14ac:dyDescent="0.25">
      <c r="A66" s="11" t="s">
        <v>168</v>
      </c>
      <c r="B66" s="1" t="s">
        <v>169</v>
      </c>
      <c r="E66" s="11" t="s">
        <v>204</v>
      </c>
      <c r="G66" s="56" t="str">
        <f t="shared" si="0"/>
        <v>'HO-368',</v>
      </c>
    </row>
    <row r="67" spans="1:7" x14ac:dyDescent="0.25">
      <c r="A67" s="11" t="s">
        <v>170</v>
      </c>
      <c r="B67" s="1" t="s">
        <v>171</v>
      </c>
      <c r="E67" s="11" t="s">
        <v>206</v>
      </c>
      <c r="G67" s="57" t="str">
        <f t="shared" ref="G67:G129" si="1">CONCATENATE(G$1,E67,G$1,H$1)</f>
        <v>'MU-370',</v>
      </c>
    </row>
    <row r="68" spans="1:7" x14ac:dyDescent="0.25">
      <c r="A68" s="11" t="s">
        <v>172</v>
      </c>
      <c r="B68" s="1" t="s">
        <v>173</v>
      </c>
      <c r="E68" s="11" t="s">
        <v>227</v>
      </c>
      <c r="G68" s="57" t="str">
        <f t="shared" si="1"/>
        <v>'VA-959-1',</v>
      </c>
    </row>
    <row r="69" spans="1:7" x14ac:dyDescent="0.25">
      <c r="A69" s="11" t="s">
        <v>174</v>
      </c>
      <c r="B69" s="1" t="s">
        <v>175</v>
      </c>
      <c r="E69" s="11" t="s">
        <v>229</v>
      </c>
      <c r="G69" s="57" t="str">
        <f t="shared" si="1"/>
        <v>'VA-1094',</v>
      </c>
    </row>
    <row r="70" spans="1:7" x14ac:dyDescent="0.25">
      <c r="A70" s="11" t="s">
        <v>176</v>
      </c>
      <c r="B70" s="1" t="s">
        <v>177</v>
      </c>
      <c r="E70" s="11" t="s">
        <v>231</v>
      </c>
      <c r="G70" s="57" t="str">
        <f t="shared" si="1"/>
        <v>'VA-1095',</v>
      </c>
    </row>
    <row r="71" spans="1:7" x14ac:dyDescent="0.25">
      <c r="A71" s="11" t="s">
        <v>178</v>
      </c>
      <c r="B71" s="1" t="s">
        <v>179</v>
      </c>
      <c r="E71" s="11" t="s">
        <v>233</v>
      </c>
      <c r="G71" s="57" t="str">
        <f t="shared" si="1"/>
        <v>'VA-1096',</v>
      </c>
    </row>
    <row r="72" spans="1:7" x14ac:dyDescent="0.25">
      <c r="A72" s="11" t="s">
        <v>180</v>
      </c>
      <c r="B72" s="1" t="s">
        <v>181</v>
      </c>
      <c r="E72" s="11" t="s">
        <v>235</v>
      </c>
      <c r="G72" s="57" t="str">
        <f t="shared" si="1"/>
        <v>'MU-371',</v>
      </c>
    </row>
    <row r="73" spans="1:7" x14ac:dyDescent="0.25">
      <c r="A73" s="11" t="s">
        <v>182</v>
      </c>
      <c r="B73" s="1" t="s">
        <v>183</v>
      </c>
      <c r="E73" s="11" t="s">
        <v>237</v>
      </c>
      <c r="G73" s="57" t="str">
        <f t="shared" si="1"/>
        <v>'CP-321',</v>
      </c>
    </row>
    <row r="74" spans="1:7" x14ac:dyDescent="0.25">
      <c r="A74" s="11" t="s">
        <v>184</v>
      </c>
      <c r="B74" s="1" t="s">
        <v>185</v>
      </c>
      <c r="E74" s="11" t="s">
        <v>239</v>
      </c>
      <c r="G74" s="57" t="str">
        <f t="shared" si="1"/>
        <v>'TE-598',</v>
      </c>
    </row>
    <row r="75" spans="1:7" x14ac:dyDescent="0.25">
      <c r="A75" s="11" t="s">
        <v>186</v>
      </c>
      <c r="B75" s="1" t="s">
        <v>187</v>
      </c>
      <c r="E75" s="11" t="s">
        <v>241</v>
      </c>
      <c r="G75" s="57" t="str">
        <f t="shared" si="1"/>
        <v>'TE-599',</v>
      </c>
    </row>
    <row r="76" spans="1:7" x14ac:dyDescent="0.25">
      <c r="A76" s="11" t="s">
        <v>188</v>
      </c>
      <c r="B76" s="1" t="s">
        <v>189</v>
      </c>
      <c r="E76" s="11" t="s">
        <v>243</v>
      </c>
      <c r="G76" s="57" t="str">
        <f t="shared" si="1"/>
        <v>'CP-322',</v>
      </c>
    </row>
    <row r="77" spans="1:7" x14ac:dyDescent="0.25">
      <c r="A77" s="11" t="s">
        <v>190</v>
      </c>
      <c r="B77" s="1" t="s">
        <v>191</v>
      </c>
      <c r="E77" s="11" t="s">
        <v>245</v>
      </c>
      <c r="G77" s="57" t="str">
        <f t="shared" si="1"/>
        <v>'VA-1097',</v>
      </c>
    </row>
    <row r="78" spans="1:7" x14ac:dyDescent="0.25">
      <c r="A78" s="11" t="s">
        <v>192</v>
      </c>
      <c r="B78" s="1" t="s">
        <v>193</v>
      </c>
      <c r="E78" s="11" t="s">
        <v>247</v>
      </c>
      <c r="G78" s="57" t="str">
        <f t="shared" si="1"/>
        <v>'VA-1098',</v>
      </c>
    </row>
    <row r="79" spans="1:7" x14ac:dyDescent="0.25">
      <c r="A79" s="11" t="s">
        <v>194</v>
      </c>
      <c r="B79" s="1" t="s">
        <v>195</v>
      </c>
      <c r="E79" s="11" t="s">
        <v>249</v>
      </c>
      <c r="G79" s="57" t="str">
        <f t="shared" si="1"/>
        <v>'TE-600',</v>
      </c>
    </row>
    <row r="80" spans="1:7" x14ac:dyDescent="0.25">
      <c r="A80" s="11" t="s">
        <v>196</v>
      </c>
      <c r="B80" s="1" t="s">
        <v>197</v>
      </c>
      <c r="E80" s="11" t="s">
        <v>251</v>
      </c>
      <c r="G80" s="57" t="str">
        <f t="shared" si="1"/>
        <v>'VA-1099',</v>
      </c>
    </row>
    <row r="81" spans="1:7" x14ac:dyDescent="0.25">
      <c r="A81" s="11" t="s">
        <v>198</v>
      </c>
      <c r="B81" s="1" t="s">
        <v>199</v>
      </c>
      <c r="E81" s="11" t="s">
        <v>253</v>
      </c>
      <c r="G81" s="57" t="str">
        <f t="shared" si="1"/>
        <v>'VA-1099-1',</v>
      </c>
    </row>
    <row r="82" spans="1:7" x14ac:dyDescent="0.25">
      <c r="A82" s="11" t="s">
        <v>200</v>
      </c>
      <c r="B82" s="1" t="s">
        <v>201</v>
      </c>
      <c r="E82" s="11" t="s">
        <v>255</v>
      </c>
      <c r="G82" s="57" t="str">
        <f t="shared" si="1"/>
        <v>'VA-1100',</v>
      </c>
    </row>
    <row r="83" spans="1:7" x14ac:dyDescent="0.25">
      <c r="A83" s="11" t="s">
        <v>204</v>
      </c>
      <c r="B83" s="1" t="s">
        <v>205</v>
      </c>
      <c r="E83" s="11" t="s">
        <v>257</v>
      </c>
      <c r="G83" s="57" t="str">
        <f t="shared" si="1"/>
        <v>'HO-371',</v>
      </c>
    </row>
    <row r="84" spans="1:7" x14ac:dyDescent="0.25">
      <c r="A84" s="11" t="s">
        <v>206</v>
      </c>
      <c r="B84" s="1" t="s">
        <v>207</v>
      </c>
      <c r="E84" s="11" t="s">
        <v>259</v>
      </c>
      <c r="G84" s="57" t="str">
        <f t="shared" si="1"/>
        <v>'CP-324',</v>
      </c>
    </row>
    <row r="85" spans="1:7" x14ac:dyDescent="0.25">
      <c r="A85" s="11" t="s">
        <v>229</v>
      </c>
      <c r="B85" s="1" t="s">
        <v>230</v>
      </c>
      <c r="E85" s="11" t="s">
        <v>261</v>
      </c>
      <c r="G85" s="57" t="str">
        <f t="shared" si="1"/>
        <v>'OF-648',</v>
      </c>
    </row>
    <row r="86" spans="1:7" x14ac:dyDescent="0.25">
      <c r="A86" s="11" t="s">
        <v>231</v>
      </c>
      <c r="B86" s="1" t="s">
        <v>232</v>
      </c>
      <c r="E86" s="11" t="s">
        <v>263</v>
      </c>
      <c r="G86" s="57" t="str">
        <f t="shared" si="1"/>
        <v>'CP-325',</v>
      </c>
    </row>
    <row r="87" spans="1:7" x14ac:dyDescent="0.25">
      <c r="A87" s="11" t="s">
        <v>233</v>
      </c>
      <c r="B87" s="1" t="s">
        <v>234</v>
      </c>
      <c r="E87" s="11" t="s">
        <v>265</v>
      </c>
      <c r="G87" s="57" t="str">
        <f t="shared" si="1"/>
        <v>'OF-649',</v>
      </c>
    </row>
    <row r="88" spans="1:7" x14ac:dyDescent="0.25">
      <c r="A88" s="11" t="s">
        <v>235</v>
      </c>
      <c r="B88" s="1" t="s">
        <v>236</v>
      </c>
      <c r="E88" s="11" t="s">
        <v>267</v>
      </c>
      <c r="G88" s="57" t="str">
        <f t="shared" si="1"/>
        <v>'OF-650',</v>
      </c>
    </row>
    <row r="89" spans="1:7" x14ac:dyDescent="0.25">
      <c r="A89" s="11" t="s">
        <v>237</v>
      </c>
      <c r="B89" s="1" t="s">
        <v>238</v>
      </c>
      <c r="E89" s="11" t="s">
        <v>269</v>
      </c>
      <c r="G89" s="57" t="str">
        <f t="shared" si="1"/>
        <v>'JU-93',</v>
      </c>
    </row>
    <row r="90" spans="1:7" x14ac:dyDescent="0.25">
      <c r="A90" s="11" t="s">
        <v>239</v>
      </c>
      <c r="B90" s="1" t="s">
        <v>240</v>
      </c>
      <c r="E90" s="11" t="s">
        <v>271</v>
      </c>
      <c r="G90" s="57" t="str">
        <f t="shared" si="1"/>
        <v>'JU-94',</v>
      </c>
    </row>
    <row r="91" spans="1:7" x14ac:dyDescent="0.25">
      <c r="A91" s="11" t="s">
        <v>241</v>
      </c>
      <c r="B91" s="1" t="s">
        <v>242</v>
      </c>
      <c r="E91" s="11" t="s">
        <v>287</v>
      </c>
      <c r="G91" s="57" t="str">
        <f t="shared" si="1"/>
        <v>'HO-372',</v>
      </c>
    </row>
    <row r="92" spans="1:7" x14ac:dyDescent="0.25">
      <c r="A92" s="11" t="s">
        <v>243</v>
      </c>
      <c r="B92" s="1" t="s">
        <v>244</v>
      </c>
      <c r="E92" s="11" t="s">
        <v>289</v>
      </c>
      <c r="G92" s="57" t="str">
        <f t="shared" si="1"/>
        <v>'HO-373',</v>
      </c>
    </row>
    <row r="93" spans="1:7" x14ac:dyDescent="0.25">
      <c r="A93" s="11" t="s">
        <v>245</v>
      </c>
      <c r="B93" s="1" t="s">
        <v>246</v>
      </c>
      <c r="E93" s="11" t="s">
        <v>291</v>
      </c>
      <c r="G93" s="57" t="str">
        <f t="shared" si="1"/>
        <v>'OF-652',</v>
      </c>
    </row>
    <row r="94" spans="1:7" x14ac:dyDescent="0.25">
      <c r="A94" s="11" t="s">
        <v>247</v>
      </c>
      <c r="B94" s="1" t="s">
        <v>248</v>
      </c>
      <c r="E94" s="11" t="s">
        <v>293</v>
      </c>
      <c r="G94" s="57" t="str">
        <f t="shared" si="1"/>
        <v>'OF-653',</v>
      </c>
    </row>
    <row r="95" spans="1:7" x14ac:dyDescent="0.25">
      <c r="A95" s="11" t="s">
        <v>251</v>
      </c>
      <c r="B95" s="1" t="s">
        <v>252</v>
      </c>
      <c r="E95" s="11" t="s">
        <v>295</v>
      </c>
      <c r="G95" s="57" t="str">
        <f t="shared" si="1"/>
        <v>'OF-654',</v>
      </c>
    </row>
    <row r="96" spans="1:7" x14ac:dyDescent="0.25">
      <c r="A96" s="11" t="s">
        <v>253</v>
      </c>
      <c r="B96" s="1" t="s">
        <v>254</v>
      </c>
      <c r="E96" s="11" t="s">
        <v>297</v>
      </c>
      <c r="G96" s="57" t="str">
        <f t="shared" si="1"/>
        <v>'OF-655',</v>
      </c>
    </row>
    <row r="97" spans="1:7" x14ac:dyDescent="0.25">
      <c r="A97" s="11" t="s">
        <v>255</v>
      </c>
      <c r="B97" s="1" t="s">
        <v>256</v>
      </c>
      <c r="E97" s="11" t="s">
        <v>299</v>
      </c>
      <c r="G97" s="57" t="str">
        <f t="shared" si="1"/>
        <v>'VA-1103',</v>
      </c>
    </row>
    <row r="98" spans="1:7" x14ac:dyDescent="0.25">
      <c r="A98" s="11" t="s">
        <v>257</v>
      </c>
      <c r="B98" s="1" t="s">
        <v>258</v>
      </c>
      <c r="E98" s="11" t="s">
        <v>301</v>
      </c>
      <c r="G98" s="57" t="str">
        <f t="shared" si="1"/>
        <v>'VA-1103-1',</v>
      </c>
    </row>
    <row r="99" spans="1:7" x14ac:dyDescent="0.25">
      <c r="A99" s="11" t="s">
        <v>259</v>
      </c>
      <c r="B99" s="1" t="s">
        <v>260</v>
      </c>
      <c r="E99" s="11" t="s">
        <v>303</v>
      </c>
      <c r="G99" s="57" t="str">
        <f t="shared" si="1"/>
        <v>'OF-656',</v>
      </c>
    </row>
    <row r="100" spans="1:7" x14ac:dyDescent="0.25">
      <c r="A100" s="11" t="s">
        <v>261</v>
      </c>
      <c r="B100" s="1" t="s">
        <v>262</v>
      </c>
      <c r="E100" s="11" t="s">
        <v>305</v>
      </c>
      <c r="G100" s="57" t="str">
        <f t="shared" si="1"/>
        <v>'OF-657',</v>
      </c>
    </row>
    <row r="101" spans="1:7" x14ac:dyDescent="0.25">
      <c r="A101" s="11" t="s">
        <v>263</v>
      </c>
      <c r="B101" s="1" t="s">
        <v>264</v>
      </c>
      <c r="E101" s="11" t="s">
        <v>602</v>
      </c>
      <c r="G101" s="57" t="str">
        <f t="shared" si="1"/>
        <v>'LAPIZ-ROJO',</v>
      </c>
    </row>
    <row r="102" spans="1:7" x14ac:dyDescent="0.25">
      <c r="A102" s="11" t="s">
        <v>265</v>
      </c>
      <c r="B102" s="1" t="s">
        <v>266</v>
      </c>
      <c r="E102" s="11" t="s">
        <v>307</v>
      </c>
      <c r="G102" s="57" t="str">
        <f t="shared" si="1"/>
        <v>'JU-95',</v>
      </c>
    </row>
    <row r="103" spans="1:7" x14ac:dyDescent="0.25">
      <c r="A103" s="11" t="s">
        <v>267</v>
      </c>
      <c r="B103" s="1" t="s">
        <v>268</v>
      </c>
      <c r="E103" s="11" t="s">
        <v>325</v>
      </c>
      <c r="G103" s="57" t="str">
        <f t="shared" si="1"/>
        <v>'OF-659',</v>
      </c>
    </row>
    <row r="104" spans="1:7" x14ac:dyDescent="0.25">
      <c r="A104" s="11" t="s">
        <v>269</v>
      </c>
      <c r="B104" s="1" t="s">
        <v>270</v>
      </c>
      <c r="E104" s="11" t="s">
        <v>327</v>
      </c>
      <c r="G104" s="57" t="str">
        <f t="shared" si="1"/>
        <v>'CP-326',</v>
      </c>
    </row>
    <row r="105" spans="1:7" x14ac:dyDescent="0.25">
      <c r="A105" s="11" t="s">
        <v>271</v>
      </c>
      <c r="B105" s="1" t="s">
        <v>272</v>
      </c>
      <c r="E105" s="11" t="s">
        <v>329</v>
      </c>
      <c r="G105" s="57" t="str">
        <f t="shared" si="1"/>
        <v>'VA-1104',</v>
      </c>
    </row>
    <row r="106" spans="1:7" x14ac:dyDescent="0.25">
      <c r="A106" s="11" t="s">
        <v>287</v>
      </c>
      <c r="B106" s="1" t="s">
        <v>288</v>
      </c>
      <c r="E106" s="11" t="s">
        <v>331</v>
      </c>
      <c r="G106" s="57" t="str">
        <f t="shared" si="1"/>
        <v>'CP-327',</v>
      </c>
    </row>
    <row r="107" spans="1:7" x14ac:dyDescent="0.25">
      <c r="A107" s="11" t="s">
        <v>289</v>
      </c>
      <c r="B107" s="1" t="s">
        <v>290</v>
      </c>
      <c r="E107" s="11" t="s">
        <v>333</v>
      </c>
      <c r="G107" s="57" t="str">
        <f t="shared" si="1"/>
        <v>'OF-660',</v>
      </c>
    </row>
    <row r="108" spans="1:7" x14ac:dyDescent="0.25">
      <c r="A108" s="11" t="s">
        <v>291</v>
      </c>
      <c r="B108" s="1" t="s">
        <v>292</v>
      </c>
      <c r="E108" s="11" t="s">
        <v>335</v>
      </c>
      <c r="G108" s="57" t="str">
        <f t="shared" si="1"/>
        <v>'JU-96',</v>
      </c>
    </row>
    <row r="109" spans="1:7" x14ac:dyDescent="0.25">
      <c r="A109" s="11" t="s">
        <v>293</v>
      </c>
      <c r="B109" s="1" t="s">
        <v>294</v>
      </c>
      <c r="E109" s="11" t="s">
        <v>337</v>
      </c>
      <c r="G109" s="57" t="str">
        <f t="shared" si="1"/>
        <v>'TE-610',</v>
      </c>
    </row>
    <row r="110" spans="1:7" x14ac:dyDescent="0.25">
      <c r="A110" s="11" t="s">
        <v>295</v>
      </c>
      <c r="B110" s="1" t="s">
        <v>296</v>
      </c>
      <c r="E110" s="11" t="s">
        <v>339</v>
      </c>
      <c r="G110" s="57" t="str">
        <f t="shared" si="1"/>
        <v>'TE-611',</v>
      </c>
    </row>
    <row r="111" spans="1:7" x14ac:dyDescent="0.25">
      <c r="A111" s="11" t="s">
        <v>297</v>
      </c>
      <c r="B111" s="1" t="s">
        <v>298</v>
      </c>
      <c r="E111" s="11" t="s">
        <v>341</v>
      </c>
      <c r="G111" s="57" t="str">
        <f t="shared" si="1"/>
        <v>'OF-661',</v>
      </c>
    </row>
    <row r="112" spans="1:7" x14ac:dyDescent="0.25">
      <c r="A112" s="11" t="s">
        <v>299</v>
      </c>
      <c r="B112" s="1" t="s">
        <v>300</v>
      </c>
      <c r="E112" s="11" t="s">
        <v>343</v>
      </c>
      <c r="G112" s="57" t="str">
        <f t="shared" si="1"/>
        <v>'HE-300',</v>
      </c>
    </row>
    <row r="113" spans="1:7" x14ac:dyDescent="0.25">
      <c r="A113" s="11" t="s">
        <v>301</v>
      </c>
      <c r="B113" s="1" t="s">
        <v>302</v>
      </c>
      <c r="E113" s="11" t="s">
        <v>345</v>
      </c>
      <c r="G113" s="57" t="str">
        <f t="shared" si="1"/>
        <v>'TE-612',</v>
      </c>
    </row>
    <row r="114" spans="1:7" x14ac:dyDescent="0.25">
      <c r="A114" s="11" t="s">
        <v>303</v>
      </c>
      <c r="B114" s="1" t="s">
        <v>304</v>
      </c>
      <c r="E114" s="11" t="s">
        <v>347</v>
      </c>
      <c r="G114" s="57" t="str">
        <f t="shared" si="1"/>
        <v>'OF-662',</v>
      </c>
    </row>
    <row r="115" spans="1:7" x14ac:dyDescent="0.25">
      <c r="A115" s="11" t="s">
        <v>305</v>
      </c>
      <c r="B115" s="1" t="s">
        <v>306</v>
      </c>
      <c r="E115" s="11" t="s">
        <v>349</v>
      </c>
      <c r="G115" s="57" t="str">
        <f t="shared" si="1"/>
        <v>'TE-613',</v>
      </c>
    </row>
    <row r="116" spans="1:7" x14ac:dyDescent="0.25">
      <c r="A116" s="11" t="s">
        <v>602</v>
      </c>
      <c r="B116" s="1" t="s">
        <v>603</v>
      </c>
      <c r="E116" s="11" t="s">
        <v>351</v>
      </c>
      <c r="G116" s="57" t="str">
        <f t="shared" si="1"/>
        <v>'OF-663',</v>
      </c>
    </row>
    <row r="117" spans="1:7" x14ac:dyDescent="0.25">
      <c r="A117" s="11" t="s">
        <v>307</v>
      </c>
      <c r="B117" s="1" t="s">
        <v>308</v>
      </c>
      <c r="E117" s="11" t="s">
        <v>353</v>
      </c>
      <c r="G117" s="57" t="str">
        <f t="shared" si="1"/>
        <v>'PEBBLE',</v>
      </c>
    </row>
    <row r="118" spans="1:7" x14ac:dyDescent="0.25">
      <c r="A118" s="11" t="s">
        <v>325</v>
      </c>
      <c r="B118" s="1" t="s">
        <v>326</v>
      </c>
      <c r="E118" s="11" t="s">
        <v>354</v>
      </c>
      <c r="G118" s="57" t="str">
        <f t="shared" si="1"/>
        <v>'MU-376',</v>
      </c>
    </row>
    <row r="119" spans="1:7" x14ac:dyDescent="0.25">
      <c r="A119" s="11" t="s">
        <v>327</v>
      </c>
      <c r="B119" s="1" t="s">
        <v>328</v>
      </c>
      <c r="E119" s="11" t="s">
        <v>356</v>
      </c>
      <c r="G119" s="57" t="str">
        <f t="shared" si="1"/>
        <v>'OF-664',</v>
      </c>
    </row>
    <row r="120" spans="1:7" x14ac:dyDescent="0.25">
      <c r="A120" s="11" t="s">
        <v>329</v>
      </c>
      <c r="B120" s="1" t="s">
        <v>330</v>
      </c>
      <c r="E120" s="11" t="s">
        <v>358</v>
      </c>
      <c r="G120" s="57" t="str">
        <f t="shared" si="1"/>
        <v>'LOCKET',</v>
      </c>
    </row>
    <row r="121" spans="1:7" x14ac:dyDescent="0.25">
      <c r="A121" s="11" t="s">
        <v>331</v>
      </c>
      <c r="B121" s="1" t="s">
        <v>332</v>
      </c>
      <c r="E121" s="11" t="s">
        <v>359</v>
      </c>
      <c r="G121" s="57" t="str">
        <f t="shared" si="1"/>
        <v>'MU-377',</v>
      </c>
    </row>
    <row r="122" spans="1:7" x14ac:dyDescent="0.25">
      <c r="A122" s="11" t="s">
        <v>333</v>
      </c>
      <c r="B122" s="1" t="s">
        <v>334</v>
      </c>
      <c r="E122" s="11" t="s">
        <v>361</v>
      </c>
      <c r="G122" s="57" t="str">
        <f t="shared" si="1"/>
        <v>'OF-665',</v>
      </c>
    </row>
    <row r="123" spans="1:7" x14ac:dyDescent="0.25">
      <c r="A123" s="11" t="s">
        <v>335</v>
      </c>
      <c r="B123" s="1" t="s">
        <v>336</v>
      </c>
      <c r="E123" s="11" t="s">
        <v>363</v>
      </c>
      <c r="G123" s="57" t="str">
        <f t="shared" si="1"/>
        <v>'TE-615',</v>
      </c>
    </row>
    <row r="124" spans="1:7" x14ac:dyDescent="0.25">
      <c r="A124" s="11" t="s">
        <v>337</v>
      </c>
      <c r="B124" s="1" t="s">
        <v>338</v>
      </c>
      <c r="E124" s="11" t="s">
        <v>365</v>
      </c>
      <c r="G124" s="57" t="str">
        <f t="shared" si="1"/>
        <v>'OF-666',</v>
      </c>
    </row>
    <row r="125" spans="1:7" x14ac:dyDescent="0.25">
      <c r="A125" s="11" t="s">
        <v>339</v>
      </c>
      <c r="B125" s="1" t="s">
        <v>340</v>
      </c>
      <c r="E125" s="11" t="s">
        <v>367</v>
      </c>
      <c r="G125" s="57" t="str">
        <f t="shared" si="1"/>
        <v>'HO-374',</v>
      </c>
    </row>
    <row r="126" spans="1:7" x14ac:dyDescent="0.25">
      <c r="A126" s="11" t="s">
        <v>341</v>
      </c>
      <c r="B126" s="1" t="s">
        <v>342</v>
      </c>
      <c r="E126" s="11" t="s">
        <v>369</v>
      </c>
      <c r="G126" s="57" t="str">
        <f t="shared" si="1"/>
        <v>'JU-97',</v>
      </c>
    </row>
    <row r="127" spans="1:7" x14ac:dyDescent="0.25">
      <c r="A127" s="11" t="s">
        <v>343</v>
      </c>
      <c r="B127" s="1" t="s">
        <v>344</v>
      </c>
      <c r="E127" s="11" t="s">
        <v>371</v>
      </c>
      <c r="G127" s="57" t="str">
        <f t="shared" si="1"/>
        <v>'OF-667',</v>
      </c>
    </row>
    <row r="128" spans="1:7" x14ac:dyDescent="0.25">
      <c r="A128" s="11" t="s">
        <v>345</v>
      </c>
      <c r="B128" s="1" t="s">
        <v>346</v>
      </c>
      <c r="E128" s="11" t="s">
        <v>381</v>
      </c>
      <c r="G128" s="57" t="str">
        <f t="shared" si="1"/>
        <v>'VA-1105',</v>
      </c>
    </row>
    <row r="129" spans="1:7" x14ac:dyDescent="0.25">
      <c r="A129" s="11" t="s">
        <v>347</v>
      </c>
      <c r="B129" s="1" t="s">
        <v>348</v>
      </c>
      <c r="E129" s="11" t="s">
        <v>383</v>
      </c>
      <c r="G129" s="57" t="str">
        <f t="shared" si="1"/>
        <v>'VA-1106',</v>
      </c>
    </row>
    <row r="130" spans="1:7" x14ac:dyDescent="0.25">
      <c r="A130" s="11" t="s">
        <v>349</v>
      </c>
      <c r="B130" s="1" t="s">
        <v>350</v>
      </c>
      <c r="E130" s="11" t="s">
        <v>386</v>
      </c>
      <c r="G130" s="57" t="str">
        <f t="shared" ref="G130:G192" si="2">CONCATENATE(G$1,E130,G$1,H$1)</f>
        <v>'OF-669',</v>
      </c>
    </row>
    <row r="131" spans="1:7" x14ac:dyDescent="0.25">
      <c r="A131" s="11" t="s">
        <v>351</v>
      </c>
      <c r="B131" s="1" t="s">
        <v>352</v>
      </c>
      <c r="E131" s="11" t="s">
        <v>388</v>
      </c>
      <c r="G131" s="57" t="str">
        <f t="shared" si="2"/>
        <v>'OF-670',</v>
      </c>
    </row>
    <row r="132" spans="1:7" x14ac:dyDescent="0.25">
      <c r="A132" s="11" t="s">
        <v>353</v>
      </c>
      <c r="B132" s="1" t="s">
        <v>604</v>
      </c>
      <c r="E132" s="11" t="s">
        <v>390</v>
      </c>
      <c r="G132" s="57" t="str">
        <f t="shared" si="2"/>
        <v>'MU-378',</v>
      </c>
    </row>
    <row r="133" spans="1:7" x14ac:dyDescent="0.25">
      <c r="A133" s="11" t="s">
        <v>354</v>
      </c>
      <c r="B133" s="1" t="s">
        <v>355</v>
      </c>
      <c r="E133" s="11" t="s">
        <v>392</v>
      </c>
      <c r="G133" s="57" t="str">
        <f t="shared" si="2"/>
        <v>'VA-1107',</v>
      </c>
    </row>
    <row r="134" spans="1:7" x14ac:dyDescent="0.25">
      <c r="A134" s="11" t="s">
        <v>356</v>
      </c>
      <c r="B134" s="1" t="s">
        <v>357</v>
      </c>
      <c r="E134" s="11" t="s">
        <v>394</v>
      </c>
      <c r="G134" s="57" t="str">
        <f t="shared" si="2"/>
        <v>'VA-1108',</v>
      </c>
    </row>
    <row r="135" spans="1:7" x14ac:dyDescent="0.25">
      <c r="A135" s="11" t="s">
        <v>358</v>
      </c>
      <c r="B135" s="1" t="s">
        <v>605</v>
      </c>
      <c r="E135" s="11" t="s">
        <v>396</v>
      </c>
      <c r="G135" s="57" t="str">
        <f t="shared" si="2"/>
        <v>'VA-1109',</v>
      </c>
    </row>
    <row r="136" spans="1:7" x14ac:dyDescent="0.25">
      <c r="A136" s="11" t="s">
        <v>359</v>
      </c>
      <c r="B136" s="1" t="s">
        <v>360</v>
      </c>
      <c r="E136" s="11" t="s">
        <v>398</v>
      </c>
      <c r="G136" s="57" t="str">
        <f t="shared" si="2"/>
        <v>'OF-614-1',</v>
      </c>
    </row>
    <row r="137" spans="1:7" x14ac:dyDescent="0.25">
      <c r="A137" s="11" t="s">
        <v>361</v>
      </c>
      <c r="B137" s="1" t="s">
        <v>362</v>
      </c>
      <c r="E137" s="11" t="s">
        <v>400</v>
      </c>
      <c r="G137" s="57" t="str">
        <f t="shared" si="2"/>
        <v>'HO-375',</v>
      </c>
    </row>
    <row r="138" spans="1:7" x14ac:dyDescent="0.25">
      <c r="A138" s="11" t="s">
        <v>363</v>
      </c>
      <c r="B138" s="1" t="s">
        <v>364</v>
      </c>
      <c r="E138" s="11" t="s">
        <v>402</v>
      </c>
      <c r="G138" s="57" t="str">
        <f t="shared" si="2"/>
        <v>'HE-301',</v>
      </c>
    </row>
    <row r="139" spans="1:7" x14ac:dyDescent="0.25">
      <c r="A139" s="11" t="s">
        <v>365</v>
      </c>
      <c r="B139" s="1" t="s">
        <v>366</v>
      </c>
      <c r="E139" s="11" t="s">
        <v>404</v>
      </c>
      <c r="G139" s="57" t="str">
        <f t="shared" si="2"/>
        <v>'OF-671',</v>
      </c>
    </row>
    <row r="140" spans="1:7" x14ac:dyDescent="0.25">
      <c r="A140" s="11" t="s">
        <v>367</v>
      </c>
      <c r="B140" s="1" t="s">
        <v>368</v>
      </c>
      <c r="E140" s="11" t="s">
        <v>406</v>
      </c>
      <c r="G140" s="57" t="str">
        <f t="shared" si="2"/>
        <v>'HE-302',</v>
      </c>
    </row>
    <row r="141" spans="1:7" x14ac:dyDescent="0.25">
      <c r="A141" s="11" t="s">
        <v>369</v>
      </c>
      <c r="B141" s="1" t="s">
        <v>370</v>
      </c>
      <c r="E141" s="11" t="s">
        <v>408</v>
      </c>
      <c r="G141" s="57" t="str">
        <f t="shared" si="2"/>
        <v>'MU-383',</v>
      </c>
    </row>
    <row r="142" spans="1:7" x14ac:dyDescent="0.25">
      <c r="A142" s="11" t="s">
        <v>371</v>
      </c>
      <c r="B142" s="1" t="s">
        <v>372</v>
      </c>
      <c r="E142" s="11" t="s">
        <v>410</v>
      </c>
      <c r="G142" s="58" t="str">
        <f t="shared" si="2"/>
        <v>'LL-117',</v>
      </c>
    </row>
    <row r="143" spans="1:7" x14ac:dyDescent="0.25">
      <c r="A143" s="11" t="s">
        <v>381</v>
      </c>
      <c r="B143" s="1" t="s">
        <v>382</v>
      </c>
      <c r="E143" s="11" t="s">
        <v>412</v>
      </c>
      <c r="G143" s="58" t="str">
        <f t="shared" si="2"/>
        <v>'HE-303',</v>
      </c>
    </row>
    <row r="144" spans="1:7" x14ac:dyDescent="0.25">
      <c r="A144" s="11" t="s">
        <v>383</v>
      </c>
      <c r="B144" s="1" t="s">
        <v>384</v>
      </c>
      <c r="E144" s="11" t="s">
        <v>414</v>
      </c>
      <c r="G144" s="58" t="str">
        <f t="shared" si="2"/>
        <v>'HO-376',</v>
      </c>
    </row>
    <row r="145" spans="1:7" x14ac:dyDescent="0.25">
      <c r="A145" s="11" t="s">
        <v>398</v>
      </c>
      <c r="B145" s="1" t="s">
        <v>399</v>
      </c>
      <c r="E145" s="11" t="s">
        <v>416</v>
      </c>
      <c r="G145" s="58" t="str">
        <f t="shared" si="2"/>
        <v>'HO-377',</v>
      </c>
    </row>
    <row r="146" spans="1:7" x14ac:dyDescent="0.25">
      <c r="A146" s="11" t="s">
        <v>400</v>
      </c>
      <c r="B146" s="1" t="s">
        <v>401</v>
      </c>
      <c r="E146" s="11" t="s">
        <v>418</v>
      </c>
      <c r="G146" s="58" t="str">
        <f t="shared" si="2"/>
        <v>'OF-672',</v>
      </c>
    </row>
    <row r="147" spans="1:7" x14ac:dyDescent="0.25">
      <c r="A147" s="11" t="s">
        <v>402</v>
      </c>
      <c r="B147" s="1" t="s">
        <v>403</v>
      </c>
      <c r="E147" s="11" t="s">
        <v>420</v>
      </c>
      <c r="G147" s="58" t="str">
        <f t="shared" si="2"/>
        <v>'OF-673',</v>
      </c>
    </row>
    <row r="148" spans="1:7" x14ac:dyDescent="0.25">
      <c r="A148" s="11" t="s">
        <v>404</v>
      </c>
      <c r="B148" s="1" t="s">
        <v>405</v>
      </c>
      <c r="E148" s="11" t="s">
        <v>422</v>
      </c>
      <c r="G148" s="58" t="str">
        <f t="shared" si="2"/>
        <v>'OF-674',</v>
      </c>
    </row>
    <row r="149" spans="1:7" x14ac:dyDescent="0.25">
      <c r="A149" s="11" t="s">
        <v>406</v>
      </c>
      <c r="B149" s="1" t="s">
        <v>407</v>
      </c>
      <c r="E149" s="11" t="s">
        <v>424</v>
      </c>
      <c r="G149" s="58" t="str">
        <f t="shared" si="2"/>
        <v>'CP-330',</v>
      </c>
    </row>
    <row r="150" spans="1:7" x14ac:dyDescent="0.25">
      <c r="A150" s="11" t="s">
        <v>408</v>
      </c>
      <c r="B150" s="1" t="s">
        <v>409</v>
      </c>
      <c r="E150" s="11" t="s">
        <v>426</v>
      </c>
      <c r="G150" s="58" t="str">
        <f t="shared" si="2"/>
        <v>'HO-378',</v>
      </c>
    </row>
    <row r="151" spans="1:7" x14ac:dyDescent="0.25">
      <c r="A151" s="11" t="s">
        <v>410</v>
      </c>
      <c r="B151" s="1" t="s">
        <v>411</v>
      </c>
      <c r="E151" s="11" t="s">
        <v>429</v>
      </c>
      <c r="G151" s="58" t="str">
        <f t="shared" si="2"/>
        <v>'OF-675',</v>
      </c>
    </row>
    <row r="152" spans="1:7" x14ac:dyDescent="0.25">
      <c r="A152" s="11" t="s">
        <v>412</v>
      </c>
      <c r="B152" s="1" t="s">
        <v>413</v>
      </c>
      <c r="E152" s="11" t="s">
        <v>431</v>
      </c>
      <c r="G152" s="58" t="str">
        <f t="shared" si="2"/>
        <v>'OF-676',</v>
      </c>
    </row>
    <row r="153" spans="1:7" x14ac:dyDescent="0.25">
      <c r="A153" s="11" t="s">
        <v>414</v>
      </c>
      <c r="B153" s="1" t="s">
        <v>415</v>
      </c>
      <c r="E153" s="11" t="s">
        <v>439</v>
      </c>
      <c r="G153" s="58" t="str">
        <f t="shared" si="2"/>
        <v>'JU-98',</v>
      </c>
    </row>
    <row r="154" spans="1:7" x14ac:dyDescent="0.25">
      <c r="A154" s="11" t="s">
        <v>416</v>
      </c>
      <c r="B154" s="1" t="s">
        <v>417</v>
      </c>
      <c r="E154" s="11" t="s">
        <v>443</v>
      </c>
      <c r="G154" s="58" t="str">
        <f t="shared" si="2"/>
        <v>'HE-304',</v>
      </c>
    </row>
    <row r="155" spans="1:7" x14ac:dyDescent="0.25">
      <c r="A155" s="11" t="s">
        <v>418</v>
      </c>
      <c r="B155" s="1" t="s">
        <v>419</v>
      </c>
      <c r="E155" s="11" t="s">
        <v>447</v>
      </c>
      <c r="G155" s="58" t="str">
        <f t="shared" si="2"/>
        <v>'HO-379',</v>
      </c>
    </row>
    <row r="156" spans="1:7" x14ac:dyDescent="0.25">
      <c r="A156" s="11" t="s">
        <v>420</v>
      </c>
      <c r="B156" s="1" t="s">
        <v>421</v>
      </c>
      <c r="E156" s="11" t="s">
        <v>591</v>
      </c>
      <c r="G156" s="58" t="str">
        <f t="shared" si="2"/>
        <v>'VA-1110',</v>
      </c>
    </row>
    <row r="157" spans="1:7" x14ac:dyDescent="0.25">
      <c r="A157" s="11" t="s">
        <v>422</v>
      </c>
      <c r="B157" s="1" t="s">
        <v>423</v>
      </c>
      <c r="E157" s="11" t="s">
        <v>450</v>
      </c>
      <c r="G157" s="58" t="str">
        <f t="shared" si="2"/>
        <v>'OF-677',</v>
      </c>
    </row>
    <row r="158" spans="1:7" x14ac:dyDescent="0.25">
      <c r="A158" s="11" t="s">
        <v>424</v>
      </c>
      <c r="B158" s="1" t="s">
        <v>425</v>
      </c>
      <c r="E158" s="11" t="s">
        <v>454</v>
      </c>
      <c r="G158" s="58" t="str">
        <f t="shared" si="2"/>
        <v>'OF-678',</v>
      </c>
    </row>
    <row r="159" spans="1:7" x14ac:dyDescent="0.25">
      <c r="A159" s="11" t="s">
        <v>426</v>
      </c>
      <c r="B159" s="1" t="s">
        <v>427</v>
      </c>
      <c r="E159" s="11" t="s">
        <v>456</v>
      </c>
      <c r="G159" s="58" t="str">
        <f t="shared" si="2"/>
        <v>'OF-679',</v>
      </c>
    </row>
    <row r="160" spans="1:7" x14ac:dyDescent="0.25">
      <c r="A160" s="11" t="s">
        <v>429</v>
      </c>
      <c r="B160" s="1" t="s">
        <v>430</v>
      </c>
      <c r="E160" s="11" t="s">
        <v>458</v>
      </c>
      <c r="G160" s="58" t="str">
        <f t="shared" si="2"/>
        <v>'OF-680',</v>
      </c>
    </row>
    <row r="161" spans="1:7" x14ac:dyDescent="0.25">
      <c r="A161" s="11" t="s">
        <v>431</v>
      </c>
      <c r="B161" s="1" t="s">
        <v>432</v>
      </c>
      <c r="E161" s="11" t="s">
        <v>466</v>
      </c>
      <c r="G161" s="58" t="str">
        <f t="shared" si="2"/>
        <v>'TE-618',</v>
      </c>
    </row>
    <row r="162" spans="1:7" x14ac:dyDescent="0.25">
      <c r="A162" s="11" t="s">
        <v>439</v>
      </c>
      <c r="B162" s="1" t="s">
        <v>440</v>
      </c>
      <c r="E162" s="11" t="s">
        <v>468</v>
      </c>
      <c r="G162" s="58" t="str">
        <f t="shared" si="2"/>
        <v>'TE-619',</v>
      </c>
    </row>
    <row r="163" spans="1:7" x14ac:dyDescent="0.25">
      <c r="A163" s="11" t="s">
        <v>443</v>
      </c>
      <c r="B163" s="1" t="s">
        <v>444</v>
      </c>
      <c r="E163" s="11" t="s">
        <v>470</v>
      </c>
      <c r="G163" s="58" t="str">
        <f t="shared" si="2"/>
        <v>'TE-620',</v>
      </c>
    </row>
    <row r="164" spans="1:7" x14ac:dyDescent="0.25">
      <c r="A164" s="11" t="s">
        <v>447</v>
      </c>
      <c r="B164" s="1" t="s">
        <v>448</v>
      </c>
      <c r="E164" s="11" t="s">
        <v>472</v>
      </c>
      <c r="G164" s="58" t="str">
        <f t="shared" si="2"/>
        <v>'TE-621',</v>
      </c>
    </row>
    <row r="165" spans="1:7" x14ac:dyDescent="0.25">
      <c r="A165" s="11" t="s">
        <v>591</v>
      </c>
      <c r="B165" s="1" t="s">
        <v>449</v>
      </c>
      <c r="E165" s="11" t="s">
        <v>474</v>
      </c>
      <c r="G165" s="58" t="str">
        <f t="shared" si="2"/>
        <v>'CP-331',</v>
      </c>
    </row>
    <row r="166" spans="1:7" x14ac:dyDescent="0.25">
      <c r="A166" s="11" t="s">
        <v>450</v>
      </c>
      <c r="B166" s="1" t="s">
        <v>451</v>
      </c>
      <c r="E166" s="11" t="s">
        <v>476</v>
      </c>
      <c r="G166" s="58" t="str">
        <f t="shared" si="2"/>
        <v>'CP-332',</v>
      </c>
    </row>
    <row r="167" spans="1:7" x14ac:dyDescent="0.25">
      <c r="A167" s="11" t="s">
        <v>474</v>
      </c>
      <c r="B167" s="1" t="s">
        <v>475</v>
      </c>
      <c r="E167" s="11" t="s">
        <v>478</v>
      </c>
      <c r="G167" s="58" t="str">
        <f t="shared" si="2"/>
        <v>'CP-333',</v>
      </c>
    </row>
    <row r="168" spans="1:7" x14ac:dyDescent="0.25">
      <c r="A168" s="11" t="s">
        <v>476</v>
      </c>
      <c r="B168" s="1" t="s">
        <v>477</v>
      </c>
      <c r="E168" s="11" t="s">
        <v>480</v>
      </c>
      <c r="G168" s="58" t="str">
        <f t="shared" si="2"/>
        <v>'MU-386',</v>
      </c>
    </row>
    <row r="169" spans="1:7" x14ac:dyDescent="0.25">
      <c r="A169" s="11" t="s">
        <v>478</v>
      </c>
      <c r="B169" s="1" t="s">
        <v>479</v>
      </c>
      <c r="E169" s="11" t="s">
        <v>482</v>
      </c>
      <c r="G169" s="58" t="str">
        <f t="shared" si="2"/>
        <v>'MU-387',</v>
      </c>
    </row>
    <row r="170" spans="1:7" x14ac:dyDescent="0.25">
      <c r="A170" s="11" t="s">
        <v>480</v>
      </c>
      <c r="B170" s="1" t="s">
        <v>481</v>
      </c>
      <c r="E170" s="11" t="s">
        <v>484</v>
      </c>
      <c r="G170" s="58" t="str">
        <f t="shared" si="2"/>
        <v>'MU-388',</v>
      </c>
    </row>
    <row r="171" spans="1:7" x14ac:dyDescent="0.25">
      <c r="A171" s="11" t="s">
        <v>482</v>
      </c>
      <c r="B171" s="1" t="s">
        <v>483</v>
      </c>
      <c r="E171" s="11" t="s">
        <v>486</v>
      </c>
      <c r="G171" s="58" t="str">
        <f t="shared" si="2"/>
        <v>'MU-389',</v>
      </c>
    </row>
    <row r="172" spans="1:7" x14ac:dyDescent="0.25">
      <c r="A172" s="11" t="s">
        <v>484</v>
      </c>
      <c r="B172" s="1" t="s">
        <v>485</v>
      </c>
      <c r="E172" s="11" t="s">
        <v>494</v>
      </c>
      <c r="G172" s="58" t="str">
        <f t="shared" si="2"/>
        <v>'CP-334',</v>
      </c>
    </row>
    <row r="173" spans="1:7" x14ac:dyDescent="0.25">
      <c r="A173" s="11" t="s">
        <v>486</v>
      </c>
      <c r="B173" s="1" t="s">
        <v>487</v>
      </c>
      <c r="E173" s="11" t="s">
        <v>496</v>
      </c>
      <c r="G173" s="58" t="str">
        <f t="shared" si="2"/>
        <v>'CP-335',</v>
      </c>
    </row>
    <row r="174" spans="1:7" x14ac:dyDescent="0.25">
      <c r="A174" s="11" t="s">
        <v>494</v>
      </c>
      <c r="B174" s="1" t="s">
        <v>495</v>
      </c>
      <c r="E174" s="11" t="s">
        <v>498</v>
      </c>
      <c r="G174" s="58" t="str">
        <f t="shared" si="2"/>
        <v>'VA-1124',</v>
      </c>
    </row>
    <row r="175" spans="1:7" x14ac:dyDescent="0.25">
      <c r="A175" s="11" t="s">
        <v>496</v>
      </c>
      <c r="B175" s="1" t="s">
        <v>497</v>
      </c>
      <c r="E175" s="11" t="s">
        <v>506</v>
      </c>
      <c r="G175" s="58" t="str">
        <f t="shared" si="2"/>
        <v>'HO-381',</v>
      </c>
    </row>
    <row r="176" spans="1:7" x14ac:dyDescent="0.25">
      <c r="A176" s="11" t="s">
        <v>498</v>
      </c>
      <c r="B176" s="1" t="s">
        <v>499</v>
      </c>
      <c r="E176" s="11" t="s">
        <v>508</v>
      </c>
      <c r="G176" s="58" t="str">
        <f t="shared" si="2"/>
        <v>'OF-682',</v>
      </c>
    </row>
    <row r="177" spans="1:7" x14ac:dyDescent="0.25">
      <c r="A177" s="11" t="s">
        <v>506</v>
      </c>
      <c r="B177" s="1" t="s">
        <v>507</v>
      </c>
      <c r="E177" s="11" t="s">
        <v>510</v>
      </c>
      <c r="G177" s="58" t="str">
        <f t="shared" si="2"/>
        <v>'MU-390',</v>
      </c>
    </row>
    <row r="178" spans="1:7" x14ac:dyDescent="0.25">
      <c r="A178" s="11" t="s">
        <v>508</v>
      </c>
      <c r="B178" s="1" t="s">
        <v>509</v>
      </c>
      <c r="E178" s="11" t="s">
        <v>512</v>
      </c>
      <c r="G178" s="58" t="str">
        <f t="shared" si="2"/>
        <v>'HO-382',</v>
      </c>
    </row>
    <row r="179" spans="1:7" x14ac:dyDescent="0.25">
      <c r="A179" s="11" t="s">
        <v>510</v>
      </c>
      <c r="B179" s="1" t="s">
        <v>511</v>
      </c>
      <c r="E179" s="11" t="s">
        <v>514</v>
      </c>
      <c r="G179" s="58" t="str">
        <f t="shared" si="2"/>
        <v>'HO-383',</v>
      </c>
    </row>
    <row r="180" spans="1:7" x14ac:dyDescent="0.25">
      <c r="A180" s="11" t="s">
        <v>512</v>
      </c>
      <c r="B180" s="1" t="s">
        <v>513</v>
      </c>
      <c r="E180" s="11" t="s">
        <v>613</v>
      </c>
      <c r="G180" s="58" t="str">
        <f t="shared" si="2"/>
        <v>'SUMMIT-E-B',</v>
      </c>
    </row>
    <row r="181" spans="1:7" x14ac:dyDescent="0.25">
      <c r="A181" s="11" t="s">
        <v>514</v>
      </c>
      <c r="B181" s="1" t="s">
        <v>515</v>
      </c>
      <c r="E181" s="11" t="s">
        <v>516</v>
      </c>
      <c r="G181" s="58" t="str">
        <f t="shared" si="2"/>
        <v>'AMBER',</v>
      </c>
    </row>
    <row r="182" spans="1:7" x14ac:dyDescent="0.25">
      <c r="A182" s="11" t="s">
        <v>613</v>
      </c>
      <c r="B182" s="1" t="s">
        <v>614</v>
      </c>
      <c r="E182" s="11" t="s">
        <v>517</v>
      </c>
      <c r="G182" s="58" t="str">
        <f t="shared" si="2"/>
        <v>'HOLLIS',</v>
      </c>
    </row>
    <row r="183" spans="1:7" x14ac:dyDescent="0.25">
      <c r="A183" s="11" t="s">
        <v>516</v>
      </c>
      <c r="B183" s="1" t="s">
        <v>615</v>
      </c>
      <c r="E183" s="11" t="s">
        <v>617</v>
      </c>
      <c r="G183" s="58" t="str">
        <f t="shared" si="2"/>
        <v>'HOLLIS-PAS',</v>
      </c>
    </row>
    <row r="184" spans="1:7" x14ac:dyDescent="0.25">
      <c r="A184" s="11" t="s">
        <v>517</v>
      </c>
      <c r="B184" s="1" t="s">
        <v>616</v>
      </c>
      <c r="E184" s="11" t="s">
        <v>518</v>
      </c>
      <c r="G184" s="58" t="str">
        <f t="shared" si="2"/>
        <v>'SOOKIE',</v>
      </c>
    </row>
    <row r="185" spans="1:7" x14ac:dyDescent="0.25">
      <c r="A185" s="11" t="s">
        <v>617</v>
      </c>
      <c r="B185" s="1" t="s">
        <v>618</v>
      </c>
      <c r="E185" s="11" t="s">
        <v>621</v>
      </c>
      <c r="G185" s="58" t="str">
        <f t="shared" si="2"/>
        <v>'HENLEY-BAM',</v>
      </c>
    </row>
    <row r="186" spans="1:7" x14ac:dyDescent="0.25">
      <c r="A186" s="11" t="s">
        <v>518</v>
      </c>
      <c r="B186" s="1" t="s">
        <v>619</v>
      </c>
      <c r="E186" s="11" t="s">
        <v>519</v>
      </c>
      <c r="G186" s="58" t="str">
        <f t="shared" si="2"/>
        <v>'MU-393',</v>
      </c>
    </row>
    <row r="187" spans="1:7" x14ac:dyDescent="0.25">
      <c r="A187" s="11" t="s">
        <v>621</v>
      </c>
      <c r="B187" s="1" t="s">
        <v>620</v>
      </c>
      <c r="E187" s="11" t="s">
        <v>521</v>
      </c>
      <c r="G187" s="58" t="str">
        <f t="shared" si="2"/>
        <v>'MU-394',</v>
      </c>
    </row>
    <row r="188" spans="1:7" x14ac:dyDescent="0.25">
      <c r="A188" s="11" t="s">
        <v>519</v>
      </c>
      <c r="B188" s="1" t="s">
        <v>520</v>
      </c>
      <c r="E188" s="11" t="s">
        <v>523</v>
      </c>
      <c r="G188" s="58" t="str">
        <f t="shared" si="2"/>
        <v>'MU-395',</v>
      </c>
    </row>
    <row r="189" spans="1:7" x14ac:dyDescent="0.25">
      <c r="A189" s="11" t="s">
        <v>521</v>
      </c>
      <c r="B189" s="1" t="s">
        <v>522</v>
      </c>
      <c r="E189" s="11" t="s">
        <v>525</v>
      </c>
      <c r="G189" s="58" t="str">
        <f t="shared" si="2"/>
        <v>'MU-396',</v>
      </c>
    </row>
    <row r="190" spans="1:7" x14ac:dyDescent="0.25">
      <c r="A190" s="11" t="s">
        <v>523</v>
      </c>
      <c r="B190" s="1" t="s">
        <v>524</v>
      </c>
      <c r="E190" s="11" t="s">
        <v>527</v>
      </c>
      <c r="G190" s="58" t="str">
        <f t="shared" si="2"/>
        <v>'MU-397',</v>
      </c>
    </row>
    <row r="191" spans="1:7" x14ac:dyDescent="0.25">
      <c r="A191" s="11" t="s">
        <v>525</v>
      </c>
      <c r="B191" s="1" t="s">
        <v>526</v>
      </c>
      <c r="E191" s="11" t="s">
        <v>529</v>
      </c>
      <c r="G191" s="58" t="str">
        <f t="shared" si="2"/>
        <v>'MU-398',</v>
      </c>
    </row>
    <row r="192" spans="1:7" x14ac:dyDescent="0.25">
      <c r="A192" s="11" t="s">
        <v>527</v>
      </c>
      <c r="B192" s="1" t="s">
        <v>528</v>
      </c>
      <c r="E192" s="11" t="s">
        <v>531</v>
      </c>
      <c r="G192" s="58" t="str">
        <f t="shared" si="2"/>
        <v>'MU-399',</v>
      </c>
    </row>
    <row r="193" spans="1:7" x14ac:dyDescent="0.25">
      <c r="A193" s="11" t="s">
        <v>529</v>
      </c>
      <c r="B193" s="1" t="s">
        <v>530</v>
      </c>
      <c r="E193" s="11" t="s">
        <v>539</v>
      </c>
      <c r="G193" s="58" t="str">
        <f t="shared" ref="G193:G218" si="3">CONCATENATE(G$1,E193,G$1,H$1)</f>
        <v>'VA-1120',</v>
      </c>
    </row>
    <row r="194" spans="1:7" x14ac:dyDescent="0.25">
      <c r="A194" s="11" t="s">
        <v>531</v>
      </c>
      <c r="B194" s="1" t="s">
        <v>532</v>
      </c>
      <c r="E194" s="11" t="s">
        <v>541</v>
      </c>
      <c r="G194" s="58" t="str">
        <f t="shared" si="3"/>
        <v>'VA-1121',</v>
      </c>
    </row>
    <row r="195" spans="1:7" x14ac:dyDescent="0.25">
      <c r="A195" s="11" t="s">
        <v>539</v>
      </c>
      <c r="B195" s="1" t="s">
        <v>540</v>
      </c>
      <c r="E195" s="11" t="s">
        <v>543</v>
      </c>
      <c r="G195" s="58" t="str">
        <f t="shared" si="3"/>
        <v>'VA-1123',</v>
      </c>
    </row>
    <row r="196" spans="1:7" x14ac:dyDescent="0.25">
      <c r="A196" s="11" t="s">
        <v>541</v>
      </c>
      <c r="B196" s="1" t="s">
        <v>542</v>
      </c>
      <c r="E196" s="11" t="s">
        <v>545</v>
      </c>
      <c r="G196" s="58" t="str">
        <f t="shared" si="3"/>
        <v>'SET-SW-DLU',</v>
      </c>
    </row>
    <row r="197" spans="1:7" x14ac:dyDescent="0.25">
      <c r="A197" s="11" t="s">
        <v>543</v>
      </c>
      <c r="B197" s="1" t="s">
        <v>544</v>
      </c>
      <c r="E197" s="11" t="s">
        <v>546</v>
      </c>
      <c r="G197" s="58" t="str">
        <f t="shared" si="3"/>
        <v>'CP-337',</v>
      </c>
    </row>
    <row r="198" spans="1:7" x14ac:dyDescent="0.25">
      <c r="A198" s="11" t="s">
        <v>545</v>
      </c>
      <c r="B198" s="1" t="s">
        <v>622</v>
      </c>
      <c r="E198" s="11" t="s">
        <v>548</v>
      </c>
      <c r="G198" s="58" t="str">
        <f t="shared" si="3"/>
        <v>'HE-306',</v>
      </c>
    </row>
    <row r="199" spans="1:7" x14ac:dyDescent="0.25">
      <c r="A199" s="11" t="s">
        <v>546</v>
      </c>
      <c r="B199" s="1" t="s">
        <v>547</v>
      </c>
      <c r="E199" s="11" t="s">
        <v>550</v>
      </c>
      <c r="G199" s="58" t="str">
        <f t="shared" si="3"/>
        <v>'HE-307',</v>
      </c>
    </row>
    <row r="200" spans="1:7" x14ac:dyDescent="0.25">
      <c r="A200" s="11" t="s">
        <v>548</v>
      </c>
      <c r="B200" s="1" t="s">
        <v>549</v>
      </c>
      <c r="E200" s="11" t="s">
        <v>552</v>
      </c>
      <c r="G200" s="58" t="str">
        <f t="shared" si="3"/>
        <v>'HE-308',</v>
      </c>
    </row>
    <row r="201" spans="1:7" x14ac:dyDescent="0.25">
      <c r="A201" s="11" t="s">
        <v>550</v>
      </c>
      <c r="B201" s="1" t="s">
        <v>551</v>
      </c>
      <c r="E201" s="11" t="s">
        <v>554</v>
      </c>
      <c r="G201" s="58" t="str">
        <f t="shared" si="3"/>
        <v>'HE-309',</v>
      </c>
    </row>
    <row r="202" spans="1:7" x14ac:dyDescent="0.25">
      <c r="A202" s="11" t="s">
        <v>552</v>
      </c>
      <c r="B202" s="1" t="s">
        <v>553</v>
      </c>
      <c r="E202" s="11" t="s">
        <v>556</v>
      </c>
      <c r="G202" s="58" t="str">
        <f t="shared" si="3"/>
        <v>'VA-1153',</v>
      </c>
    </row>
    <row r="203" spans="1:7" x14ac:dyDescent="0.25">
      <c r="A203" s="11" t="s">
        <v>554</v>
      </c>
      <c r="B203" s="1" t="s">
        <v>555</v>
      </c>
      <c r="E203" s="11" t="s">
        <v>558</v>
      </c>
      <c r="G203" s="58" t="str">
        <f t="shared" si="3"/>
        <v>'VA-1154',</v>
      </c>
    </row>
    <row r="204" spans="1:7" x14ac:dyDescent="0.25">
      <c r="A204" s="11" t="s">
        <v>556</v>
      </c>
      <c r="B204" s="1" t="s">
        <v>557</v>
      </c>
      <c r="E204" s="11" t="s">
        <v>560</v>
      </c>
      <c r="G204" s="58" t="str">
        <f t="shared" si="3"/>
        <v>'OF-434-3',</v>
      </c>
    </row>
    <row r="205" spans="1:7" x14ac:dyDescent="0.25">
      <c r="A205" s="11" t="s">
        <v>558</v>
      </c>
      <c r="B205" s="1" t="s">
        <v>559</v>
      </c>
      <c r="E205" s="11" t="s">
        <v>562</v>
      </c>
      <c r="G205" s="58" t="str">
        <f t="shared" si="3"/>
        <v>'CA-138',</v>
      </c>
    </row>
    <row r="206" spans="1:7" x14ac:dyDescent="0.25">
      <c r="A206" s="11" t="s">
        <v>560</v>
      </c>
      <c r="B206" s="1" t="s">
        <v>561</v>
      </c>
      <c r="E206" s="11" t="s">
        <v>564</v>
      </c>
      <c r="G206" s="58" t="str">
        <f t="shared" si="3"/>
        <v>'CP-341',</v>
      </c>
    </row>
    <row r="207" spans="1:7" x14ac:dyDescent="0.25">
      <c r="A207" s="11" t="s">
        <v>562</v>
      </c>
      <c r="B207" s="1" t="s">
        <v>563</v>
      </c>
      <c r="E207" s="11" t="s">
        <v>566</v>
      </c>
      <c r="G207" s="58" t="str">
        <f t="shared" si="3"/>
        <v>'CP-342',</v>
      </c>
    </row>
    <row r="208" spans="1:7" x14ac:dyDescent="0.25">
      <c r="A208" s="11" t="s">
        <v>564</v>
      </c>
      <c r="B208" s="1" t="s">
        <v>565</v>
      </c>
      <c r="E208" s="11" t="s">
        <v>568</v>
      </c>
      <c r="G208" s="58" t="str">
        <f t="shared" si="3"/>
        <v>'RE-202',</v>
      </c>
    </row>
    <row r="209" spans="1:7" x14ac:dyDescent="0.25">
      <c r="A209" s="11" t="s">
        <v>566</v>
      </c>
      <c r="B209" s="1" t="s">
        <v>567</v>
      </c>
      <c r="E209" s="11" t="s">
        <v>570</v>
      </c>
      <c r="G209" s="58" t="str">
        <f t="shared" si="3"/>
        <v>'VA-1156',</v>
      </c>
    </row>
    <row r="210" spans="1:7" x14ac:dyDescent="0.25">
      <c r="A210" s="11" t="s">
        <v>568</v>
      </c>
      <c r="B210" s="1" t="s">
        <v>569</v>
      </c>
      <c r="E210" s="11" t="s">
        <v>572</v>
      </c>
      <c r="G210" s="58" t="str">
        <f t="shared" si="3"/>
        <v>'VA-1158',</v>
      </c>
    </row>
    <row r="211" spans="1:7" x14ac:dyDescent="0.25">
      <c r="A211" s="11" t="s">
        <v>570</v>
      </c>
      <c r="B211" s="1" t="s">
        <v>571</v>
      </c>
      <c r="E211" s="11" t="s">
        <v>574</v>
      </c>
      <c r="G211" s="58" t="str">
        <f t="shared" si="3"/>
        <v>'VA-1159',</v>
      </c>
    </row>
    <row r="212" spans="1:7" x14ac:dyDescent="0.25">
      <c r="A212" s="11" t="s">
        <v>572</v>
      </c>
      <c r="B212" s="1" t="s">
        <v>573</v>
      </c>
      <c r="E212" s="11" t="s">
        <v>576</v>
      </c>
      <c r="G212" s="58" t="str">
        <f t="shared" si="3"/>
        <v>'HE-312',</v>
      </c>
    </row>
    <row r="213" spans="1:7" x14ac:dyDescent="0.25">
      <c r="A213" s="11" t="s">
        <v>574</v>
      </c>
      <c r="B213" s="1" t="s">
        <v>575</v>
      </c>
      <c r="E213" s="11" t="s">
        <v>578</v>
      </c>
      <c r="G213" s="58" t="str">
        <f t="shared" si="3"/>
        <v>'HE-313',</v>
      </c>
    </row>
    <row r="214" spans="1:7" x14ac:dyDescent="0.25">
      <c r="A214" s="11" t="s">
        <v>576</v>
      </c>
      <c r="B214" s="1" t="s">
        <v>577</v>
      </c>
      <c r="E214" s="11" t="s">
        <v>580</v>
      </c>
      <c r="G214" s="58" t="str">
        <f t="shared" si="3"/>
        <v>'VA-1162',</v>
      </c>
    </row>
    <row r="215" spans="1:7" x14ac:dyDescent="0.25">
      <c r="A215" s="11" t="s">
        <v>578</v>
      </c>
      <c r="B215" s="1" t="s">
        <v>579</v>
      </c>
      <c r="E215" s="11" t="s">
        <v>582</v>
      </c>
      <c r="G215" s="58" t="str">
        <f t="shared" si="3"/>
        <v>'VA-1163',</v>
      </c>
    </row>
    <row r="216" spans="1:7" x14ac:dyDescent="0.25">
      <c r="A216" s="11" t="s">
        <v>580</v>
      </c>
      <c r="B216" s="1" t="s">
        <v>581</v>
      </c>
      <c r="E216" s="11" t="s">
        <v>584</v>
      </c>
      <c r="G216" s="58" t="str">
        <f t="shared" si="3"/>
        <v>'VA-1164',</v>
      </c>
    </row>
    <row r="217" spans="1:7" x14ac:dyDescent="0.25">
      <c r="A217" s="11" t="s">
        <v>582</v>
      </c>
      <c r="B217" s="1" t="s">
        <v>583</v>
      </c>
      <c r="E217" s="11" t="s">
        <v>586</v>
      </c>
      <c r="G217" s="58" t="str">
        <f t="shared" si="3"/>
        <v>'VA-1165',</v>
      </c>
    </row>
    <row r="218" spans="1:7" ht="15.75" thickBot="1" x14ac:dyDescent="0.3">
      <c r="A218" s="11" t="s">
        <v>584</v>
      </c>
      <c r="B218" s="1" t="s">
        <v>585</v>
      </c>
      <c r="E218" s="12" t="s">
        <v>588</v>
      </c>
      <c r="G218" s="58" t="str">
        <f t="shared" si="3"/>
        <v>'VA-1166',</v>
      </c>
    </row>
    <row r="219" spans="1:7" x14ac:dyDescent="0.25">
      <c r="A219" s="11" t="s">
        <v>586</v>
      </c>
      <c r="B219" s="1" t="s">
        <v>587</v>
      </c>
    </row>
    <row r="220" spans="1:7" ht="15.75" thickBot="1" x14ac:dyDescent="0.3">
      <c r="A220" s="12" t="s">
        <v>588</v>
      </c>
      <c r="B220" s="2" t="s">
        <v>589</v>
      </c>
    </row>
  </sheetData>
  <autoFilter ref="A1:C220">
    <filterColumn colId="2">
      <filters blank="1"/>
    </filterColumn>
    <sortState ref="A2:C220">
      <sortCondition descending="1" ref="C1"/>
    </sortState>
  </autoFilter>
  <conditionalFormatting sqref="A296:A1048576 A1:A224">
    <cfRule type="duplicateValues" dxfId="3" priority="2"/>
  </conditionalFormatting>
  <conditionalFormatting sqref="E294:E1048576 E1:E222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95"/>
  <sheetViews>
    <sheetView topLeftCell="B1" workbookViewId="0">
      <selection activeCell="C100" sqref="C100"/>
    </sheetView>
  </sheetViews>
  <sheetFormatPr baseColWidth="10" defaultRowHeight="15" x14ac:dyDescent="0.25"/>
  <cols>
    <col min="1" max="1" width="18.7109375" style="15" customWidth="1"/>
    <col min="2" max="2" width="47.85546875" bestFit="1" customWidth="1"/>
    <col min="3" max="3" width="62.28515625" bestFit="1" customWidth="1"/>
    <col min="5" max="5" width="17" bestFit="1" customWidth="1"/>
    <col min="6" max="6" width="18.7109375" style="15" customWidth="1"/>
    <col min="8" max="8" width="14" bestFit="1" customWidth="1"/>
  </cols>
  <sheetData>
    <row r="1" spans="1:10" ht="21.75" customHeight="1" thickBot="1" x14ac:dyDescent="0.4">
      <c r="A1" s="6" t="s">
        <v>30</v>
      </c>
      <c r="B1" s="7" t="s">
        <v>31</v>
      </c>
      <c r="C1" s="63" t="s">
        <v>702</v>
      </c>
      <c r="E1" t="s">
        <v>634</v>
      </c>
      <c r="F1" s="6" t="s">
        <v>30</v>
      </c>
      <c r="H1" t="s">
        <v>634</v>
      </c>
    </row>
    <row r="2" spans="1:10" hidden="1" x14ac:dyDescent="0.25">
      <c r="A2" s="13" t="s">
        <v>607</v>
      </c>
      <c r="B2" s="3" t="s">
        <v>608</v>
      </c>
      <c r="F2" s="13" t="s">
        <v>607</v>
      </c>
      <c r="H2" t="str">
        <f>CONCATENATE(F2,H$1)</f>
        <v>BENNIN-BAM,</v>
      </c>
      <c r="J2">
        <v>294</v>
      </c>
    </row>
    <row r="3" spans="1:10" x14ac:dyDescent="0.25">
      <c r="A3" s="16" t="s">
        <v>606</v>
      </c>
      <c r="B3" s="17" t="s">
        <v>379</v>
      </c>
      <c r="C3" s="56" t="s">
        <v>703</v>
      </c>
      <c r="D3" s="56"/>
      <c r="F3" s="11" t="s">
        <v>445</v>
      </c>
      <c r="H3" t="str">
        <f t="shared" ref="H3:H60" si="0">CONCATENATE(F3,H$1)</f>
        <v>CAP-33,</v>
      </c>
    </row>
    <row r="4" spans="1:10" hidden="1" x14ac:dyDescent="0.25">
      <c r="A4" s="11" t="s">
        <v>445</v>
      </c>
      <c r="B4" s="1" t="s">
        <v>446</v>
      </c>
      <c r="F4" s="11" t="s">
        <v>43</v>
      </c>
      <c r="H4" t="str">
        <f t="shared" si="0"/>
        <v>CP-320,</v>
      </c>
    </row>
    <row r="5" spans="1:10" hidden="1" x14ac:dyDescent="0.25">
      <c r="A5" s="11" t="s">
        <v>43</v>
      </c>
      <c r="B5" s="1" t="s">
        <v>49</v>
      </c>
      <c r="F5" s="11" t="s">
        <v>52</v>
      </c>
      <c r="H5" t="str">
        <f t="shared" si="0"/>
        <v>CP-323,</v>
      </c>
    </row>
    <row r="6" spans="1:10" hidden="1" x14ac:dyDescent="0.25">
      <c r="A6" s="11" t="s">
        <v>52</v>
      </c>
      <c r="B6" s="1" t="s">
        <v>57</v>
      </c>
      <c r="F6" s="11" t="s">
        <v>500</v>
      </c>
      <c r="H6" t="str">
        <f t="shared" si="0"/>
        <v>CP-328,</v>
      </c>
    </row>
    <row r="7" spans="1:10" hidden="1" x14ac:dyDescent="0.25">
      <c r="A7" s="11" t="s">
        <v>500</v>
      </c>
      <c r="B7" s="1" t="s">
        <v>501</v>
      </c>
      <c r="F7" s="11" t="s">
        <v>502</v>
      </c>
      <c r="H7" t="str">
        <f t="shared" si="0"/>
        <v>CP-329,</v>
      </c>
    </row>
    <row r="8" spans="1:10" hidden="1" x14ac:dyDescent="0.25">
      <c r="A8" s="11" t="s">
        <v>502</v>
      </c>
      <c r="B8" s="1" t="s">
        <v>503</v>
      </c>
      <c r="F8" s="11" t="s">
        <v>609</v>
      </c>
      <c r="H8" t="str">
        <f t="shared" si="0"/>
        <v>ELRIK,</v>
      </c>
    </row>
    <row r="9" spans="1:10" x14ac:dyDescent="0.25">
      <c r="A9" s="16" t="s">
        <v>611</v>
      </c>
      <c r="B9" s="17" t="s">
        <v>12</v>
      </c>
      <c r="C9" s="56" t="s">
        <v>704</v>
      </c>
      <c r="D9" s="56"/>
      <c r="F9" s="11" t="s">
        <v>15</v>
      </c>
      <c r="H9" t="str">
        <f t="shared" si="0"/>
        <v>EST-Cartón,</v>
      </c>
    </row>
    <row r="10" spans="1:10" x14ac:dyDescent="0.25">
      <c r="A10" s="16" t="s">
        <v>599</v>
      </c>
      <c r="B10" s="17" t="s">
        <v>27</v>
      </c>
      <c r="C10" s="56" t="s">
        <v>705</v>
      </c>
      <c r="D10" s="56"/>
      <c r="F10" s="11" t="s">
        <v>50</v>
      </c>
      <c r="H10" t="str">
        <f t="shared" si="0"/>
        <v>HO-369,</v>
      </c>
    </row>
    <row r="11" spans="1:10" hidden="1" x14ac:dyDescent="0.25">
      <c r="A11" s="11" t="s">
        <v>609</v>
      </c>
      <c r="B11" s="1" t="s">
        <v>380</v>
      </c>
      <c r="F11" s="11" t="s">
        <v>54</v>
      </c>
      <c r="H11" t="str">
        <f t="shared" si="0"/>
        <v>HO-370,</v>
      </c>
    </row>
    <row r="12" spans="1:10" hidden="1" x14ac:dyDescent="0.25">
      <c r="A12" s="11" t="s">
        <v>15</v>
      </c>
      <c r="B12" s="1" t="s">
        <v>16</v>
      </c>
      <c r="F12" s="11" t="s">
        <v>492</v>
      </c>
      <c r="H12" t="str">
        <f t="shared" si="0"/>
        <v>HO-380,</v>
      </c>
    </row>
    <row r="13" spans="1:10" hidden="1" x14ac:dyDescent="0.25">
      <c r="A13" s="11" t="s">
        <v>50</v>
      </c>
      <c r="B13" s="1" t="s">
        <v>55</v>
      </c>
      <c r="F13" s="11" t="s">
        <v>2</v>
      </c>
      <c r="H13" t="str">
        <f t="shared" si="0"/>
        <v>HO-387,</v>
      </c>
    </row>
    <row r="14" spans="1:10" hidden="1" x14ac:dyDescent="0.25">
      <c r="A14" s="11" t="s">
        <v>54</v>
      </c>
      <c r="B14" s="1" t="s">
        <v>59</v>
      </c>
      <c r="F14" s="11" t="s">
        <v>3</v>
      </c>
      <c r="H14" t="str">
        <f t="shared" si="0"/>
        <v>HO-388,</v>
      </c>
    </row>
    <row r="15" spans="1:10" hidden="1" x14ac:dyDescent="0.25">
      <c r="A15" s="11" t="s">
        <v>492</v>
      </c>
      <c r="B15" s="1" t="s">
        <v>493</v>
      </c>
      <c r="F15" s="11" t="s">
        <v>283</v>
      </c>
      <c r="H15" t="str">
        <f t="shared" si="0"/>
        <v>IL-151,</v>
      </c>
    </row>
    <row r="16" spans="1:10" hidden="1" x14ac:dyDescent="0.25">
      <c r="A16" s="11" t="s">
        <v>2</v>
      </c>
      <c r="B16" s="1" t="s">
        <v>4</v>
      </c>
      <c r="F16" s="11" t="s">
        <v>373</v>
      </c>
      <c r="H16" t="str">
        <f t="shared" si="0"/>
        <v>ML-413,</v>
      </c>
    </row>
    <row r="17" spans="1:8" hidden="1" x14ac:dyDescent="0.25">
      <c r="A17" s="11" t="s">
        <v>3</v>
      </c>
      <c r="B17" s="1" t="s">
        <v>5</v>
      </c>
      <c r="F17" s="11" t="s">
        <v>375</v>
      </c>
      <c r="H17" t="str">
        <f t="shared" si="0"/>
        <v>ML-414,</v>
      </c>
    </row>
    <row r="18" spans="1:8" hidden="1" x14ac:dyDescent="0.25">
      <c r="A18" s="11" t="s">
        <v>283</v>
      </c>
      <c r="B18" s="1" t="s">
        <v>284</v>
      </c>
      <c r="F18" s="11" t="s">
        <v>377</v>
      </c>
      <c r="H18" t="str">
        <f t="shared" si="0"/>
        <v>ML-415,</v>
      </c>
    </row>
    <row r="19" spans="1:8" x14ac:dyDescent="0.25">
      <c r="A19" s="16" t="s">
        <v>9</v>
      </c>
      <c r="B19" s="17" t="s">
        <v>11</v>
      </c>
      <c r="C19" s="56" t="s">
        <v>706</v>
      </c>
      <c r="D19" s="56"/>
      <c r="F19" s="11" t="s">
        <v>38</v>
      </c>
      <c r="H19" t="str">
        <f t="shared" si="0"/>
        <v>MU-369,</v>
      </c>
    </row>
    <row r="20" spans="1:8" x14ac:dyDescent="0.25">
      <c r="A20" s="16" t="s">
        <v>601</v>
      </c>
      <c r="B20" s="17" t="s">
        <v>29</v>
      </c>
      <c r="C20" s="56" t="s">
        <v>707</v>
      </c>
      <c r="D20" s="56"/>
      <c r="F20" s="11" t="s">
        <v>51</v>
      </c>
      <c r="H20" t="str">
        <f t="shared" si="0"/>
        <v>MU-372,</v>
      </c>
    </row>
    <row r="21" spans="1:8" hidden="1" x14ac:dyDescent="0.25">
      <c r="A21" s="11" t="s">
        <v>373</v>
      </c>
      <c r="B21" s="1" t="s">
        <v>374</v>
      </c>
      <c r="F21" s="11" t="s">
        <v>53</v>
      </c>
      <c r="H21" t="str">
        <f t="shared" si="0"/>
        <v>MU-373,</v>
      </c>
    </row>
    <row r="22" spans="1:8" hidden="1" x14ac:dyDescent="0.25">
      <c r="A22" s="11" t="s">
        <v>375</v>
      </c>
      <c r="B22" s="1" t="s">
        <v>376</v>
      </c>
      <c r="F22" s="11" t="s">
        <v>309</v>
      </c>
      <c r="H22" t="str">
        <f t="shared" si="0"/>
        <v>MU-374,</v>
      </c>
    </row>
    <row r="23" spans="1:8" hidden="1" x14ac:dyDescent="0.25">
      <c r="A23" s="11" t="s">
        <v>377</v>
      </c>
      <c r="B23" s="1" t="s">
        <v>378</v>
      </c>
      <c r="F23" s="11" t="s">
        <v>323</v>
      </c>
      <c r="H23" t="str">
        <f t="shared" si="0"/>
        <v>MU-375,</v>
      </c>
    </row>
    <row r="24" spans="1:8" x14ac:dyDescent="0.25">
      <c r="A24" s="16" t="s">
        <v>612</v>
      </c>
      <c r="B24" s="17" t="s">
        <v>13</v>
      </c>
      <c r="C24" s="56" t="s">
        <v>708</v>
      </c>
      <c r="D24" s="56"/>
      <c r="F24" s="11" t="s">
        <v>17</v>
      </c>
      <c r="H24" t="str">
        <f t="shared" si="0"/>
        <v>MU-379,</v>
      </c>
    </row>
    <row r="25" spans="1:8" x14ac:dyDescent="0.25">
      <c r="A25" s="16" t="s">
        <v>612</v>
      </c>
      <c r="B25" s="17" t="s">
        <v>14</v>
      </c>
      <c r="C25" s="56" t="s">
        <v>701</v>
      </c>
      <c r="D25" s="56"/>
      <c r="F25" s="11" t="s">
        <v>19</v>
      </c>
      <c r="H25" t="str">
        <f t="shared" si="0"/>
        <v>MU-380,</v>
      </c>
    </row>
    <row r="26" spans="1:8" hidden="1" x14ac:dyDescent="0.25">
      <c r="A26" s="11" t="s">
        <v>38</v>
      </c>
      <c r="B26" s="1" t="s">
        <v>44</v>
      </c>
      <c r="F26" s="11" t="s">
        <v>21</v>
      </c>
      <c r="H26" t="str">
        <f t="shared" si="0"/>
        <v>MU-382,</v>
      </c>
    </row>
    <row r="27" spans="1:8" hidden="1" x14ac:dyDescent="0.25">
      <c r="A27" s="11" t="s">
        <v>51</v>
      </c>
      <c r="B27" s="1" t="s">
        <v>56</v>
      </c>
      <c r="F27" s="11" t="s">
        <v>435</v>
      </c>
      <c r="H27" t="str">
        <f t="shared" si="0"/>
        <v>MU-384,</v>
      </c>
    </row>
    <row r="28" spans="1:8" hidden="1" x14ac:dyDescent="0.25">
      <c r="A28" s="11" t="s">
        <v>53</v>
      </c>
      <c r="B28" s="1" t="s">
        <v>58</v>
      </c>
      <c r="F28" s="11" t="s">
        <v>61</v>
      </c>
      <c r="H28" t="str">
        <f t="shared" si="0"/>
        <v>OF-641,</v>
      </c>
    </row>
    <row r="29" spans="1:8" hidden="1" x14ac:dyDescent="0.25">
      <c r="A29" s="11" t="s">
        <v>309</v>
      </c>
      <c r="B29" s="1" t="s">
        <v>310</v>
      </c>
      <c r="F29" s="11" t="s">
        <v>62</v>
      </c>
      <c r="H29" t="str">
        <f t="shared" si="0"/>
        <v>OF-642,</v>
      </c>
    </row>
    <row r="30" spans="1:8" hidden="1" x14ac:dyDescent="0.25">
      <c r="A30" s="11" t="s">
        <v>323</v>
      </c>
      <c r="B30" s="1" t="s">
        <v>324</v>
      </c>
      <c r="F30" s="11" t="s">
        <v>63</v>
      </c>
      <c r="H30" t="str">
        <f t="shared" si="0"/>
        <v>OF-643,</v>
      </c>
    </row>
    <row r="31" spans="1:8" hidden="1" x14ac:dyDescent="0.25">
      <c r="A31" s="11" t="s">
        <v>17</v>
      </c>
      <c r="B31" s="1" t="s">
        <v>18</v>
      </c>
      <c r="F31" s="11" t="s">
        <v>64</v>
      </c>
      <c r="H31" t="str">
        <f t="shared" si="0"/>
        <v>OF-644,</v>
      </c>
    </row>
    <row r="32" spans="1:8" hidden="1" x14ac:dyDescent="0.25">
      <c r="A32" s="11" t="s">
        <v>19</v>
      </c>
      <c r="B32" s="1" t="s">
        <v>20</v>
      </c>
      <c r="F32" s="11" t="s">
        <v>41</v>
      </c>
      <c r="H32" t="str">
        <f t="shared" si="0"/>
        <v>OF-645,</v>
      </c>
    </row>
    <row r="33" spans="1:8" hidden="1" x14ac:dyDescent="0.25">
      <c r="A33" s="11" t="s">
        <v>21</v>
      </c>
      <c r="B33" s="1" t="s">
        <v>22</v>
      </c>
      <c r="F33" s="11" t="s">
        <v>23</v>
      </c>
      <c r="H33" t="str">
        <f t="shared" si="0"/>
        <v>OF-646,</v>
      </c>
    </row>
    <row r="34" spans="1:8" hidden="1" x14ac:dyDescent="0.25">
      <c r="A34" s="11" t="s">
        <v>435</v>
      </c>
      <c r="B34" s="1" t="s">
        <v>436</v>
      </c>
      <c r="F34" s="11" t="s">
        <v>24</v>
      </c>
      <c r="H34" t="str">
        <f t="shared" si="0"/>
        <v>OF-647,</v>
      </c>
    </row>
    <row r="35" spans="1:8" hidden="1" x14ac:dyDescent="0.25">
      <c r="A35" s="11" t="s">
        <v>61</v>
      </c>
      <c r="B35" s="1" t="s">
        <v>69</v>
      </c>
      <c r="F35" s="11" t="s">
        <v>273</v>
      </c>
      <c r="H35" t="str">
        <f t="shared" si="0"/>
        <v>OF-651,</v>
      </c>
    </row>
    <row r="36" spans="1:8" hidden="1" x14ac:dyDescent="0.25">
      <c r="A36" s="11" t="s">
        <v>62</v>
      </c>
      <c r="B36" s="1" t="s">
        <v>70</v>
      </c>
      <c r="F36" s="11" t="s">
        <v>311</v>
      </c>
      <c r="H36" t="str">
        <f t="shared" si="0"/>
        <v>OF-658,</v>
      </c>
    </row>
    <row r="37" spans="1:8" hidden="1" x14ac:dyDescent="0.25">
      <c r="A37" s="11" t="s">
        <v>63</v>
      </c>
      <c r="B37" s="1" t="s">
        <v>71</v>
      </c>
      <c r="F37" s="11" t="s">
        <v>34</v>
      </c>
      <c r="H37" t="str">
        <f t="shared" si="0"/>
        <v>RE-201,</v>
      </c>
    </row>
    <row r="38" spans="1:8" hidden="1" x14ac:dyDescent="0.25">
      <c r="A38" s="11" t="s">
        <v>64</v>
      </c>
      <c r="B38" s="1" t="s">
        <v>72</v>
      </c>
      <c r="F38" s="11" t="s">
        <v>8</v>
      </c>
      <c r="H38" t="str">
        <f t="shared" si="0"/>
        <v>SKIP,</v>
      </c>
    </row>
    <row r="39" spans="1:8" hidden="1" x14ac:dyDescent="0.25">
      <c r="A39" s="11" t="s">
        <v>41</v>
      </c>
      <c r="B39" s="1" t="s">
        <v>47</v>
      </c>
      <c r="F39" s="11" t="s">
        <v>452</v>
      </c>
      <c r="H39" t="str">
        <f t="shared" si="0"/>
        <v>SO-80,</v>
      </c>
    </row>
    <row r="40" spans="1:8" hidden="1" x14ac:dyDescent="0.25">
      <c r="A40" s="11" t="s">
        <v>23</v>
      </c>
      <c r="B40" s="1" t="s">
        <v>25</v>
      </c>
      <c r="F40" s="11" t="s">
        <v>60</v>
      </c>
      <c r="H40" t="str">
        <f t="shared" si="0"/>
        <v>TE-584,</v>
      </c>
    </row>
    <row r="41" spans="1:8" hidden="1" x14ac:dyDescent="0.25">
      <c r="A41" s="11" t="s">
        <v>24</v>
      </c>
      <c r="B41" s="1" t="s">
        <v>26</v>
      </c>
      <c r="F41" s="11" t="s">
        <v>32</v>
      </c>
      <c r="H41" t="str">
        <f t="shared" si="0"/>
        <v>TE-585,</v>
      </c>
    </row>
    <row r="42" spans="1:8" hidden="1" x14ac:dyDescent="0.25">
      <c r="A42" s="11" t="s">
        <v>273</v>
      </c>
      <c r="B42" s="1" t="s">
        <v>274</v>
      </c>
      <c r="F42" s="11" t="s">
        <v>33</v>
      </c>
      <c r="H42" t="str">
        <f t="shared" si="0"/>
        <v>TE-586,</v>
      </c>
    </row>
    <row r="43" spans="1:8" hidden="1" x14ac:dyDescent="0.25">
      <c r="A43" s="11" t="s">
        <v>311</v>
      </c>
      <c r="B43" s="1" t="s">
        <v>312</v>
      </c>
      <c r="F43" s="11" t="s">
        <v>275</v>
      </c>
      <c r="H43" t="str">
        <f t="shared" si="0"/>
        <v>TE-601,</v>
      </c>
    </row>
    <row r="44" spans="1:8" hidden="1" x14ac:dyDescent="0.25">
      <c r="A44" s="11" t="s">
        <v>34</v>
      </c>
      <c r="B44" s="1" t="s">
        <v>37</v>
      </c>
      <c r="F44" s="11" t="s">
        <v>277</v>
      </c>
      <c r="H44" t="str">
        <f t="shared" si="0"/>
        <v>TE-602,</v>
      </c>
    </row>
    <row r="45" spans="1:8" hidden="1" x14ac:dyDescent="0.25">
      <c r="A45" s="11" t="s">
        <v>8</v>
      </c>
      <c r="B45" s="1" t="s">
        <v>10</v>
      </c>
      <c r="F45" s="11" t="s">
        <v>279</v>
      </c>
      <c r="H45" t="str">
        <f t="shared" si="0"/>
        <v>TE-603,</v>
      </c>
    </row>
    <row r="46" spans="1:8" hidden="1" x14ac:dyDescent="0.25">
      <c r="A46" s="11" t="s">
        <v>452</v>
      </c>
      <c r="B46" s="1" t="s">
        <v>453</v>
      </c>
      <c r="F46" s="11" t="s">
        <v>313</v>
      </c>
      <c r="H46" t="str">
        <f t="shared" si="0"/>
        <v>TE-604,</v>
      </c>
    </row>
    <row r="47" spans="1:8" hidden="1" x14ac:dyDescent="0.25">
      <c r="A47" s="11" t="s">
        <v>60</v>
      </c>
      <c r="B47" s="1" t="s">
        <v>68</v>
      </c>
      <c r="F47" s="11" t="s">
        <v>315</v>
      </c>
      <c r="H47" t="str">
        <f t="shared" si="0"/>
        <v>TE-605,</v>
      </c>
    </row>
    <row r="48" spans="1:8" hidden="1" x14ac:dyDescent="0.25">
      <c r="A48" s="11" t="s">
        <v>32</v>
      </c>
      <c r="B48" s="1" t="s">
        <v>35</v>
      </c>
      <c r="F48" s="11" t="s">
        <v>317</v>
      </c>
      <c r="H48" t="str">
        <f t="shared" si="0"/>
        <v>TE-606,</v>
      </c>
    </row>
    <row r="49" spans="1:8" hidden="1" x14ac:dyDescent="0.25">
      <c r="A49" s="11" t="s">
        <v>33</v>
      </c>
      <c r="B49" s="1" t="s">
        <v>36</v>
      </c>
      <c r="F49" s="11" t="s">
        <v>319</v>
      </c>
      <c r="H49" t="str">
        <f t="shared" si="0"/>
        <v>TE-607,</v>
      </c>
    </row>
    <row r="50" spans="1:8" hidden="1" x14ac:dyDescent="0.25">
      <c r="A50" s="11" t="s">
        <v>275</v>
      </c>
      <c r="B50" s="1" t="s">
        <v>276</v>
      </c>
      <c r="F50" s="11" t="s">
        <v>321</v>
      </c>
      <c r="H50" t="str">
        <f t="shared" si="0"/>
        <v>TE-608,</v>
      </c>
    </row>
    <row r="51" spans="1:8" hidden="1" x14ac:dyDescent="0.25">
      <c r="A51" s="11" t="s">
        <v>277</v>
      </c>
      <c r="B51" s="1" t="s">
        <v>278</v>
      </c>
      <c r="F51" s="11" t="s">
        <v>433</v>
      </c>
      <c r="H51" t="str">
        <f t="shared" si="0"/>
        <v>TE-616,</v>
      </c>
    </row>
    <row r="52" spans="1:8" x14ac:dyDescent="0.25">
      <c r="A52" s="16" t="s">
        <v>277</v>
      </c>
      <c r="B52" s="17" t="s">
        <v>278</v>
      </c>
      <c r="C52" s="56" t="s">
        <v>701</v>
      </c>
      <c r="D52" s="56"/>
      <c r="F52" s="11" t="s">
        <v>441</v>
      </c>
      <c r="H52" t="str">
        <f t="shared" si="0"/>
        <v>TE-617,</v>
      </c>
    </row>
    <row r="53" spans="1:8" hidden="1" x14ac:dyDescent="0.25">
      <c r="A53" s="11" t="s">
        <v>279</v>
      </c>
      <c r="B53" s="1" t="s">
        <v>280</v>
      </c>
      <c r="F53" s="11" t="s">
        <v>6</v>
      </c>
      <c r="H53" t="str">
        <f t="shared" si="0"/>
        <v>TE-623,</v>
      </c>
    </row>
    <row r="54" spans="1:8" x14ac:dyDescent="0.25">
      <c r="A54" s="16" t="s">
        <v>279</v>
      </c>
      <c r="B54" s="17" t="s">
        <v>280</v>
      </c>
      <c r="C54" s="56" t="s">
        <v>701</v>
      </c>
      <c r="D54" s="56"/>
      <c r="F54" s="11" t="s">
        <v>65</v>
      </c>
      <c r="H54" t="str">
        <f t="shared" si="0"/>
        <v>VA-1088,</v>
      </c>
    </row>
    <row r="55" spans="1:8" hidden="1" x14ac:dyDescent="0.25">
      <c r="A55" s="11" t="s">
        <v>313</v>
      </c>
      <c r="B55" s="1" t="s">
        <v>314</v>
      </c>
      <c r="F55" s="11" t="s">
        <v>66</v>
      </c>
      <c r="H55" t="str">
        <f t="shared" si="0"/>
        <v>VA-1089,</v>
      </c>
    </row>
    <row r="56" spans="1:8" hidden="1" x14ac:dyDescent="0.25">
      <c r="A56" s="11" t="s">
        <v>315</v>
      </c>
      <c r="B56" s="1" t="s">
        <v>316</v>
      </c>
      <c r="F56" s="11" t="s">
        <v>67</v>
      </c>
      <c r="H56" t="str">
        <f t="shared" si="0"/>
        <v>VA-1090,</v>
      </c>
    </row>
    <row r="57" spans="1:8" hidden="1" x14ac:dyDescent="0.25">
      <c r="A57" s="11" t="s">
        <v>317</v>
      </c>
      <c r="B57" s="1" t="s">
        <v>318</v>
      </c>
      <c r="F57" s="11" t="s">
        <v>39</v>
      </c>
      <c r="H57" t="str">
        <f t="shared" si="0"/>
        <v>VA-1091,</v>
      </c>
    </row>
    <row r="58" spans="1:8" hidden="1" x14ac:dyDescent="0.25">
      <c r="A58" s="11" t="s">
        <v>319</v>
      </c>
      <c r="B58" s="1" t="s">
        <v>320</v>
      </c>
      <c r="F58" s="11" t="s">
        <v>40</v>
      </c>
      <c r="H58" t="str">
        <f t="shared" si="0"/>
        <v>VA-1092,</v>
      </c>
    </row>
    <row r="59" spans="1:8" hidden="1" x14ac:dyDescent="0.25">
      <c r="A59" s="11" t="s">
        <v>321</v>
      </c>
      <c r="B59" s="1" t="s">
        <v>322</v>
      </c>
      <c r="F59" s="11" t="s">
        <v>42</v>
      </c>
      <c r="H59" t="str">
        <f t="shared" si="0"/>
        <v>VA-1093,</v>
      </c>
    </row>
    <row r="60" spans="1:8" hidden="1" x14ac:dyDescent="0.25">
      <c r="A60" s="11" t="s">
        <v>433</v>
      </c>
      <c r="B60" s="1" t="s">
        <v>434</v>
      </c>
      <c r="F60" s="11" t="s">
        <v>281</v>
      </c>
      <c r="H60" t="str">
        <f t="shared" si="0"/>
        <v>VA-1101,</v>
      </c>
    </row>
    <row r="61" spans="1:8" hidden="1" x14ac:dyDescent="0.25">
      <c r="A61" s="11" t="s">
        <v>441</v>
      </c>
      <c r="B61" s="1" t="s">
        <v>442</v>
      </c>
      <c r="F61" s="11" t="s">
        <v>285</v>
      </c>
      <c r="H61" t="str">
        <f t="shared" ref="H61:H124" si="1">CONCATENATE(F61,H$1)</f>
        <v>VA-1102,</v>
      </c>
    </row>
    <row r="62" spans="1:8" hidden="1" x14ac:dyDescent="0.25">
      <c r="A62" s="11" t="s">
        <v>6</v>
      </c>
      <c r="B62" s="1" t="s">
        <v>7</v>
      </c>
      <c r="F62" s="11" t="s">
        <v>460</v>
      </c>
      <c r="H62" t="str">
        <f t="shared" si="1"/>
        <v>VA-1112,</v>
      </c>
    </row>
    <row r="63" spans="1:8" hidden="1" x14ac:dyDescent="0.25">
      <c r="A63" s="11" t="s">
        <v>65</v>
      </c>
      <c r="B63" s="1" t="s">
        <v>73</v>
      </c>
      <c r="F63" s="11" t="s">
        <v>462</v>
      </c>
      <c r="H63" t="str">
        <f t="shared" si="1"/>
        <v>VA-1113,</v>
      </c>
    </row>
    <row r="64" spans="1:8" hidden="1" x14ac:dyDescent="0.25">
      <c r="A64" s="11" t="s">
        <v>66</v>
      </c>
      <c r="B64" s="1" t="s">
        <v>74</v>
      </c>
      <c r="F64" s="11" t="s">
        <v>464</v>
      </c>
      <c r="H64" t="str">
        <f t="shared" si="1"/>
        <v>VA-1114,</v>
      </c>
    </row>
    <row r="65" spans="1:8" hidden="1" x14ac:dyDescent="0.25">
      <c r="A65" s="11" t="s">
        <v>67</v>
      </c>
      <c r="B65" s="1" t="s">
        <v>75</v>
      </c>
      <c r="F65" s="14" t="s">
        <v>488</v>
      </c>
      <c r="H65" t="str">
        <f t="shared" si="1"/>
        <v>VA-1115,</v>
      </c>
    </row>
    <row r="66" spans="1:8" hidden="1" x14ac:dyDescent="0.25">
      <c r="A66" s="11" t="s">
        <v>39</v>
      </c>
      <c r="B66" s="1" t="s">
        <v>45</v>
      </c>
      <c r="F66" s="11" t="s">
        <v>490</v>
      </c>
      <c r="H66" t="str">
        <f t="shared" si="1"/>
        <v>VA-1116,</v>
      </c>
    </row>
    <row r="67" spans="1:8" hidden="1" x14ac:dyDescent="0.25">
      <c r="A67" s="11" t="s">
        <v>40</v>
      </c>
      <c r="B67" s="1" t="s">
        <v>46</v>
      </c>
      <c r="F67" s="11" t="s">
        <v>208</v>
      </c>
      <c r="H67" t="str">
        <f t="shared" si="1"/>
        <v>VA-1143,</v>
      </c>
    </row>
    <row r="68" spans="1:8" hidden="1" x14ac:dyDescent="0.25">
      <c r="A68" s="11" t="s">
        <v>42</v>
      </c>
      <c r="B68" s="1" t="s">
        <v>48</v>
      </c>
      <c r="F68" s="11" t="s">
        <v>209</v>
      </c>
      <c r="H68" t="str">
        <f t="shared" si="1"/>
        <v>VA-1144,</v>
      </c>
    </row>
    <row r="69" spans="1:8" hidden="1" x14ac:dyDescent="0.25">
      <c r="A69" s="11" t="s">
        <v>281</v>
      </c>
      <c r="B69" s="1" t="s">
        <v>282</v>
      </c>
      <c r="F69" s="11" t="s">
        <v>211</v>
      </c>
      <c r="H69" t="str">
        <f t="shared" si="1"/>
        <v>VA-1145,</v>
      </c>
    </row>
    <row r="70" spans="1:8" hidden="1" x14ac:dyDescent="0.25">
      <c r="A70" s="11" t="s">
        <v>285</v>
      </c>
      <c r="B70" s="1" t="s">
        <v>286</v>
      </c>
      <c r="F70" s="11" t="s">
        <v>213</v>
      </c>
      <c r="H70" t="str">
        <f t="shared" si="1"/>
        <v>VA-1146,</v>
      </c>
    </row>
    <row r="71" spans="1:8" hidden="1" x14ac:dyDescent="0.25">
      <c r="A71" s="11" t="s">
        <v>460</v>
      </c>
      <c r="B71" s="1" t="s">
        <v>461</v>
      </c>
      <c r="F71" s="11" t="s">
        <v>215</v>
      </c>
      <c r="H71" t="str">
        <f t="shared" si="1"/>
        <v>VA-1147,</v>
      </c>
    </row>
    <row r="72" spans="1:8" hidden="1" x14ac:dyDescent="0.25">
      <c r="A72" s="11" t="s">
        <v>462</v>
      </c>
      <c r="B72" s="1" t="s">
        <v>463</v>
      </c>
      <c r="F72" s="11" t="s">
        <v>217</v>
      </c>
      <c r="H72" t="str">
        <f t="shared" si="1"/>
        <v>VA-1148,</v>
      </c>
    </row>
    <row r="73" spans="1:8" hidden="1" x14ac:dyDescent="0.25">
      <c r="A73" s="11" t="s">
        <v>464</v>
      </c>
      <c r="B73" s="1" t="s">
        <v>465</v>
      </c>
      <c r="F73" s="11" t="s">
        <v>219</v>
      </c>
      <c r="H73" t="str">
        <f t="shared" si="1"/>
        <v>VA-1149,</v>
      </c>
    </row>
    <row r="74" spans="1:8" hidden="1" x14ac:dyDescent="0.25">
      <c r="A74" s="14" t="s">
        <v>488</v>
      </c>
      <c r="B74" s="1" t="s">
        <v>489</v>
      </c>
      <c r="F74" s="11" t="s">
        <v>221</v>
      </c>
      <c r="H74" t="str">
        <f t="shared" si="1"/>
        <v>VA-1150,</v>
      </c>
    </row>
    <row r="75" spans="1:8" hidden="1" x14ac:dyDescent="0.25">
      <c r="A75" s="11" t="s">
        <v>490</v>
      </c>
      <c r="B75" s="1" t="s">
        <v>491</v>
      </c>
      <c r="F75" s="11" t="s">
        <v>223</v>
      </c>
      <c r="H75" t="str">
        <f t="shared" si="1"/>
        <v>VA-1151,</v>
      </c>
    </row>
    <row r="76" spans="1:8" hidden="1" x14ac:dyDescent="0.25">
      <c r="A76" s="11" t="s">
        <v>208</v>
      </c>
      <c r="B76" s="1" t="s">
        <v>592</v>
      </c>
      <c r="F76" s="11" t="s">
        <v>225</v>
      </c>
      <c r="H76" t="str">
        <f t="shared" si="1"/>
        <v>VA-1152,</v>
      </c>
    </row>
    <row r="77" spans="1:8" hidden="1" x14ac:dyDescent="0.25">
      <c r="A77" s="11" t="s">
        <v>209</v>
      </c>
      <c r="B77" s="1" t="s">
        <v>210</v>
      </c>
      <c r="F77" s="11" t="s">
        <v>0</v>
      </c>
      <c r="H77" t="str">
        <f t="shared" si="1"/>
        <v>VA-1155,</v>
      </c>
    </row>
    <row r="78" spans="1:8" hidden="1" x14ac:dyDescent="0.25">
      <c r="A78" s="11" t="s">
        <v>211</v>
      </c>
      <c r="B78" s="1" t="s">
        <v>212</v>
      </c>
      <c r="F78" s="11" t="s">
        <v>437</v>
      </c>
      <c r="H78" t="str">
        <f t="shared" si="1"/>
        <v>VA-966-1,</v>
      </c>
    </row>
    <row r="79" spans="1:8" hidden="1" x14ac:dyDescent="0.25">
      <c r="A79" s="11" t="s">
        <v>213</v>
      </c>
      <c r="B79" s="1" t="s">
        <v>214</v>
      </c>
      <c r="F79" s="13" t="s">
        <v>76</v>
      </c>
      <c r="H79" t="str">
        <f t="shared" si="1"/>
        <v>VA-1125,</v>
      </c>
    </row>
    <row r="80" spans="1:8" hidden="1" x14ac:dyDescent="0.25">
      <c r="A80" s="11" t="s">
        <v>215</v>
      </c>
      <c r="B80" s="1" t="s">
        <v>216</v>
      </c>
      <c r="F80" s="11" t="s">
        <v>78</v>
      </c>
      <c r="H80" t="str">
        <f t="shared" si="1"/>
        <v>VA-1126,</v>
      </c>
    </row>
    <row r="81" spans="1:8" hidden="1" x14ac:dyDescent="0.25">
      <c r="A81" s="11" t="s">
        <v>217</v>
      </c>
      <c r="B81" s="1" t="s">
        <v>218</v>
      </c>
      <c r="F81" s="11" t="s">
        <v>80</v>
      </c>
      <c r="H81" t="str">
        <f t="shared" si="1"/>
        <v>VA-1127,</v>
      </c>
    </row>
    <row r="82" spans="1:8" hidden="1" x14ac:dyDescent="0.25">
      <c r="A82" s="11" t="s">
        <v>219</v>
      </c>
      <c r="B82" s="1" t="s">
        <v>220</v>
      </c>
      <c r="F82" s="11" t="s">
        <v>82</v>
      </c>
      <c r="H82" t="str">
        <f t="shared" si="1"/>
        <v>VA-1128,</v>
      </c>
    </row>
    <row r="83" spans="1:8" hidden="1" x14ac:dyDescent="0.25">
      <c r="A83" s="11" t="s">
        <v>221</v>
      </c>
      <c r="B83" s="1" t="s">
        <v>222</v>
      </c>
      <c r="F83" s="11" t="s">
        <v>84</v>
      </c>
      <c r="H83" t="str">
        <f t="shared" si="1"/>
        <v>TE-580,</v>
      </c>
    </row>
    <row r="84" spans="1:8" hidden="1" x14ac:dyDescent="0.25">
      <c r="A84" s="11" t="s">
        <v>223</v>
      </c>
      <c r="B84" s="1" t="s">
        <v>224</v>
      </c>
      <c r="F84" s="11" t="s">
        <v>86</v>
      </c>
      <c r="H84" t="str">
        <f t="shared" si="1"/>
        <v>TE-581,</v>
      </c>
    </row>
    <row r="85" spans="1:8" hidden="1" x14ac:dyDescent="0.25">
      <c r="A85" s="11" t="s">
        <v>225</v>
      </c>
      <c r="B85" s="1" t="s">
        <v>226</v>
      </c>
      <c r="F85" s="11" t="s">
        <v>88</v>
      </c>
      <c r="H85" t="str">
        <f t="shared" si="1"/>
        <v>TE-582,</v>
      </c>
    </row>
    <row r="86" spans="1:8" hidden="1" x14ac:dyDescent="0.25">
      <c r="A86" s="11" t="s">
        <v>0</v>
      </c>
      <c r="B86" s="1" t="s">
        <v>1</v>
      </c>
      <c r="F86" s="11" t="s">
        <v>90</v>
      </c>
      <c r="H86" t="str">
        <f t="shared" si="1"/>
        <v>TE-583,</v>
      </c>
    </row>
    <row r="87" spans="1:8" hidden="1" x14ac:dyDescent="0.25">
      <c r="A87" s="11" t="s">
        <v>437</v>
      </c>
      <c r="B87" s="1" t="s">
        <v>438</v>
      </c>
      <c r="F87" s="11" t="s">
        <v>92</v>
      </c>
      <c r="H87" t="str">
        <f t="shared" si="1"/>
        <v>CP-319,</v>
      </c>
    </row>
    <row r="88" spans="1:8" ht="15.75" thickBot="1" x14ac:dyDescent="0.3">
      <c r="A88" s="64" t="s">
        <v>600</v>
      </c>
      <c r="B88" s="65" t="s">
        <v>28</v>
      </c>
      <c r="C88" s="56" t="s">
        <v>709</v>
      </c>
      <c r="D88" s="56"/>
      <c r="F88" s="11" t="s">
        <v>94</v>
      </c>
      <c r="H88" t="str">
        <f t="shared" si="1"/>
        <v>VA-1083,</v>
      </c>
    </row>
    <row r="89" spans="1:8" x14ac:dyDescent="0.25">
      <c r="F89" s="11" t="s">
        <v>96</v>
      </c>
      <c r="H89" t="str">
        <f t="shared" si="1"/>
        <v>VA-1129,</v>
      </c>
    </row>
    <row r="90" spans="1:8" x14ac:dyDescent="0.25">
      <c r="F90" s="11" t="s">
        <v>98</v>
      </c>
      <c r="H90" t="str">
        <f t="shared" si="1"/>
        <v>VA-1130,</v>
      </c>
    </row>
    <row r="91" spans="1:8" x14ac:dyDescent="0.25">
      <c r="F91" s="11" t="s">
        <v>100</v>
      </c>
      <c r="H91" t="str">
        <f t="shared" si="1"/>
        <v>VA-1131,</v>
      </c>
    </row>
    <row r="92" spans="1:8" x14ac:dyDescent="0.25">
      <c r="F92" s="11" t="s">
        <v>102</v>
      </c>
      <c r="H92" t="str">
        <f t="shared" si="1"/>
        <v>VA-1132,</v>
      </c>
    </row>
    <row r="93" spans="1:8" x14ac:dyDescent="0.25">
      <c r="F93" s="11" t="s">
        <v>104</v>
      </c>
      <c r="H93" t="str">
        <f t="shared" si="1"/>
        <v>JU-99,</v>
      </c>
    </row>
    <row r="94" spans="1:8" x14ac:dyDescent="0.25">
      <c r="F94" s="11" t="s">
        <v>106</v>
      </c>
      <c r="H94" t="str">
        <f t="shared" si="1"/>
        <v>VA-1133,</v>
      </c>
    </row>
    <row r="95" spans="1:8" x14ac:dyDescent="0.25">
      <c r="F95" s="11" t="s">
        <v>108</v>
      </c>
      <c r="H95" t="str">
        <f t="shared" si="1"/>
        <v>VA-1134,</v>
      </c>
    </row>
    <row r="96" spans="1:8" x14ac:dyDescent="0.25">
      <c r="F96" s="11" t="s">
        <v>110</v>
      </c>
      <c r="H96" t="str">
        <f t="shared" si="1"/>
        <v>VA-1135,</v>
      </c>
    </row>
    <row r="97" spans="6:8" x14ac:dyDescent="0.25">
      <c r="F97" s="11" t="s">
        <v>112</v>
      </c>
      <c r="H97" t="str">
        <f t="shared" si="1"/>
        <v>VA-1136,</v>
      </c>
    </row>
    <row r="98" spans="6:8" x14ac:dyDescent="0.25">
      <c r="F98" s="11" t="s">
        <v>114</v>
      </c>
      <c r="H98" t="str">
        <f t="shared" si="1"/>
        <v>VA-1137,</v>
      </c>
    </row>
    <row r="99" spans="6:8" x14ac:dyDescent="0.25">
      <c r="F99" s="11" t="s">
        <v>116</v>
      </c>
      <c r="H99" t="str">
        <f t="shared" si="1"/>
        <v>VA-1138,</v>
      </c>
    </row>
    <row r="100" spans="6:8" x14ac:dyDescent="0.25">
      <c r="F100" s="11" t="s">
        <v>118</v>
      </c>
      <c r="H100" t="str">
        <f t="shared" si="1"/>
        <v>VA-1139,</v>
      </c>
    </row>
    <row r="101" spans="6:8" x14ac:dyDescent="0.25">
      <c r="F101" s="11" t="s">
        <v>120</v>
      </c>
      <c r="H101" t="str">
        <f t="shared" si="1"/>
        <v>HO-384,</v>
      </c>
    </row>
    <row r="102" spans="6:8" x14ac:dyDescent="0.25">
      <c r="F102" s="11" t="s">
        <v>122</v>
      </c>
      <c r="H102" t="str">
        <f t="shared" si="1"/>
        <v>CP-338,</v>
      </c>
    </row>
    <row r="103" spans="6:8" x14ac:dyDescent="0.25">
      <c r="F103" s="11" t="s">
        <v>124</v>
      </c>
      <c r="H103" t="str">
        <f t="shared" si="1"/>
        <v>VA-1140,</v>
      </c>
    </row>
    <row r="104" spans="6:8" x14ac:dyDescent="0.25">
      <c r="F104" s="11" t="s">
        <v>126</v>
      </c>
      <c r="H104" t="str">
        <f t="shared" si="1"/>
        <v>MU-391,</v>
      </c>
    </row>
    <row r="105" spans="6:8" x14ac:dyDescent="0.25">
      <c r="F105" s="11" t="s">
        <v>128</v>
      </c>
      <c r="H105" t="str">
        <f t="shared" si="1"/>
        <v>MU-392,</v>
      </c>
    </row>
    <row r="106" spans="6:8" x14ac:dyDescent="0.25">
      <c r="F106" s="11" t="s">
        <v>130</v>
      </c>
      <c r="H106" t="str">
        <f t="shared" si="1"/>
        <v>TE-622,</v>
      </c>
    </row>
    <row r="107" spans="6:8" x14ac:dyDescent="0.25">
      <c r="F107" s="11" t="s">
        <v>132</v>
      </c>
      <c r="H107" t="str">
        <f t="shared" si="1"/>
        <v>CP-339,</v>
      </c>
    </row>
    <row r="108" spans="6:8" x14ac:dyDescent="0.25">
      <c r="F108" s="11" t="s">
        <v>134</v>
      </c>
      <c r="H108" t="str">
        <f t="shared" si="1"/>
        <v>VA-1141,</v>
      </c>
    </row>
    <row r="109" spans="6:8" x14ac:dyDescent="0.25">
      <c r="F109" s="11" t="s">
        <v>136</v>
      </c>
      <c r="H109" t="str">
        <f t="shared" si="1"/>
        <v>CP-340,</v>
      </c>
    </row>
    <row r="110" spans="6:8" x14ac:dyDescent="0.25">
      <c r="F110" s="11" t="s">
        <v>138</v>
      </c>
      <c r="H110" t="str">
        <f t="shared" si="1"/>
        <v>HO-385,</v>
      </c>
    </row>
    <row r="111" spans="6:8" x14ac:dyDescent="0.25">
      <c r="F111" s="11" t="s">
        <v>140</v>
      </c>
      <c r="H111" t="str">
        <f t="shared" si="1"/>
        <v>VA-89-2,</v>
      </c>
    </row>
    <row r="112" spans="6:8" x14ac:dyDescent="0.25">
      <c r="F112" s="11" t="s">
        <v>142</v>
      </c>
      <c r="H112" t="str">
        <f t="shared" si="1"/>
        <v>VA-1142,</v>
      </c>
    </row>
    <row r="113" spans="6:8" x14ac:dyDescent="0.25">
      <c r="F113" s="11" t="s">
        <v>144</v>
      </c>
      <c r="H113" t="str">
        <f t="shared" si="1"/>
        <v>MU-381,</v>
      </c>
    </row>
    <row r="114" spans="6:8" x14ac:dyDescent="0.25">
      <c r="F114" s="11" t="s">
        <v>146</v>
      </c>
      <c r="H114" t="str">
        <f t="shared" si="1"/>
        <v>ML-404,</v>
      </c>
    </row>
    <row r="115" spans="6:8" x14ac:dyDescent="0.25">
      <c r="F115" s="11" t="s">
        <v>148</v>
      </c>
      <c r="H115" t="str">
        <f t="shared" si="1"/>
        <v>ML-405,</v>
      </c>
    </row>
    <row r="116" spans="6:8" x14ac:dyDescent="0.25">
      <c r="F116" s="11" t="s">
        <v>150</v>
      </c>
      <c r="H116" t="str">
        <f t="shared" si="1"/>
        <v>ML-406,</v>
      </c>
    </row>
    <row r="117" spans="6:8" x14ac:dyDescent="0.25">
      <c r="F117" s="11" t="s">
        <v>152</v>
      </c>
      <c r="H117" t="str">
        <f t="shared" si="1"/>
        <v>ML-407,</v>
      </c>
    </row>
    <row r="118" spans="6:8" x14ac:dyDescent="0.25">
      <c r="F118" s="11" t="s">
        <v>154</v>
      </c>
      <c r="H118" t="str">
        <f t="shared" si="1"/>
        <v>ML-408,</v>
      </c>
    </row>
    <row r="119" spans="6:8" x14ac:dyDescent="0.25">
      <c r="F119" s="11" t="s">
        <v>156</v>
      </c>
      <c r="H119" t="str">
        <f t="shared" si="1"/>
        <v>ML-409,</v>
      </c>
    </row>
    <row r="120" spans="6:8" x14ac:dyDescent="0.25">
      <c r="F120" s="11" t="s">
        <v>158</v>
      </c>
      <c r="H120" t="str">
        <f t="shared" si="1"/>
        <v>ML-410,</v>
      </c>
    </row>
    <row r="121" spans="6:8" x14ac:dyDescent="0.25">
      <c r="F121" s="11" t="s">
        <v>160</v>
      </c>
      <c r="H121" t="str">
        <f t="shared" si="1"/>
        <v>ML-411,</v>
      </c>
    </row>
    <row r="122" spans="6:8" x14ac:dyDescent="0.25">
      <c r="F122" s="11" t="s">
        <v>162</v>
      </c>
      <c r="H122" t="str">
        <f t="shared" si="1"/>
        <v>ML-412,</v>
      </c>
    </row>
    <row r="123" spans="6:8" x14ac:dyDescent="0.25">
      <c r="F123" s="11" t="s">
        <v>164</v>
      </c>
      <c r="H123" t="str">
        <f t="shared" si="1"/>
        <v>VA-1084,</v>
      </c>
    </row>
    <row r="124" spans="6:8" x14ac:dyDescent="0.25">
      <c r="F124" s="11" t="s">
        <v>166</v>
      </c>
      <c r="H124" t="str">
        <f t="shared" si="1"/>
        <v>VA-1085,</v>
      </c>
    </row>
    <row r="125" spans="6:8" x14ac:dyDescent="0.25">
      <c r="F125" s="11" t="s">
        <v>168</v>
      </c>
      <c r="H125" t="str">
        <f t="shared" ref="H125:H188" si="2">CONCATENATE(F125,H$1)</f>
        <v>VA-1086,</v>
      </c>
    </row>
    <row r="126" spans="6:8" x14ac:dyDescent="0.25">
      <c r="F126" s="11" t="s">
        <v>170</v>
      </c>
      <c r="H126" t="str">
        <f t="shared" si="2"/>
        <v>VA-1087,</v>
      </c>
    </row>
    <row r="127" spans="6:8" x14ac:dyDescent="0.25">
      <c r="F127" s="11" t="s">
        <v>172</v>
      </c>
      <c r="H127" t="str">
        <f t="shared" si="2"/>
        <v>HE-294,</v>
      </c>
    </row>
    <row r="128" spans="6:8" x14ac:dyDescent="0.25">
      <c r="F128" s="11" t="s">
        <v>174</v>
      </c>
      <c r="H128" t="str">
        <f t="shared" si="2"/>
        <v>HE-295,</v>
      </c>
    </row>
    <row r="129" spans="6:8" x14ac:dyDescent="0.25">
      <c r="F129" s="11" t="s">
        <v>176</v>
      </c>
      <c r="H129" t="str">
        <f t="shared" si="2"/>
        <v>HE-296,</v>
      </c>
    </row>
    <row r="130" spans="6:8" x14ac:dyDescent="0.25">
      <c r="F130" s="11" t="s">
        <v>178</v>
      </c>
      <c r="H130" t="str">
        <f t="shared" si="2"/>
        <v>HE-297,</v>
      </c>
    </row>
    <row r="131" spans="6:8" x14ac:dyDescent="0.25">
      <c r="F131" s="11" t="s">
        <v>180</v>
      </c>
      <c r="H131" t="str">
        <f t="shared" si="2"/>
        <v>HE-298,</v>
      </c>
    </row>
    <row r="132" spans="6:8" x14ac:dyDescent="0.25">
      <c r="F132" s="11" t="s">
        <v>182</v>
      </c>
      <c r="H132" t="str">
        <f t="shared" si="2"/>
        <v>HE-299,</v>
      </c>
    </row>
    <row r="133" spans="6:8" x14ac:dyDescent="0.25">
      <c r="F133" s="11" t="s">
        <v>184</v>
      </c>
      <c r="H133" t="str">
        <f t="shared" si="2"/>
        <v>TE-587,</v>
      </c>
    </row>
    <row r="134" spans="6:8" x14ac:dyDescent="0.25">
      <c r="F134" s="11" t="s">
        <v>186</v>
      </c>
      <c r="H134" t="str">
        <f t="shared" si="2"/>
        <v>TE-588,</v>
      </c>
    </row>
    <row r="135" spans="6:8" x14ac:dyDescent="0.25">
      <c r="F135" s="11" t="s">
        <v>188</v>
      </c>
      <c r="H135" t="str">
        <f t="shared" si="2"/>
        <v>TE-589,</v>
      </c>
    </row>
    <row r="136" spans="6:8" x14ac:dyDescent="0.25">
      <c r="F136" s="11" t="s">
        <v>190</v>
      </c>
      <c r="H136" t="str">
        <f t="shared" si="2"/>
        <v>TE-590,</v>
      </c>
    </row>
    <row r="137" spans="6:8" x14ac:dyDescent="0.25">
      <c r="F137" s="11" t="s">
        <v>192</v>
      </c>
      <c r="H137" t="str">
        <f t="shared" si="2"/>
        <v>TE-591,</v>
      </c>
    </row>
    <row r="138" spans="6:8" x14ac:dyDescent="0.25">
      <c r="F138" s="11" t="s">
        <v>194</v>
      </c>
      <c r="H138" t="str">
        <f t="shared" si="2"/>
        <v>TE-592,</v>
      </c>
    </row>
    <row r="139" spans="6:8" x14ac:dyDescent="0.25">
      <c r="F139" s="11" t="s">
        <v>196</v>
      </c>
      <c r="H139" t="str">
        <f t="shared" si="2"/>
        <v>TE-593,</v>
      </c>
    </row>
    <row r="140" spans="6:8" x14ac:dyDescent="0.25">
      <c r="F140" s="11" t="s">
        <v>198</v>
      </c>
      <c r="H140" t="str">
        <f t="shared" si="2"/>
        <v>TE-594,</v>
      </c>
    </row>
    <row r="141" spans="6:8" x14ac:dyDescent="0.25">
      <c r="F141" s="11" t="s">
        <v>200</v>
      </c>
      <c r="H141" t="str">
        <f t="shared" si="2"/>
        <v>TE-595,</v>
      </c>
    </row>
    <row r="142" spans="6:8" x14ac:dyDescent="0.25">
      <c r="F142" s="11" t="s">
        <v>202</v>
      </c>
      <c r="H142" t="str">
        <f t="shared" si="2"/>
        <v>TE-596,</v>
      </c>
    </row>
    <row r="143" spans="6:8" x14ac:dyDescent="0.25">
      <c r="F143" s="11" t="s">
        <v>204</v>
      </c>
      <c r="H143" t="str">
        <f t="shared" si="2"/>
        <v>HO-368,</v>
      </c>
    </row>
    <row r="144" spans="6:8" x14ac:dyDescent="0.25">
      <c r="F144" s="11" t="s">
        <v>206</v>
      </c>
      <c r="H144" t="str">
        <f t="shared" si="2"/>
        <v>MU-370,</v>
      </c>
    </row>
    <row r="145" spans="6:8" x14ac:dyDescent="0.25">
      <c r="F145" s="11" t="s">
        <v>227</v>
      </c>
      <c r="H145" t="str">
        <f t="shared" si="2"/>
        <v>VA-959-1,</v>
      </c>
    </row>
    <row r="146" spans="6:8" x14ac:dyDescent="0.25">
      <c r="F146" s="11" t="s">
        <v>229</v>
      </c>
      <c r="H146" t="str">
        <f t="shared" si="2"/>
        <v>VA-1094,</v>
      </c>
    </row>
    <row r="147" spans="6:8" x14ac:dyDescent="0.25">
      <c r="F147" s="11" t="s">
        <v>231</v>
      </c>
      <c r="H147" t="str">
        <f t="shared" si="2"/>
        <v>VA-1095,</v>
      </c>
    </row>
    <row r="148" spans="6:8" x14ac:dyDescent="0.25">
      <c r="F148" s="11" t="s">
        <v>233</v>
      </c>
      <c r="H148" t="str">
        <f t="shared" si="2"/>
        <v>VA-1096,</v>
      </c>
    </row>
    <row r="149" spans="6:8" x14ac:dyDescent="0.25">
      <c r="F149" s="11" t="s">
        <v>235</v>
      </c>
      <c r="H149" t="str">
        <f t="shared" si="2"/>
        <v>MU-371,</v>
      </c>
    </row>
    <row r="150" spans="6:8" x14ac:dyDescent="0.25">
      <c r="F150" s="11" t="s">
        <v>237</v>
      </c>
      <c r="H150" t="str">
        <f t="shared" si="2"/>
        <v>CP-321,</v>
      </c>
    </row>
    <row r="151" spans="6:8" x14ac:dyDescent="0.25">
      <c r="F151" s="11" t="s">
        <v>239</v>
      </c>
      <c r="H151" t="str">
        <f t="shared" si="2"/>
        <v>TE-598,</v>
      </c>
    </row>
    <row r="152" spans="6:8" x14ac:dyDescent="0.25">
      <c r="F152" s="11" t="s">
        <v>241</v>
      </c>
      <c r="H152" t="str">
        <f t="shared" si="2"/>
        <v>TE-599,</v>
      </c>
    </row>
    <row r="153" spans="6:8" x14ac:dyDescent="0.25">
      <c r="F153" s="11" t="s">
        <v>243</v>
      </c>
      <c r="H153" t="str">
        <f t="shared" si="2"/>
        <v>CP-322,</v>
      </c>
    </row>
    <row r="154" spans="6:8" x14ac:dyDescent="0.25">
      <c r="F154" s="11" t="s">
        <v>245</v>
      </c>
      <c r="H154" t="str">
        <f t="shared" si="2"/>
        <v>VA-1097,</v>
      </c>
    </row>
    <row r="155" spans="6:8" x14ac:dyDescent="0.25">
      <c r="F155" s="11" t="s">
        <v>247</v>
      </c>
      <c r="H155" t="str">
        <f t="shared" si="2"/>
        <v>VA-1098,</v>
      </c>
    </row>
    <row r="156" spans="6:8" x14ac:dyDescent="0.25">
      <c r="F156" s="11" t="s">
        <v>249</v>
      </c>
      <c r="H156" t="str">
        <f t="shared" si="2"/>
        <v>TE-600,</v>
      </c>
    </row>
    <row r="157" spans="6:8" x14ac:dyDescent="0.25">
      <c r="F157" s="11" t="s">
        <v>251</v>
      </c>
      <c r="H157" t="str">
        <f t="shared" si="2"/>
        <v>VA-1099,</v>
      </c>
    </row>
    <row r="158" spans="6:8" x14ac:dyDescent="0.25">
      <c r="F158" s="11" t="s">
        <v>253</v>
      </c>
      <c r="H158" t="str">
        <f t="shared" si="2"/>
        <v>VA-1099-1,</v>
      </c>
    </row>
    <row r="159" spans="6:8" x14ac:dyDescent="0.25">
      <c r="F159" s="11" t="s">
        <v>255</v>
      </c>
      <c r="H159" t="str">
        <f t="shared" si="2"/>
        <v>VA-1100,</v>
      </c>
    </row>
    <row r="160" spans="6:8" x14ac:dyDescent="0.25">
      <c r="F160" s="11" t="s">
        <v>257</v>
      </c>
      <c r="H160" t="str">
        <f t="shared" si="2"/>
        <v>HO-371,</v>
      </c>
    </row>
    <row r="161" spans="6:8" x14ac:dyDescent="0.25">
      <c r="F161" s="11" t="s">
        <v>259</v>
      </c>
      <c r="H161" t="str">
        <f t="shared" si="2"/>
        <v>CP-324,</v>
      </c>
    </row>
    <row r="162" spans="6:8" x14ac:dyDescent="0.25">
      <c r="F162" s="11" t="s">
        <v>261</v>
      </c>
      <c r="H162" t="str">
        <f t="shared" si="2"/>
        <v>OF-648,</v>
      </c>
    </row>
    <row r="163" spans="6:8" x14ac:dyDescent="0.25">
      <c r="F163" s="11" t="s">
        <v>263</v>
      </c>
      <c r="H163" t="str">
        <f t="shared" si="2"/>
        <v>CP-325,</v>
      </c>
    </row>
    <row r="164" spans="6:8" x14ac:dyDescent="0.25">
      <c r="F164" s="11" t="s">
        <v>265</v>
      </c>
      <c r="H164" t="str">
        <f t="shared" si="2"/>
        <v>OF-649,</v>
      </c>
    </row>
    <row r="165" spans="6:8" x14ac:dyDescent="0.25">
      <c r="F165" s="11" t="s">
        <v>267</v>
      </c>
      <c r="H165" t="str">
        <f t="shared" si="2"/>
        <v>OF-650,</v>
      </c>
    </row>
    <row r="166" spans="6:8" x14ac:dyDescent="0.25">
      <c r="F166" s="11" t="s">
        <v>269</v>
      </c>
      <c r="H166" t="str">
        <f t="shared" si="2"/>
        <v>JU-93,</v>
      </c>
    </row>
    <row r="167" spans="6:8" x14ac:dyDescent="0.25">
      <c r="F167" s="11" t="s">
        <v>271</v>
      </c>
      <c r="H167" t="str">
        <f t="shared" si="2"/>
        <v>JU-94,</v>
      </c>
    </row>
    <row r="168" spans="6:8" x14ac:dyDescent="0.25">
      <c r="F168" s="11" t="s">
        <v>287</v>
      </c>
      <c r="H168" t="str">
        <f t="shared" si="2"/>
        <v>HO-372,</v>
      </c>
    </row>
    <row r="169" spans="6:8" x14ac:dyDescent="0.25">
      <c r="F169" s="11" t="s">
        <v>289</v>
      </c>
      <c r="H169" t="str">
        <f t="shared" si="2"/>
        <v>HO-373,</v>
      </c>
    </row>
    <row r="170" spans="6:8" x14ac:dyDescent="0.25">
      <c r="F170" s="11" t="s">
        <v>291</v>
      </c>
      <c r="H170" t="str">
        <f t="shared" si="2"/>
        <v>OF-652,</v>
      </c>
    </row>
    <row r="171" spans="6:8" x14ac:dyDescent="0.25">
      <c r="F171" s="11" t="s">
        <v>293</v>
      </c>
      <c r="H171" t="str">
        <f t="shared" si="2"/>
        <v>OF-653,</v>
      </c>
    </row>
    <row r="172" spans="6:8" x14ac:dyDescent="0.25">
      <c r="F172" s="11" t="s">
        <v>295</v>
      </c>
      <c r="H172" t="str">
        <f t="shared" si="2"/>
        <v>OF-654,</v>
      </c>
    </row>
    <row r="173" spans="6:8" x14ac:dyDescent="0.25">
      <c r="F173" s="11" t="s">
        <v>297</v>
      </c>
      <c r="H173" t="str">
        <f t="shared" si="2"/>
        <v>OF-655,</v>
      </c>
    </row>
    <row r="174" spans="6:8" x14ac:dyDescent="0.25">
      <c r="F174" s="11" t="s">
        <v>299</v>
      </c>
      <c r="H174" t="str">
        <f t="shared" si="2"/>
        <v>VA-1103,</v>
      </c>
    </row>
    <row r="175" spans="6:8" x14ac:dyDescent="0.25">
      <c r="F175" s="11" t="s">
        <v>301</v>
      </c>
      <c r="H175" t="str">
        <f t="shared" si="2"/>
        <v>VA-1103-1,</v>
      </c>
    </row>
    <row r="176" spans="6:8" x14ac:dyDescent="0.25">
      <c r="F176" s="11" t="s">
        <v>303</v>
      </c>
      <c r="H176" t="str">
        <f t="shared" si="2"/>
        <v>OF-656,</v>
      </c>
    </row>
    <row r="177" spans="6:8" x14ac:dyDescent="0.25">
      <c r="F177" s="11" t="s">
        <v>305</v>
      </c>
      <c r="H177" t="str">
        <f t="shared" si="2"/>
        <v>OF-657,</v>
      </c>
    </row>
    <row r="178" spans="6:8" x14ac:dyDescent="0.25">
      <c r="F178" s="11" t="s">
        <v>602</v>
      </c>
      <c r="H178" t="str">
        <f t="shared" si="2"/>
        <v>LAPIZ-ROJO,</v>
      </c>
    </row>
    <row r="179" spans="6:8" x14ac:dyDescent="0.25">
      <c r="F179" s="11" t="s">
        <v>307</v>
      </c>
      <c r="H179" t="str">
        <f t="shared" si="2"/>
        <v>JU-95,</v>
      </c>
    </row>
    <row r="180" spans="6:8" x14ac:dyDescent="0.25">
      <c r="F180" s="11" t="s">
        <v>325</v>
      </c>
      <c r="H180" t="str">
        <f t="shared" si="2"/>
        <v>OF-659,</v>
      </c>
    </row>
    <row r="181" spans="6:8" x14ac:dyDescent="0.25">
      <c r="F181" s="11" t="s">
        <v>327</v>
      </c>
      <c r="H181" t="str">
        <f t="shared" si="2"/>
        <v>CP-326,</v>
      </c>
    </row>
    <row r="182" spans="6:8" x14ac:dyDescent="0.25">
      <c r="F182" s="11" t="s">
        <v>329</v>
      </c>
      <c r="H182" t="str">
        <f t="shared" si="2"/>
        <v>VA-1104,</v>
      </c>
    </row>
    <row r="183" spans="6:8" x14ac:dyDescent="0.25">
      <c r="F183" s="11" t="s">
        <v>331</v>
      </c>
      <c r="H183" t="str">
        <f t="shared" si="2"/>
        <v>CP-327,</v>
      </c>
    </row>
    <row r="184" spans="6:8" x14ac:dyDescent="0.25">
      <c r="F184" s="11" t="s">
        <v>333</v>
      </c>
      <c r="H184" t="str">
        <f t="shared" si="2"/>
        <v>OF-660,</v>
      </c>
    </row>
    <row r="185" spans="6:8" x14ac:dyDescent="0.25">
      <c r="F185" s="11" t="s">
        <v>335</v>
      </c>
      <c r="H185" t="str">
        <f t="shared" si="2"/>
        <v>JU-96,</v>
      </c>
    </row>
    <row r="186" spans="6:8" x14ac:dyDescent="0.25">
      <c r="F186" s="11" t="s">
        <v>337</v>
      </c>
      <c r="H186" t="str">
        <f t="shared" si="2"/>
        <v>TE-610,</v>
      </c>
    </row>
    <row r="187" spans="6:8" x14ac:dyDescent="0.25">
      <c r="F187" s="11" t="s">
        <v>339</v>
      </c>
      <c r="H187" t="str">
        <f t="shared" si="2"/>
        <v>TE-611,</v>
      </c>
    </row>
    <row r="188" spans="6:8" x14ac:dyDescent="0.25">
      <c r="F188" s="11" t="s">
        <v>341</v>
      </c>
      <c r="H188" t="str">
        <f t="shared" si="2"/>
        <v>OF-661,</v>
      </c>
    </row>
    <row r="189" spans="6:8" x14ac:dyDescent="0.25">
      <c r="F189" s="11" t="s">
        <v>343</v>
      </c>
      <c r="H189" t="str">
        <f t="shared" ref="H189:H252" si="3">CONCATENATE(F189,H$1)</f>
        <v>HE-300,</v>
      </c>
    </row>
    <row r="190" spans="6:8" x14ac:dyDescent="0.25">
      <c r="F190" s="11" t="s">
        <v>345</v>
      </c>
      <c r="H190" t="str">
        <f t="shared" si="3"/>
        <v>TE-612,</v>
      </c>
    </row>
    <row r="191" spans="6:8" x14ac:dyDescent="0.25">
      <c r="F191" s="11" t="s">
        <v>347</v>
      </c>
      <c r="H191" t="str">
        <f t="shared" si="3"/>
        <v>OF-662,</v>
      </c>
    </row>
    <row r="192" spans="6:8" x14ac:dyDescent="0.25">
      <c r="F192" s="11" t="s">
        <v>349</v>
      </c>
      <c r="H192" t="str">
        <f t="shared" si="3"/>
        <v>TE-613,</v>
      </c>
    </row>
    <row r="193" spans="6:8" x14ac:dyDescent="0.25">
      <c r="F193" s="11" t="s">
        <v>351</v>
      </c>
      <c r="H193" t="str">
        <f t="shared" si="3"/>
        <v>OF-663,</v>
      </c>
    </row>
    <row r="194" spans="6:8" x14ac:dyDescent="0.25">
      <c r="F194" s="11" t="s">
        <v>353</v>
      </c>
      <c r="H194" t="str">
        <f t="shared" si="3"/>
        <v>PEBBLE,</v>
      </c>
    </row>
    <row r="195" spans="6:8" x14ac:dyDescent="0.25">
      <c r="F195" s="11" t="s">
        <v>354</v>
      </c>
      <c r="H195" t="str">
        <f t="shared" si="3"/>
        <v>MU-376,</v>
      </c>
    </row>
    <row r="196" spans="6:8" x14ac:dyDescent="0.25">
      <c r="F196" s="11" t="s">
        <v>356</v>
      </c>
      <c r="H196" t="str">
        <f t="shared" si="3"/>
        <v>OF-664,</v>
      </c>
    </row>
    <row r="197" spans="6:8" x14ac:dyDescent="0.25">
      <c r="F197" s="11" t="s">
        <v>358</v>
      </c>
      <c r="H197" t="str">
        <f t="shared" si="3"/>
        <v>LOCKET,</v>
      </c>
    </row>
    <row r="198" spans="6:8" x14ac:dyDescent="0.25">
      <c r="F198" s="11" t="s">
        <v>359</v>
      </c>
      <c r="H198" t="str">
        <f t="shared" si="3"/>
        <v>MU-377,</v>
      </c>
    </row>
    <row r="199" spans="6:8" x14ac:dyDescent="0.25">
      <c r="F199" s="11" t="s">
        <v>361</v>
      </c>
      <c r="H199" t="str">
        <f t="shared" si="3"/>
        <v>OF-665,</v>
      </c>
    </row>
    <row r="200" spans="6:8" x14ac:dyDescent="0.25">
      <c r="F200" s="11" t="s">
        <v>363</v>
      </c>
      <c r="H200" t="str">
        <f t="shared" si="3"/>
        <v>TE-615,</v>
      </c>
    </row>
    <row r="201" spans="6:8" x14ac:dyDescent="0.25">
      <c r="F201" s="11" t="s">
        <v>365</v>
      </c>
      <c r="H201" t="str">
        <f t="shared" si="3"/>
        <v>OF-666,</v>
      </c>
    </row>
    <row r="202" spans="6:8" x14ac:dyDescent="0.25">
      <c r="F202" s="11" t="s">
        <v>367</v>
      </c>
      <c r="H202" t="str">
        <f t="shared" si="3"/>
        <v>HO-374,</v>
      </c>
    </row>
    <row r="203" spans="6:8" x14ac:dyDescent="0.25">
      <c r="F203" s="11" t="s">
        <v>369</v>
      </c>
      <c r="H203" t="str">
        <f t="shared" si="3"/>
        <v>JU-97,</v>
      </c>
    </row>
    <row r="204" spans="6:8" x14ac:dyDescent="0.25">
      <c r="F204" s="11" t="s">
        <v>371</v>
      </c>
      <c r="H204" t="str">
        <f t="shared" si="3"/>
        <v>OF-667,</v>
      </c>
    </row>
    <row r="205" spans="6:8" x14ac:dyDescent="0.25">
      <c r="F205" s="11" t="s">
        <v>381</v>
      </c>
      <c r="H205" t="str">
        <f t="shared" si="3"/>
        <v>VA-1105,</v>
      </c>
    </row>
    <row r="206" spans="6:8" x14ac:dyDescent="0.25">
      <c r="F206" s="11" t="s">
        <v>383</v>
      </c>
      <c r="H206" t="str">
        <f t="shared" si="3"/>
        <v>VA-1106,</v>
      </c>
    </row>
    <row r="207" spans="6:8" x14ac:dyDescent="0.25">
      <c r="F207" s="11" t="s">
        <v>386</v>
      </c>
      <c r="H207" t="str">
        <f t="shared" si="3"/>
        <v>OF-669,</v>
      </c>
    </row>
    <row r="208" spans="6:8" x14ac:dyDescent="0.25">
      <c r="F208" s="11" t="s">
        <v>388</v>
      </c>
      <c r="H208" t="str">
        <f t="shared" si="3"/>
        <v>OF-670,</v>
      </c>
    </row>
    <row r="209" spans="6:8" x14ac:dyDescent="0.25">
      <c r="F209" s="11" t="s">
        <v>390</v>
      </c>
      <c r="H209" t="str">
        <f t="shared" si="3"/>
        <v>MU-378,</v>
      </c>
    </row>
    <row r="210" spans="6:8" x14ac:dyDescent="0.25">
      <c r="F210" s="11" t="s">
        <v>392</v>
      </c>
      <c r="H210" t="str">
        <f t="shared" si="3"/>
        <v>VA-1107,</v>
      </c>
    </row>
    <row r="211" spans="6:8" x14ac:dyDescent="0.25">
      <c r="F211" s="11" t="s">
        <v>394</v>
      </c>
      <c r="H211" t="str">
        <f t="shared" si="3"/>
        <v>VA-1108,</v>
      </c>
    </row>
    <row r="212" spans="6:8" x14ac:dyDescent="0.25">
      <c r="F212" s="11" t="s">
        <v>396</v>
      </c>
      <c r="H212" t="str">
        <f t="shared" si="3"/>
        <v>VA-1109,</v>
      </c>
    </row>
    <row r="213" spans="6:8" x14ac:dyDescent="0.25">
      <c r="F213" s="11" t="s">
        <v>398</v>
      </c>
      <c r="H213" t="str">
        <f t="shared" si="3"/>
        <v>OF-614-1,</v>
      </c>
    </row>
    <row r="214" spans="6:8" x14ac:dyDescent="0.25">
      <c r="F214" s="11" t="s">
        <v>400</v>
      </c>
      <c r="H214" t="str">
        <f t="shared" si="3"/>
        <v>HO-375,</v>
      </c>
    </row>
    <row r="215" spans="6:8" x14ac:dyDescent="0.25">
      <c r="F215" s="11" t="s">
        <v>402</v>
      </c>
      <c r="H215" t="str">
        <f t="shared" si="3"/>
        <v>HE-301,</v>
      </c>
    </row>
    <row r="216" spans="6:8" x14ac:dyDescent="0.25">
      <c r="F216" s="11" t="s">
        <v>404</v>
      </c>
      <c r="H216" t="str">
        <f t="shared" si="3"/>
        <v>OF-671,</v>
      </c>
    </row>
    <row r="217" spans="6:8" x14ac:dyDescent="0.25">
      <c r="F217" s="11" t="s">
        <v>406</v>
      </c>
      <c r="H217" t="str">
        <f t="shared" si="3"/>
        <v>HE-302,</v>
      </c>
    </row>
    <row r="218" spans="6:8" x14ac:dyDescent="0.25">
      <c r="F218" s="11" t="s">
        <v>408</v>
      </c>
      <c r="H218" t="str">
        <f t="shared" si="3"/>
        <v>MU-383,</v>
      </c>
    </row>
    <row r="219" spans="6:8" x14ac:dyDescent="0.25">
      <c r="F219" s="11" t="s">
        <v>410</v>
      </c>
      <c r="H219" t="str">
        <f t="shared" si="3"/>
        <v>LL-117,</v>
      </c>
    </row>
    <row r="220" spans="6:8" x14ac:dyDescent="0.25">
      <c r="F220" s="11" t="s">
        <v>412</v>
      </c>
      <c r="H220" t="str">
        <f t="shared" si="3"/>
        <v>HE-303,</v>
      </c>
    </row>
    <row r="221" spans="6:8" x14ac:dyDescent="0.25">
      <c r="F221" s="11" t="s">
        <v>414</v>
      </c>
      <c r="H221" t="str">
        <f t="shared" si="3"/>
        <v>HO-376,</v>
      </c>
    </row>
    <row r="222" spans="6:8" x14ac:dyDescent="0.25">
      <c r="F222" s="11" t="s">
        <v>416</v>
      </c>
      <c r="H222" t="str">
        <f t="shared" si="3"/>
        <v>HO-377,</v>
      </c>
    </row>
    <row r="223" spans="6:8" x14ac:dyDescent="0.25">
      <c r="F223" s="11" t="s">
        <v>418</v>
      </c>
      <c r="H223" t="str">
        <f t="shared" si="3"/>
        <v>OF-672,</v>
      </c>
    </row>
    <row r="224" spans="6:8" x14ac:dyDescent="0.25">
      <c r="F224" s="11" t="s">
        <v>420</v>
      </c>
      <c r="H224" t="str">
        <f t="shared" si="3"/>
        <v>OF-673,</v>
      </c>
    </row>
    <row r="225" spans="6:8" x14ac:dyDescent="0.25">
      <c r="F225" s="11" t="s">
        <v>422</v>
      </c>
      <c r="H225" t="str">
        <f t="shared" si="3"/>
        <v>OF-674,</v>
      </c>
    </row>
    <row r="226" spans="6:8" x14ac:dyDescent="0.25">
      <c r="F226" s="11" t="s">
        <v>424</v>
      </c>
      <c r="H226" t="str">
        <f t="shared" si="3"/>
        <v>CP-330,</v>
      </c>
    </row>
    <row r="227" spans="6:8" x14ac:dyDescent="0.25">
      <c r="F227" s="11" t="s">
        <v>426</v>
      </c>
      <c r="H227" t="str">
        <f t="shared" si="3"/>
        <v>HO-378,</v>
      </c>
    </row>
    <row r="228" spans="6:8" x14ac:dyDescent="0.25">
      <c r="F228" s="11" t="s">
        <v>429</v>
      </c>
      <c r="H228" t="str">
        <f t="shared" si="3"/>
        <v>OF-675,</v>
      </c>
    </row>
    <row r="229" spans="6:8" x14ac:dyDescent="0.25">
      <c r="F229" s="11" t="s">
        <v>431</v>
      </c>
      <c r="H229" t="str">
        <f t="shared" si="3"/>
        <v>OF-676,</v>
      </c>
    </row>
    <row r="230" spans="6:8" x14ac:dyDescent="0.25">
      <c r="F230" s="11" t="s">
        <v>439</v>
      </c>
      <c r="H230" t="str">
        <f t="shared" si="3"/>
        <v>JU-98,</v>
      </c>
    </row>
    <row r="231" spans="6:8" x14ac:dyDescent="0.25">
      <c r="F231" s="11" t="s">
        <v>443</v>
      </c>
      <c r="H231" t="str">
        <f t="shared" si="3"/>
        <v>HE-304,</v>
      </c>
    </row>
    <row r="232" spans="6:8" x14ac:dyDescent="0.25">
      <c r="F232" s="11" t="s">
        <v>447</v>
      </c>
      <c r="H232" t="str">
        <f t="shared" si="3"/>
        <v>HO-379,</v>
      </c>
    </row>
    <row r="233" spans="6:8" x14ac:dyDescent="0.25">
      <c r="F233" s="11" t="s">
        <v>591</v>
      </c>
      <c r="H233" t="str">
        <f t="shared" si="3"/>
        <v>VA-1110,</v>
      </c>
    </row>
    <row r="234" spans="6:8" x14ac:dyDescent="0.25">
      <c r="F234" s="11" t="s">
        <v>450</v>
      </c>
      <c r="H234" t="str">
        <f t="shared" si="3"/>
        <v>OF-677,</v>
      </c>
    </row>
    <row r="235" spans="6:8" x14ac:dyDescent="0.25">
      <c r="F235" s="11" t="s">
        <v>454</v>
      </c>
      <c r="H235" t="str">
        <f t="shared" si="3"/>
        <v>OF-678,</v>
      </c>
    </row>
    <row r="236" spans="6:8" x14ac:dyDescent="0.25">
      <c r="F236" s="11" t="s">
        <v>456</v>
      </c>
      <c r="H236" t="str">
        <f t="shared" si="3"/>
        <v>OF-679,</v>
      </c>
    </row>
    <row r="237" spans="6:8" x14ac:dyDescent="0.25">
      <c r="F237" s="11" t="s">
        <v>458</v>
      </c>
      <c r="H237" t="str">
        <f t="shared" si="3"/>
        <v>OF-680,</v>
      </c>
    </row>
    <row r="238" spans="6:8" x14ac:dyDescent="0.25">
      <c r="F238" s="11" t="s">
        <v>466</v>
      </c>
      <c r="H238" t="str">
        <f t="shared" si="3"/>
        <v>TE-618,</v>
      </c>
    </row>
    <row r="239" spans="6:8" x14ac:dyDescent="0.25">
      <c r="F239" s="11" t="s">
        <v>468</v>
      </c>
      <c r="H239" t="str">
        <f t="shared" si="3"/>
        <v>TE-619,</v>
      </c>
    </row>
    <row r="240" spans="6:8" x14ac:dyDescent="0.25">
      <c r="F240" s="11" t="s">
        <v>470</v>
      </c>
      <c r="H240" t="str">
        <f t="shared" si="3"/>
        <v>TE-620,</v>
      </c>
    </row>
    <row r="241" spans="6:8" x14ac:dyDescent="0.25">
      <c r="F241" s="11" t="s">
        <v>472</v>
      </c>
      <c r="H241" t="str">
        <f t="shared" si="3"/>
        <v>TE-621,</v>
      </c>
    </row>
    <row r="242" spans="6:8" x14ac:dyDescent="0.25">
      <c r="F242" s="11" t="s">
        <v>474</v>
      </c>
      <c r="H242" t="str">
        <f t="shared" si="3"/>
        <v>CP-331,</v>
      </c>
    </row>
    <row r="243" spans="6:8" x14ac:dyDescent="0.25">
      <c r="F243" s="11" t="s">
        <v>476</v>
      </c>
      <c r="H243" t="str">
        <f t="shared" si="3"/>
        <v>CP-332,</v>
      </c>
    </row>
    <row r="244" spans="6:8" x14ac:dyDescent="0.25">
      <c r="F244" s="11" t="s">
        <v>478</v>
      </c>
      <c r="H244" t="str">
        <f t="shared" si="3"/>
        <v>CP-333,</v>
      </c>
    </row>
    <row r="245" spans="6:8" x14ac:dyDescent="0.25">
      <c r="F245" s="11" t="s">
        <v>480</v>
      </c>
      <c r="H245" t="str">
        <f t="shared" si="3"/>
        <v>MU-386,</v>
      </c>
    </row>
    <row r="246" spans="6:8" x14ac:dyDescent="0.25">
      <c r="F246" s="11" t="s">
        <v>482</v>
      </c>
      <c r="H246" t="str">
        <f t="shared" si="3"/>
        <v>MU-387,</v>
      </c>
    </row>
    <row r="247" spans="6:8" x14ac:dyDescent="0.25">
      <c r="F247" s="11" t="s">
        <v>484</v>
      </c>
      <c r="H247" t="str">
        <f t="shared" si="3"/>
        <v>MU-388,</v>
      </c>
    </row>
    <row r="248" spans="6:8" x14ac:dyDescent="0.25">
      <c r="F248" s="11" t="s">
        <v>486</v>
      </c>
      <c r="H248" t="str">
        <f t="shared" si="3"/>
        <v>MU-389,</v>
      </c>
    </row>
    <row r="249" spans="6:8" x14ac:dyDescent="0.25">
      <c r="F249" s="11" t="s">
        <v>494</v>
      </c>
      <c r="H249" t="str">
        <f t="shared" si="3"/>
        <v>CP-334,</v>
      </c>
    </row>
    <row r="250" spans="6:8" x14ac:dyDescent="0.25">
      <c r="F250" s="11" t="s">
        <v>496</v>
      </c>
      <c r="H250" t="str">
        <f t="shared" si="3"/>
        <v>CP-335,</v>
      </c>
    </row>
    <row r="251" spans="6:8" x14ac:dyDescent="0.25">
      <c r="F251" s="11" t="s">
        <v>498</v>
      </c>
      <c r="H251" t="str">
        <f t="shared" si="3"/>
        <v>VA-1124,</v>
      </c>
    </row>
    <row r="252" spans="6:8" x14ac:dyDescent="0.25">
      <c r="F252" s="11" t="s">
        <v>506</v>
      </c>
      <c r="H252" t="str">
        <f t="shared" si="3"/>
        <v>HO-381,</v>
      </c>
    </row>
    <row r="253" spans="6:8" x14ac:dyDescent="0.25">
      <c r="F253" s="11" t="s">
        <v>508</v>
      </c>
      <c r="H253" t="str">
        <f t="shared" ref="H253:H295" si="4">CONCATENATE(F253,H$1)</f>
        <v>OF-682,</v>
      </c>
    </row>
    <row r="254" spans="6:8" x14ac:dyDescent="0.25">
      <c r="F254" s="11" t="s">
        <v>510</v>
      </c>
      <c r="H254" t="str">
        <f t="shared" si="4"/>
        <v>MU-390,</v>
      </c>
    </row>
    <row r="255" spans="6:8" x14ac:dyDescent="0.25">
      <c r="F255" s="11" t="s">
        <v>512</v>
      </c>
      <c r="H255" t="str">
        <f t="shared" si="4"/>
        <v>HO-382,</v>
      </c>
    </row>
    <row r="256" spans="6:8" x14ac:dyDescent="0.25">
      <c r="F256" s="11" t="s">
        <v>514</v>
      </c>
      <c r="H256" t="str">
        <f t="shared" si="4"/>
        <v>HO-383,</v>
      </c>
    </row>
    <row r="257" spans="6:8" x14ac:dyDescent="0.25">
      <c r="F257" s="11" t="s">
        <v>613</v>
      </c>
      <c r="H257" t="str">
        <f t="shared" si="4"/>
        <v>SUMMIT-E-B,</v>
      </c>
    </row>
    <row r="258" spans="6:8" x14ac:dyDescent="0.25">
      <c r="F258" s="11" t="s">
        <v>516</v>
      </c>
      <c r="H258" t="str">
        <f t="shared" si="4"/>
        <v>AMBER,</v>
      </c>
    </row>
    <row r="259" spans="6:8" x14ac:dyDescent="0.25">
      <c r="F259" s="11" t="s">
        <v>517</v>
      </c>
      <c r="H259" t="str">
        <f t="shared" si="4"/>
        <v>HOLLIS,</v>
      </c>
    </row>
    <row r="260" spans="6:8" x14ac:dyDescent="0.25">
      <c r="F260" s="11" t="s">
        <v>617</v>
      </c>
      <c r="H260" t="str">
        <f t="shared" si="4"/>
        <v>HOLLIS-PAS,</v>
      </c>
    </row>
    <row r="261" spans="6:8" x14ac:dyDescent="0.25">
      <c r="F261" s="11" t="s">
        <v>518</v>
      </c>
      <c r="H261" t="str">
        <f t="shared" si="4"/>
        <v>SOOKIE,</v>
      </c>
    </row>
    <row r="262" spans="6:8" x14ac:dyDescent="0.25">
      <c r="F262" s="11" t="s">
        <v>621</v>
      </c>
      <c r="H262" t="str">
        <f t="shared" si="4"/>
        <v>HENLEY-BAM,</v>
      </c>
    </row>
    <row r="263" spans="6:8" x14ac:dyDescent="0.25">
      <c r="F263" s="11" t="s">
        <v>519</v>
      </c>
      <c r="H263" t="str">
        <f t="shared" si="4"/>
        <v>MU-393,</v>
      </c>
    </row>
    <row r="264" spans="6:8" x14ac:dyDescent="0.25">
      <c r="F264" s="11" t="s">
        <v>521</v>
      </c>
      <c r="H264" t="str">
        <f t="shared" si="4"/>
        <v>MU-394,</v>
      </c>
    </row>
    <row r="265" spans="6:8" x14ac:dyDescent="0.25">
      <c r="F265" s="11" t="s">
        <v>523</v>
      </c>
      <c r="H265" t="str">
        <f t="shared" si="4"/>
        <v>MU-395,</v>
      </c>
    </row>
    <row r="266" spans="6:8" x14ac:dyDescent="0.25">
      <c r="F266" s="11" t="s">
        <v>525</v>
      </c>
      <c r="H266" t="str">
        <f t="shared" si="4"/>
        <v>MU-396,</v>
      </c>
    </row>
    <row r="267" spans="6:8" x14ac:dyDescent="0.25">
      <c r="F267" s="11" t="s">
        <v>527</v>
      </c>
      <c r="H267" t="str">
        <f t="shared" si="4"/>
        <v>MU-397,</v>
      </c>
    </row>
    <row r="268" spans="6:8" x14ac:dyDescent="0.25">
      <c r="F268" s="11" t="s">
        <v>529</v>
      </c>
      <c r="H268" t="str">
        <f t="shared" si="4"/>
        <v>MU-398,</v>
      </c>
    </row>
    <row r="269" spans="6:8" x14ac:dyDescent="0.25">
      <c r="F269" s="11" t="s">
        <v>531</v>
      </c>
      <c r="H269" t="str">
        <f t="shared" si="4"/>
        <v>MU-399,</v>
      </c>
    </row>
    <row r="270" spans="6:8" x14ac:dyDescent="0.25">
      <c r="F270" s="11" t="s">
        <v>539</v>
      </c>
      <c r="H270" t="str">
        <f t="shared" si="4"/>
        <v>VA-1120,</v>
      </c>
    </row>
    <row r="271" spans="6:8" x14ac:dyDescent="0.25">
      <c r="F271" s="11" t="s">
        <v>541</v>
      </c>
      <c r="H271" t="str">
        <f t="shared" si="4"/>
        <v>VA-1121,</v>
      </c>
    </row>
    <row r="272" spans="6:8" x14ac:dyDescent="0.25">
      <c r="F272" s="11" t="s">
        <v>543</v>
      </c>
      <c r="H272" t="str">
        <f t="shared" si="4"/>
        <v>VA-1123,</v>
      </c>
    </row>
    <row r="273" spans="6:8" x14ac:dyDescent="0.25">
      <c r="F273" s="11" t="s">
        <v>545</v>
      </c>
      <c r="H273" t="str">
        <f t="shared" si="4"/>
        <v>SET-SW-DLU,</v>
      </c>
    </row>
    <row r="274" spans="6:8" x14ac:dyDescent="0.25">
      <c r="F274" s="11" t="s">
        <v>546</v>
      </c>
      <c r="H274" t="str">
        <f t="shared" si="4"/>
        <v>CP-337,</v>
      </c>
    </row>
    <row r="275" spans="6:8" x14ac:dyDescent="0.25">
      <c r="F275" s="11" t="s">
        <v>548</v>
      </c>
      <c r="H275" t="str">
        <f t="shared" si="4"/>
        <v>HE-306,</v>
      </c>
    </row>
    <row r="276" spans="6:8" x14ac:dyDescent="0.25">
      <c r="F276" s="11" t="s">
        <v>550</v>
      </c>
      <c r="H276" t="str">
        <f t="shared" si="4"/>
        <v>HE-307,</v>
      </c>
    </row>
    <row r="277" spans="6:8" x14ac:dyDescent="0.25">
      <c r="F277" s="11" t="s">
        <v>552</v>
      </c>
      <c r="H277" t="str">
        <f t="shared" si="4"/>
        <v>HE-308,</v>
      </c>
    </row>
    <row r="278" spans="6:8" x14ac:dyDescent="0.25">
      <c r="F278" s="11" t="s">
        <v>554</v>
      </c>
      <c r="H278" t="str">
        <f t="shared" si="4"/>
        <v>HE-309,</v>
      </c>
    </row>
    <row r="279" spans="6:8" x14ac:dyDescent="0.25">
      <c r="F279" s="11" t="s">
        <v>556</v>
      </c>
      <c r="H279" t="str">
        <f t="shared" si="4"/>
        <v>VA-1153,</v>
      </c>
    </row>
    <row r="280" spans="6:8" x14ac:dyDescent="0.25">
      <c r="F280" s="11" t="s">
        <v>558</v>
      </c>
      <c r="H280" t="str">
        <f t="shared" si="4"/>
        <v>VA-1154,</v>
      </c>
    </row>
    <row r="281" spans="6:8" x14ac:dyDescent="0.25">
      <c r="F281" s="11" t="s">
        <v>560</v>
      </c>
      <c r="H281" t="str">
        <f t="shared" si="4"/>
        <v>OF-434-3,</v>
      </c>
    </row>
    <row r="282" spans="6:8" x14ac:dyDescent="0.25">
      <c r="F282" s="11" t="s">
        <v>562</v>
      </c>
      <c r="H282" t="str">
        <f t="shared" si="4"/>
        <v>CA-138,</v>
      </c>
    </row>
    <row r="283" spans="6:8" x14ac:dyDescent="0.25">
      <c r="F283" s="11" t="s">
        <v>564</v>
      </c>
      <c r="H283" t="str">
        <f t="shared" si="4"/>
        <v>CP-341,</v>
      </c>
    </row>
    <row r="284" spans="6:8" x14ac:dyDescent="0.25">
      <c r="F284" s="11" t="s">
        <v>566</v>
      </c>
      <c r="H284" t="str">
        <f t="shared" si="4"/>
        <v>CP-342,</v>
      </c>
    </row>
    <row r="285" spans="6:8" x14ac:dyDescent="0.25">
      <c r="F285" s="11" t="s">
        <v>568</v>
      </c>
      <c r="H285" t="str">
        <f t="shared" si="4"/>
        <v>RE-202,</v>
      </c>
    </row>
    <row r="286" spans="6:8" x14ac:dyDescent="0.25">
      <c r="F286" s="11" t="s">
        <v>570</v>
      </c>
      <c r="H286" t="str">
        <f t="shared" si="4"/>
        <v>VA-1156,</v>
      </c>
    </row>
    <row r="287" spans="6:8" x14ac:dyDescent="0.25">
      <c r="F287" s="11" t="s">
        <v>572</v>
      </c>
      <c r="H287" t="str">
        <f t="shared" si="4"/>
        <v>VA-1158,</v>
      </c>
    </row>
    <row r="288" spans="6:8" x14ac:dyDescent="0.25">
      <c r="F288" s="11" t="s">
        <v>574</v>
      </c>
      <c r="H288" t="str">
        <f t="shared" si="4"/>
        <v>VA-1159,</v>
      </c>
    </row>
    <row r="289" spans="6:8" x14ac:dyDescent="0.25">
      <c r="F289" s="11" t="s">
        <v>576</v>
      </c>
      <c r="H289" t="str">
        <f t="shared" si="4"/>
        <v>HE-312,</v>
      </c>
    </row>
    <row r="290" spans="6:8" x14ac:dyDescent="0.25">
      <c r="F290" s="11" t="s">
        <v>578</v>
      </c>
      <c r="H290" t="str">
        <f t="shared" si="4"/>
        <v>HE-313,</v>
      </c>
    </row>
    <row r="291" spans="6:8" x14ac:dyDescent="0.25">
      <c r="F291" s="11" t="s">
        <v>580</v>
      </c>
      <c r="H291" t="str">
        <f t="shared" si="4"/>
        <v>VA-1162,</v>
      </c>
    </row>
    <row r="292" spans="6:8" x14ac:dyDescent="0.25">
      <c r="F292" s="11" t="s">
        <v>582</v>
      </c>
      <c r="H292" t="str">
        <f t="shared" si="4"/>
        <v>VA-1163,</v>
      </c>
    </row>
    <row r="293" spans="6:8" x14ac:dyDescent="0.25">
      <c r="F293" s="11" t="s">
        <v>584</v>
      </c>
      <c r="H293" t="str">
        <f t="shared" si="4"/>
        <v>VA-1164,</v>
      </c>
    </row>
    <row r="294" spans="6:8" x14ac:dyDescent="0.25">
      <c r="F294" s="11" t="s">
        <v>586</v>
      </c>
      <c r="H294" t="str">
        <f t="shared" si="4"/>
        <v>VA-1165,</v>
      </c>
    </row>
    <row r="295" spans="6:8" ht="15.75" thickBot="1" x14ac:dyDescent="0.3">
      <c r="F295" s="12" t="s">
        <v>588</v>
      </c>
      <c r="H295" t="str">
        <f t="shared" si="4"/>
        <v>VA-1166,</v>
      </c>
    </row>
  </sheetData>
  <autoFilter ref="A1:C88">
    <filterColumn colId="2">
      <customFilters>
        <customFilter operator="notEqual" val=" "/>
      </customFilters>
    </filterColumn>
  </autoFilter>
  <sortState ref="A2:E88">
    <sortCondition ref="A2:A88"/>
  </sortState>
  <conditionalFormatting sqref="F79:F295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17" sqref="A2:A17"/>
    </sheetView>
  </sheetViews>
  <sheetFormatPr baseColWidth="10" defaultRowHeight="15" x14ac:dyDescent="0.25"/>
  <cols>
    <col min="1" max="1" width="15.140625" customWidth="1"/>
    <col min="2" max="2" width="39.28515625" bestFit="1" customWidth="1"/>
  </cols>
  <sheetData>
    <row r="1" spans="1:8" ht="19.5" thickBot="1" x14ac:dyDescent="0.3">
      <c r="A1" s="8" t="s">
        <v>30</v>
      </c>
      <c r="B1" s="9" t="s">
        <v>31</v>
      </c>
    </row>
    <row r="2" spans="1:8" x14ac:dyDescent="0.25">
      <c r="A2" s="68" t="s">
        <v>504</v>
      </c>
      <c r="B2" s="10" t="s">
        <v>505</v>
      </c>
      <c r="H2" t="s">
        <v>711</v>
      </c>
    </row>
    <row r="3" spans="1:8" x14ac:dyDescent="0.25">
      <c r="A3" s="69" t="s">
        <v>593</v>
      </c>
      <c r="B3" s="1" t="s">
        <v>594</v>
      </c>
    </row>
    <row r="4" spans="1:8" x14ac:dyDescent="0.25">
      <c r="A4" s="69" t="s">
        <v>595</v>
      </c>
      <c r="B4" s="1" t="s">
        <v>597</v>
      </c>
    </row>
    <row r="5" spans="1:8" x14ac:dyDescent="0.25">
      <c r="A5" s="69" t="s">
        <v>596</v>
      </c>
      <c r="B5" s="1" t="s">
        <v>598</v>
      </c>
    </row>
    <row r="6" spans="1:8" x14ac:dyDescent="0.25">
      <c r="A6" s="69" t="s">
        <v>533</v>
      </c>
      <c r="B6" s="1" t="s">
        <v>534</v>
      </c>
    </row>
    <row r="7" spans="1:8" x14ac:dyDescent="0.25">
      <c r="A7" s="69" t="s">
        <v>535</v>
      </c>
      <c r="B7" s="1" t="s">
        <v>536</v>
      </c>
    </row>
    <row r="8" spans="1:8" ht="15.75" thickBot="1" x14ac:dyDescent="0.3">
      <c r="A8" s="70" t="s">
        <v>537</v>
      </c>
      <c r="B8" s="2" t="s">
        <v>538</v>
      </c>
    </row>
    <row r="9" spans="1:8" x14ac:dyDescent="0.25">
      <c r="A9" t="s">
        <v>15</v>
      </c>
    </row>
    <row r="10" spans="1:8" x14ac:dyDescent="0.25">
      <c r="A10" t="s">
        <v>281</v>
      </c>
    </row>
    <row r="11" spans="1:8" x14ac:dyDescent="0.25">
      <c r="A11" t="s">
        <v>202</v>
      </c>
    </row>
    <row r="12" spans="1:8" x14ac:dyDescent="0.25">
      <c r="A12" t="s">
        <v>361</v>
      </c>
    </row>
    <row r="13" spans="1:8" x14ac:dyDescent="0.25">
      <c r="A13" t="s">
        <v>517</v>
      </c>
    </row>
    <row r="14" spans="1:8" x14ac:dyDescent="0.25">
      <c r="A14" t="s">
        <v>617</v>
      </c>
    </row>
    <row r="15" spans="1:8" x14ac:dyDescent="0.25">
      <c r="A15" t="s">
        <v>518</v>
      </c>
    </row>
    <row r="16" spans="1:8" x14ac:dyDescent="0.25">
      <c r="A16" t="s">
        <v>545</v>
      </c>
    </row>
    <row r="17" spans="1:3" x14ac:dyDescent="0.25">
      <c r="A17" t="s">
        <v>556</v>
      </c>
    </row>
    <row r="21" spans="1:3" x14ac:dyDescent="0.25">
      <c r="A21" s="66" t="s">
        <v>710</v>
      </c>
      <c r="B21" s="67"/>
      <c r="C21" s="67"/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575"/>
  <sheetViews>
    <sheetView workbookViewId="0"/>
  </sheetViews>
  <sheetFormatPr baseColWidth="10" defaultRowHeight="15" x14ac:dyDescent="0.25"/>
  <cols>
    <col min="1" max="1" width="16.7109375" style="53" bestFit="1" customWidth="1"/>
    <col min="2" max="3" width="10.5703125" style="53" bestFit="1" customWidth="1"/>
    <col min="4" max="4" width="17.28515625" style="53" bestFit="1" customWidth="1"/>
    <col min="5" max="5" width="11" style="53" bestFit="1" customWidth="1"/>
    <col min="6" max="6" width="11.28515625" style="53" bestFit="1" customWidth="1"/>
    <col min="7" max="7" width="10.28515625" bestFit="1" customWidth="1"/>
    <col min="8" max="8" width="8.85546875" bestFit="1" customWidth="1"/>
    <col min="9" max="9" width="6.5703125" style="53" bestFit="1" customWidth="1"/>
    <col min="10" max="10" width="8.85546875" bestFit="1" customWidth="1"/>
    <col min="12" max="12" width="54.42578125" customWidth="1"/>
    <col min="13" max="14" width="29.28515625" bestFit="1" customWidth="1"/>
    <col min="15" max="15" width="11.85546875" bestFit="1" customWidth="1"/>
    <col min="16" max="16" width="25.42578125" bestFit="1" customWidth="1"/>
    <col min="17" max="17" width="30" customWidth="1"/>
  </cols>
  <sheetData>
    <row r="1" spans="1:21" ht="75" x14ac:dyDescent="0.25">
      <c r="A1" s="37" t="s">
        <v>676</v>
      </c>
      <c r="B1" s="51" t="s">
        <v>677</v>
      </c>
      <c r="C1" s="37" t="s">
        <v>678</v>
      </c>
      <c r="D1" s="37" t="s">
        <v>679</v>
      </c>
      <c r="E1" s="37" t="s">
        <v>680</v>
      </c>
      <c r="F1" s="37" t="s">
        <v>652</v>
      </c>
      <c r="G1" s="38" t="s">
        <v>681</v>
      </c>
      <c r="H1" s="38" t="s">
        <v>682</v>
      </c>
      <c r="I1" s="37" t="s">
        <v>660</v>
      </c>
      <c r="J1" s="52" t="s">
        <v>683</v>
      </c>
      <c r="K1" s="72" t="s">
        <v>1222</v>
      </c>
      <c r="L1" s="75" t="s">
        <v>1236</v>
      </c>
      <c r="M1">
        <f>COUNTIF(M2:M600,"&lt;&gt;")</f>
        <v>574</v>
      </c>
      <c r="N1">
        <f>COUNTIF(N2:N600,"&lt;&gt;")</f>
        <v>187</v>
      </c>
    </row>
    <row r="2" spans="1:21" hidden="1" x14ac:dyDescent="0.25">
      <c r="A2" s="73" t="s">
        <v>992</v>
      </c>
      <c r="B2" s="73" t="s">
        <v>1033</v>
      </c>
      <c r="C2" s="73"/>
      <c r="D2" s="73" t="s">
        <v>742</v>
      </c>
      <c r="E2" s="73"/>
      <c r="F2" s="73"/>
      <c r="G2" s="71">
        <v>0</v>
      </c>
      <c r="H2" s="71">
        <v>0</v>
      </c>
      <c r="I2" s="73" t="s">
        <v>626</v>
      </c>
      <c r="J2" s="71">
        <v>3000</v>
      </c>
      <c r="K2" t="str">
        <f>IF(N2="","SI","NO")</f>
        <v>SI</v>
      </c>
      <c r="M2" t="str">
        <f>CONCATENATE(A2,"-",D2)</f>
        <v>001-AMBER-Amarillo</v>
      </c>
      <c r="O2" t="b">
        <f>N2=M2</f>
        <v>0</v>
      </c>
      <c r="U2">
        <f>IFERROR(IF(VLOOKUP(P2,M$2:M$600, 1, FALSE) = P2, "", P2), P2)</f>
        <v>0</v>
      </c>
    </row>
    <row r="3" spans="1:21" hidden="1" x14ac:dyDescent="0.25">
      <c r="A3" s="73" t="s">
        <v>992</v>
      </c>
      <c r="B3" s="73" t="s">
        <v>1030</v>
      </c>
      <c r="C3" s="73"/>
      <c r="D3" s="73" t="s">
        <v>720</v>
      </c>
      <c r="E3" s="73"/>
      <c r="F3" s="73"/>
      <c r="G3" s="71">
        <v>0</v>
      </c>
      <c r="H3" s="71">
        <v>0</v>
      </c>
      <c r="I3" s="73" t="s">
        <v>626</v>
      </c>
      <c r="J3" s="71">
        <v>3000</v>
      </c>
      <c r="K3" t="str">
        <f t="shared" ref="K3:K66" si="0">IF(N3="","SI","NO")</f>
        <v>SI</v>
      </c>
      <c r="M3" t="str">
        <f t="shared" ref="M3:M66" si="1">CONCATENATE(A3,"-",D3)</f>
        <v>001-AMBER-Azul Royal</v>
      </c>
      <c r="O3" t="b">
        <f t="shared" ref="O3:O66" si="2">N3=M3</f>
        <v>0</v>
      </c>
    </row>
    <row r="4" spans="1:21" hidden="1" x14ac:dyDescent="0.25">
      <c r="A4" s="73" t="s">
        <v>992</v>
      </c>
      <c r="B4" s="73" t="s">
        <v>1032</v>
      </c>
      <c r="C4" s="73"/>
      <c r="D4" s="73" t="s">
        <v>718</v>
      </c>
      <c r="E4" s="73"/>
      <c r="F4" s="73"/>
      <c r="G4" s="71">
        <v>0</v>
      </c>
      <c r="H4" s="71">
        <v>0</v>
      </c>
      <c r="I4" s="73" t="s">
        <v>626</v>
      </c>
      <c r="J4" s="71">
        <v>6000</v>
      </c>
      <c r="K4" t="str">
        <f t="shared" si="0"/>
        <v>SI</v>
      </c>
      <c r="M4" t="str">
        <f t="shared" si="1"/>
        <v>001-AMBER-Blanco</v>
      </c>
      <c r="O4" t="b">
        <f t="shared" si="2"/>
        <v>0</v>
      </c>
    </row>
    <row r="5" spans="1:21" hidden="1" x14ac:dyDescent="0.25">
      <c r="A5" s="73" t="s">
        <v>992</v>
      </c>
      <c r="B5" s="73" t="s">
        <v>1038</v>
      </c>
      <c r="C5" s="73"/>
      <c r="D5" s="73" t="s">
        <v>943</v>
      </c>
      <c r="E5" s="73"/>
      <c r="F5" s="73"/>
      <c r="G5" s="71">
        <v>0</v>
      </c>
      <c r="H5" s="71">
        <v>0</v>
      </c>
      <c r="I5" s="73" t="s">
        <v>626</v>
      </c>
      <c r="J5" s="71">
        <v>3000</v>
      </c>
      <c r="K5" t="str">
        <f t="shared" si="0"/>
        <v>SI</v>
      </c>
      <c r="M5" t="str">
        <f t="shared" si="1"/>
        <v>001-AMBER-Morado</v>
      </c>
      <c r="O5" t="b">
        <f t="shared" si="2"/>
        <v>0</v>
      </c>
    </row>
    <row r="6" spans="1:21" hidden="1" x14ac:dyDescent="0.25">
      <c r="A6" s="73" t="s">
        <v>992</v>
      </c>
      <c r="B6" s="73" t="s">
        <v>1034</v>
      </c>
      <c r="C6" s="73"/>
      <c r="D6" s="73" t="s">
        <v>743</v>
      </c>
      <c r="E6" s="73"/>
      <c r="F6" s="73"/>
      <c r="G6" s="71">
        <v>0</v>
      </c>
      <c r="H6" s="71">
        <v>0</v>
      </c>
      <c r="I6" s="73" t="s">
        <v>626</v>
      </c>
      <c r="J6" s="71">
        <v>3000</v>
      </c>
      <c r="K6" t="str">
        <f t="shared" si="0"/>
        <v>SI</v>
      </c>
      <c r="M6" t="str">
        <f t="shared" si="1"/>
        <v>001-AMBER-Naranja</v>
      </c>
      <c r="O6" t="b">
        <f t="shared" si="2"/>
        <v>0</v>
      </c>
    </row>
    <row r="7" spans="1:21" hidden="1" x14ac:dyDescent="0.25">
      <c r="A7" s="73" t="s">
        <v>992</v>
      </c>
      <c r="B7" s="73" t="s">
        <v>1041</v>
      </c>
      <c r="C7" s="73"/>
      <c r="D7" s="73" t="s">
        <v>724</v>
      </c>
      <c r="E7" s="73"/>
      <c r="F7" s="73"/>
      <c r="G7" s="71">
        <v>0</v>
      </c>
      <c r="H7" s="71">
        <v>0</v>
      </c>
      <c r="I7" s="73" t="s">
        <v>626</v>
      </c>
      <c r="J7" s="71">
        <v>6000</v>
      </c>
      <c r="K7" t="str">
        <f t="shared" si="0"/>
        <v>SI</v>
      </c>
      <c r="M7" t="str">
        <f t="shared" si="1"/>
        <v>001-AMBER-Natural</v>
      </c>
      <c r="O7" t="b">
        <f t="shared" si="2"/>
        <v>0</v>
      </c>
    </row>
    <row r="8" spans="1:21" hidden="1" x14ac:dyDescent="0.25">
      <c r="A8" s="73" t="s">
        <v>992</v>
      </c>
      <c r="B8" s="73" t="s">
        <v>1039</v>
      </c>
      <c r="C8" s="73"/>
      <c r="D8" s="73" t="s">
        <v>713</v>
      </c>
      <c r="E8" s="73"/>
      <c r="F8" s="73"/>
      <c r="G8" s="71">
        <v>0</v>
      </c>
      <c r="H8" s="71">
        <v>0</v>
      </c>
      <c r="I8" s="73" t="s">
        <v>626</v>
      </c>
      <c r="J8" s="71">
        <v>6000</v>
      </c>
      <c r="K8" t="str">
        <f t="shared" si="0"/>
        <v>SI</v>
      </c>
      <c r="M8" t="str">
        <f t="shared" si="1"/>
        <v>001-AMBER-Negro</v>
      </c>
      <c r="O8" t="b">
        <f t="shared" si="2"/>
        <v>0</v>
      </c>
    </row>
    <row r="9" spans="1:21" hidden="1" x14ac:dyDescent="0.25">
      <c r="A9" s="73" t="s">
        <v>992</v>
      </c>
      <c r="B9" s="73" t="s">
        <v>1040</v>
      </c>
      <c r="C9" s="73"/>
      <c r="D9" s="73" t="s">
        <v>715</v>
      </c>
      <c r="E9" s="73"/>
      <c r="F9" s="73"/>
      <c r="G9" s="71">
        <v>0</v>
      </c>
      <c r="H9" s="71">
        <v>0</v>
      </c>
      <c r="I9" s="73" t="s">
        <v>626</v>
      </c>
      <c r="J9" s="71">
        <v>6000</v>
      </c>
      <c r="K9" t="str">
        <f t="shared" si="0"/>
        <v>SI</v>
      </c>
      <c r="M9" t="str">
        <f t="shared" si="1"/>
        <v>001-AMBER-Rojo</v>
      </c>
      <c r="O9" t="b">
        <f t="shared" si="2"/>
        <v>0</v>
      </c>
    </row>
    <row r="10" spans="1:21" hidden="1" x14ac:dyDescent="0.25">
      <c r="A10" s="73" t="s">
        <v>992</v>
      </c>
      <c r="B10" s="73" t="s">
        <v>1046</v>
      </c>
      <c r="C10" s="73"/>
      <c r="D10" s="73" t="s">
        <v>721</v>
      </c>
      <c r="E10" s="73"/>
      <c r="F10" s="73"/>
      <c r="G10" s="71">
        <v>0</v>
      </c>
      <c r="H10" s="71">
        <v>0</v>
      </c>
      <c r="I10" s="73" t="s">
        <v>626</v>
      </c>
      <c r="J10" s="71">
        <v>6000</v>
      </c>
      <c r="K10" t="str">
        <f t="shared" si="0"/>
        <v>SI</v>
      </c>
      <c r="M10" t="str">
        <f t="shared" si="1"/>
        <v>001-AMBER-Verde</v>
      </c>
      <c r="O10" t="b">
        <f t="shared" si="2"/>
        <v>0</v>
      </c>
    </row>
    <row r="11" spans="1:21" hidden="1" x14ac:dyDescent="0.25">
      <c r="A11" s="53" t="s">
        <v>712</v>
      </c>
      <c r="B11" s="53" t="s">
        <v>688</v>
      </c>
      <c r="D11" s="53" t="s">
        <v>714</v>
      </c>
      <c r="G11">
        <v>0</v>
      </c>
      <c r="H11">
        <v>0</v>
      </c>
      <c r="I11" s="53" t="s">
        <v>626</v>
      </c>
      <c r="J11">
        <v>3600</v>
      </c>
      <c r="K11" t="str">
        <f t="shared" si="0"/>
        <v>NO</v>
      </c>
      <c r="M11" t="str">
        <f t="shared" si="1"/>
        <v>001-BENNIN-BAM-Azul</v>
      </c>
      <c r="N11" t="s">
        <v>1144</v>
      </c>
      <c r="O11" t="b">
        <f t="shared" si="2"/>
        <v>1</v>
      </c>
    </row>
    <row r="12" spans="1:21" hidden="1" x14ac:dyDescent="0.25">
      <c r="A12" s="53" t="s">
        <v>712</v>
      </c>
      <c r="B12" s="53" t="s">
        <v>692</v>
      </c>
      <c r="D12" s="53" t="s">
        <v>718</v>
      </c>
      <c r="G12">
        <v>0</v>
      </c>
      <c r="H12">
        <v>0</v>
      </c>
      <c r="I12" s="53" t="s">
        <v>626</v>
      </c>
      <c r="J12">
        <v>3000</v>
      </c>
      <c r="K12" t="str">
        <f t="shared" si="0"/>
        <v>NO</v>
      </c>
      <c r="M12" t="str">
        <f t="shared" si="1"/>
        <v>001-BENNIN-BAM-Blanco</v>
      </c>
      <c r="N12" t="s">
        <v>1145</v>
      </c>
      <c r="O12" t="b">
        <f t="shared" si="2"/>
        <v>1</v>
      </c>
    </row>
    <row r="13" spans="1:21" hidden="1" x14ac:dyDescent="0.25">
      <c r="A13" s="53" t="s">
        <v>712</v>
      </c>
      <c r="B13" s="53" t="s">
        <v>690</v>
      </c>
      <c r="D13" s="53" t="s">
        <v>716</v>
      </c>
      <c r="G13">
        <v>0</v>
      </c>
      <c r="H13">
        <v>0</v>
      </c>
      <c r="I13" s="53" t="s">
        <v>626</v>
      </c>
      <c r="J13">
        <v>3600</v>
      </c>
      <c r="K13" t="str">
        <f t="shared" si="0"/>
        <v>NO</v>
      </c>
      <c r="M13" t="str">
        <f t="shared" si="1"/>
        <v>001-BENNIN-BAM-Gris</v>
      </c>
      <c r="N13" t="s">
        <v>1146</v>
      </c>
      <c r="O13" t="b">
        <f t="shared" si="2"/>
        <v>1</v>
      </c>
    </row>
    <row r="14" spans="1:21" hidden="1" x14ac:dyDescent="0.25">
      <c r="A14" s="53" t="s">
        <v>712</v>
      </c>
      <c r="B14" s="53" t="s">
        <v>623</v>
      </c>
      <c r="D14" s="53" t="s">
        <v>713</v>
      </c>
      <c r="G14">
        <v>0</v>
      </c>
      <c r="H14">
        <v>0</v>
      </c>
      <c r="I14" s="53" t="s">
        <v>626</v>
      </c>
      <c r="J14">
        <v>3000</v>
      </c>
      <c r="K14" t="str">
        <f t="shared" si="0"/>
        <v>NO</v>
      </c>
      <c r="M14" t="str">
        <f t="shared" si="1"/>
        <v>001-BENNIN-BAM-Negro</v>
      </c>
      <c r="N14" t="s">
        <v>1147</v>
      </c>
      <c r="O14" t="b">
        <f t="shared" si="2"/>
        <v>1</v>
      </c>
    </row>
    <row r="15" spans="1:21" hidden="1" x14ac:dyDescent="0.25">
      <c r="A15" s="53" t="s">
        <v>712</v>
      </c>
      <c r="B15" s="53" t="s">
        <v>689</v>
      </c>
      <c r="D15" s="53" t="s">
        <v>715</v>
      </c>
      <c r="G15">
        <v>0</v>
      </c>
      <c r="H15">
        <v>0</v>
      </c>
      <c r="I15" s="53" t="s">
        <v>626</v>
      </c>
      <c r="J15">
        <v>3600</v>
      </c>
      <c r="K15" t="str">
        <f t="shared" si="0"/>
        <v>NO</v>
      </c>
      <c r="M15" t="str">
        <f t="shared" si="1"/>
        <v>001-BENNIN-BAM-Rojo</v>
      </c>
      <c r="N15" t="s">
        <v>1148</v>
      </c>
      <c r="O15" t="b">
        <f t="shared" si="2"/>
        <v>1</v>
      </c>
    </row>
    <row r="16" spans="1:21" hidden="1" x14ac:dyDescent="0.25">
      <c r="A16" s="53" t="s">
        <v>712</v>
      </c>
      <c r="B16" s="53" t="s">
        <v>691</v>
      </c>
      <c r="D16" s="53" t="s">
        <v>717</v>
      </c>
      <c r="G16">
        <v>0</v>
      </c>
      <c r="H16">
        <v>0</v>
      </c>
      <c r="I16" s="53" t="s">
        <v>626</v>
      </c>
      <c r="J16">
        <v>3600</v>
      </c>
      <c r="K16" t="str">
        <f t="shared" si="0"/>
        <v>NO</v>
      </c>
      <c r="M16" t="str">
        <f t="shared" si="1"/>
        <v>001-BENNIN-BAM-Silver</v>
      </c>
      <c r="N16" t="s">
        <v>1149</v>
      </c>
      <c r="O16" t="b">
        <f t="shared" si="2"/>
        <v>1</v>
      </c>
    </row>
    <row r="17" spans="1:15" hidden="1" x14ac:dyDescent="0.25">
      <c r="A17" s="73" t="s">
        <v>1015</v>
      </c>
      <c r="B17" s="73" t="s">
        <v>1030</v>
      </c>
      <c r="C17" s="73"/>
      <c r="D17" s="73" t="s">
        <v>718</v>
      </c>
      <c r="E17" s="73"/>
      <c r="F17" s="73"/>
      <c r="G17" s="71">
        <v>0</v>
      </c>
      <c r="H17" s="71">
        <v>0</v>
      </c>
      <c r="I17" s="73" t="s">
        <v>626</v>
      </c>
      <c r="J17" s="71">
        <v>800</v>
      </c>
      <c r="K17" t="str">
        <f t="shared" si="0"/>
        <v>SI</v>
      </c>
      <c r="M17" t="str">
        <f t="shared" si="1"/>
        <v>001-CA-138-Blanco</v>
      </c>
      <c r="O17" t="b">
        <f t="shared" si="2"/>
        <v>0</v>
      </c>
    </row>
    <row r="18" spans="1:15" hidden="1" x14ac:dyDescent="0.25">
      <c r="A18" s="53" t="s">
        <v>719</v>
      </c>
      <c r="B18" s="53" t="s">
        <v>691</v>
      </c>
      <c r="D18" s="53" t="s">
        <v>722</v>
      </c>
      <c r="G18">
        <v>0</v>
      </c>
      <c r="H18">
        <v>0</v>
      </c>
      <c r="I18" s="53" t="s">
        <v>626</v>
      </c>
      <c r="J18">
        <v>900</v>
      </c>
      <c r="K18" t="str">
        <f t="shared" si="0"/>
        <v>NO</v>
      </c>
      <c r="M18" t="str">
        <f t="shared" si="1"/>
        <v>001-CAP-33-Azul Oscuro</v>
      </c>
      <c r="N18" t="s">
        <v>1193</v>
      </c>
      <c r="O18" t="b">
        <f t="shared" si="2"/>
        <v>1</v>
      </c>
    </row>
    <row r="19" spans="1:15" hidden="1" x14ac:dyDescent="0.25">
      <c r="A19" s="53" t="s">
        <v>719</v>
      </c>
      <c r="B19" s="53" t="s">
        <v>623</v>
      </c>
      <c r="D19" s="53" t="s">
        <v>720</v>
      </c>
      <c r="G19">
        <v>0</v>
      </c>
      <c r="H19">
        <v>0</v>
      </c>
      <c r="I19" s="53" t="s">
        <v>626</v>
      </c>
      <c r="J19">
        <v>900</v>
      </c>
      <c r="K19" t="str">
        <f t="shared" si="0"/>
        <v>NO</v>
      </c>
      <c r="M19" t="str">
        <f t="shared" si="1"/>
        <v>001-CAP-33-Azul Royal</v>
      </c>
      <c r="N19" t="s">
        <v>1194</v>
      </c>
      <c r="O19" t="b">
        <f t="shared" si="2"/>
        <v>1</v>
      </c>
    </row>
    <row r="20" spans="1:15" hidden="1" x14ac:dyDescent="0.25">
      <c r="A20" s="53" t="s">
        <v>719</v>
      </c>
      <c r="B20" s="53" t="s">
        <v>689</v>
      </c>
      <c r="D20" s="53" t="s">
        <v>713</v>
      </c>
      <c r="G20">
        <v>0</v>
      </c>
      <c r="H20">
        <v>0</v>
      </c>
      <c r="I20" s="53" t="s">
        <v>626</v>
      </c>
      <c r="J20">
        <v>900</v>
      </c>
      <c r="K20" t="str">
        <f t="shared" si="0"/>
        <v>NO</v>
      </c>
      <c r="M20" t="str">
        <f t="shared" si="1"/>
        <v>001-CAP-33-Negro</v>
      </c>
      <c r="N20" t="s">
        <v>1195</v>
      </c>
      <c r="O20" t="b">
        <f t="shared" si="2"/>
        <v>1</v>
      </c>
    </row>
    <row r="21" spans="1:15" hidden="1" x14ac:dyDescent="0.25">
      <c r="A21" s="53" t="s">
        <v>719</v>
      </c>
      <c r="B21" s="53" t="s">
        <v>688</v>
      </c>
      <c r="D21" s="53" t="s">
        <v>715</v>
      </c>
      <c r="G21">
        <v>0</v>
      </c>
      <c r="H21">
        <v>0</v>
      </c>
      <c r="I21" s="53" t="s">
        <v>626</v>
      </c>
      <c r="J21">
        <v>900</v>
      </c>
      <c r="K21" t="str">
        <f t="shared" si="0"/>
        <v>NO</v>
      </c>
      <c r="M21" t="str">
        <f t="shared" si="1"/>
        <v>001-CAP-33-Rojo</v>
      </c>
      <c r="N21" t="s">
        <v>1196</v>
      </c>
      <c r="O21" t="b">
        <f t="shared" si="2"/>
        <v>1</v>
      </c>
    </row>
    <row r="22" spans="1:15" hidden="1" x14ac:dyDescent="0.25">
      <c r="A22" s="53" t="s">
        <v>719</v>
      </c>
      <c r="B22" s="53" t="s">
        <v>690</v>
      </c>
      <c r="D22" s="53" t="s">
        <v>721</v>
      </c>
      <c r="G22">
        <v>0</v>
      </c>
      <c r="H22">
        <v>0</v>
      </c>
      <c r="I22" s="53" t="s">
        <v>626</v>
      </c>
      <c r="J22">
        <v>600</v>
      </c>
      <c r="K22" t="str">
        <f t="shared" si="0"/>
        <v>NO</v>
      </c>
      <c r="M22" t="str">
        <f t="shared" si="1"/>
        <v>001-CAP-33-Verde</v>
      </c>
      <c r="N22" t="s">
        <v>1197</v>
      </c>
      <c r="O22" t="b">
        <f t="shared" si="2"/>
        <v>1</v>
      </c>
    </row>
    <row r="23" spans="1:15" hidden="1" x14ac:dyDescent="0.25">
      <c r="A23" s="53" t="s">
        <v>723</v>
      </c>
      <c r="B23" s="53" t="s">
        <v>1030</v>
      </c>
      <c r="D23" s="53" t="s">
        <v>724</v>
      </c>
      <c r="G23">
        <v>0</v>
      </c>
      <c r="H23">
        <v>0</v>
      </c>
      <c r="I23" s="53" t="s">
        <v>626</v>
      </c>
      <c r="J23">
        <v>500</v>
      </c>
      <c r="K23" t="str">
        <f t="shared" si="0"/>
        <v>NO</v>
      </c>
      <c r="M23" t="str">
        <f t="shared" si="1"/>
        <v>001-CP-320-Natural</v>
      </c>
      <c r="N23" t="s">
        <v>1134</v>
      </c>
      <c r="O23" t="b">
        <f t="shared" si="2"/>
        <v>1</v>
      </c>
    </row>
    <row r="24" spans="1:15" hidden="1" x14ac:dyDescent="0.25">
      <c r="A24" s="73" t="s">
        <v>885</v>
      </c>
      <c r="B24" s="73" t="s">
        <v>1032</v>
      </c>
      <c r="C24" s="73"/>
      <c r="D24" s="73" t="s">
        <v>714</v>
      </c>
      <c r="E24" s="73"/>
      <c r="F24" s="73"/>
      <c r="G24" s="71">
        <v>0</v>
      </c>
      <c r="H24" s="71">
        <v>0</v>
      </c>
      <c r="I24" s="73" t="s">
        <v>626</v>
      </c>
      <c r="J24" s="71">
        <v>500</v>
      </c>
      <c r="K24" t="str">
        <f t="shared" si="0"/>
        <v>SI</v>
      </c>
      <c r="M24" t="str">
        <f t="shared" si="1"/>
        <v>001-CP-321-Azul</v>
      </c>
      <c r="O24" t="b">
        <f t="shared" si="2"/>
        <v>0</v>
      </c>
    </row>
    <row r="25" spans="1:15" hidden="1" x14ac:dyDescent="0.25">
      <c r="A25" s="73" t="s">
        <v>885</v>
      </c>
      <c r="B25" s="73" t="s">
        <v>1033</v>
      </c>
      <c r="C25" s="73"/>
      <c r="D25" s="73" t="s">
        <v>718</v>
      </c>
      <c r="E25" s="73"/>
      <c r="F25" s="73"/>
      <c r="G25" s="71">
        <v>0</v>
      </c>
      <c r="H25" s="71">
        <v>0</v>
      </c>
      <c r="I25" s="73" t="s">
        <v>626</v>
      </c>
      <c r="J25" s="71">
        <v>500</v>
      </c>
      <c r="K25" t="str">
        <f t="shared" si="0"/>
        <v>SI</v>
      </c>
      <c r="M25" t="str">
        <f t="shared" si="1"/>
        <v>001-CP-321-Blanco</v>
      </c>
      <c r="O25" t="b">
        <f t="shared" si="2"/>
        <v>0</v>
      </c>
    </row>
    <row r="26" spans="1:15" hidden="1" x14ac:dyDescent="0.25">
      <c r="A26" s="73" t="s">
        <v>885</v>
      </c>
      <c r="B26" s="73" t="s">
        <v>1030</v>
      </c>
      <c r="C26" s="73"/>
      <c r="D26" s="73" t="s">
        <v>713</v>
      </c>
      <c r="E26" s="73"/>
      <c r="F26" s="73"/>
      <c r="G26" s="71">
        <v>0</v>
      </c>
      <c r="H26" s="71">
        <v>0</v>
      </c>
      <c r="I26" s="73" t="s">
        <v>626</v>
      </c>
      <c r="J26" s="71">
        <v>500</v>
      </c>
      <c r="K26" t="str">
        <f t="shared" si="0"/>
        <v>SI</v>
      </c>
      <c r="M26" t="str">
        <f t="shared" si="1"/>
        <v>001-CP-321-Negro</v>
      </c>
      <c r="O26" t="b">
        <f t="shared" si="2"/>
        <v>0</v>
      </c>
    </row>
    <row r="27" spans="1:15" hidden="1" x14ac:dyDescent="0.25">
      <c r="A27" s="53" t="s">
        <v>725</v>
      </c>
      <c r="B27" s="53" t="s">
        <v>623</v>
      </c>
      <c r="D27" s="53" t="s">
        <v>724</v>
      </c>
      <c r="G27">
        <v>0</v>
      </c>
      <c r="H27">
        <v>0</v>
      </c>
      <c r="I27" s="53" t="s">
        <v>626</v>
      </c>
      <c r="J27">
        <v>1800</v>
      </c>
      <c r="K27" t="str">
        <f t="shared" si="0"/>
        <v>NO</v>
      </c>
      <c r="M27" t="str">
        <f t="shared" si="1"/>
        <v>001-CP-323-Natural</v>
      </c>
      <c r="N27" t="s">
        <v>1108</v>
      </c>
      <c r="O27" t="b">
        <f t="shared" si="2"/>
        <v>1</v>
      </c>
    </row>
    <row r="28" spans="1:15" hidden="1" x14ac:dyDescent="0.25">
      <c r="A28" s="73" t="s">
        <v>895</v>
      </c>
      <c r="B28" s="73" t="s">
        <v>1030</v>
      </c>
      <c r="C28" s="73"/>
      <c r="D28" s="73" t="s">
        <v>772</v>
      </c>
      <c r="E28" s="73"/>
      <c r="F28" s="73"/>
      <c r="G28" s="71">
        <v>0</v>
      </c>
      <c r="H28" s="71">
        <v>0</v>
      </c>
      <c r="I28" s="73" t="s">
        <v>626</v>
      </c>
      <c r="J28" s="71">
        <v>500</v>
      </c>
      <c r="K28" t="str">
        <f t="shared" si="0"/>
        <v>SI</v>
      </c>
      <c r="M28" t="str">
        <f t="shared" si="1"/>
        <v>001-CP-324-Bamboo</v>
      </c>
      <c r="O28" t="b">
        <f t="shared" si="2"/>
        <v>0</v>
      </c>
    </row>
    <row r="29" spans="1:15" hidden="1" x14ac:dyDescent="0.25">
      <c r="A29" s="73" t="s">
        <v>913</v>
      </c>
      <c r="B29" s="73" t="s">
        <v>1030</v>
      </c>
      <c r="C29" s="73"/>
      <c r="D29" s="73" t="s">
        <v>772</v>
      </c>
      <c r="E29" s="73"/>
      <c r="F29" s="73"/>
      <c r="G29" s="71">
        <v>0</v>
      </c>
      <c r="H29" s="71">
        <v>0</v>
      </c>
      <c r="I29" s="73" t="s">
        <v>626</v>
      </c>
      <c r="J29" s="71">
        <v>600</v>
      </c>
      <c r="K29" t="str">
        <f t="shared" si="0"/>
        <v>SI</v>
      </c>
      <c r="M29" t="str">
        <f t="shared" si="1"/>
        <v>001-CP-326-Bamboo</v>
      </c>
      <c r="O29" t="b">
        <f t="shared" si="2"/>
        <v>0</v>
      </c>
    </row>
    <row r="30" spans="1:15" hidden="1" x14ac:dyDescent="0.25">
      <c r="A30" s="73" t="s">
        <v>915</v>
      </c>
      <c r="B30" s="73" t="s">
        <v>1030</v>
      </c>
      <c r="C30" s="73"/>
      <c r="D30" s="73" t="s">
        <v>713</v>
      </c>
      <c r="E30" s="73"/>
      <c r="F30" s="73"/>
      <c r="G30" s="71">
        <v>0</v>
      </c>
      <c r="H30" s="71">
        <v>0</v>
      </c>
      <c r="I30" s="73" t="s">
        <v>626</v>
      </c>
      <c r="J30" s="71">
        <v>600</v>
      </c>
      <c r="K30" t="str">
        <f t="shared" si="0"/>
        <v>SI</v>
      </c>
      <c r="M30" t="str">
        <f t="shared" si="1"/>
        <v>001-CP-327-Negro</v>
      </c>
      <c r="O30" t="b">
        <f t="shared" si="2"/>
        <v>0</v>
      </c>
    </row>
    <row r="31" spans="1:15" hidden="1" x14ac:dyDescent="0.25">
      <c r="A31" s="53" t="s">
        <v>726</v>
      </c>
      <c r="B31" s="53" t="s">
        <v>623</v>
      </c>
      <c r="D31" s="53" t="s">
        <v>713</v>
      </c>
      <c r="G31">
        <v>0</v>
      </c>
      <c r="H31">
        <v>0</v>
      </c>
      <c r="I31" s="53" t="s">
        <v>626</v>
      </c>
      <c r="J31">
        <v>300</v>
      </c>
      <c r="K31" t="str">
        <f t="shared" si="0"/>
        <v>NO</v>
      </c>
      <c r="M31" t="str">
        <f t="shared" si="1"/>
        <v>001-CP-328-Negro</v>
      </c>
      <c r="N31" t="s">
        <v>1201</v>
      </c>
      <c r="O31" t="b">
        <f t="shared" si="2"/>
        <v>1</v>
      </c>
    </row>
    <row r="32" spans="1:15" hidden="1" x14ac:dyDescent="0.25">
      <c r="A32" s="53" t="s">
        <v>727</v>
      </c>
      <c r="B32" s="53" t="s">
        <v>623</v>
      </c>
      <c r="D32" s="53" t="s">
        <v>713</v>
      </c>
      <c r="G32">
        <v>0</v>
      </c>
      <c r="H32">
        <v>0</v>
      </c>
      <c r="I32" s="53" t="s">
        <v>626</v>
      </c>
      <c r="J32">
        <v>150</v>
      </c>
      <c r="K32" t="str">
        <f t="shared" si="0"/>
        <v>NO</v>
      </c>
      <c r="M32" t="str">
        <f t="shared" si="1"/>
        <v>001-CP-329-Negro</v>
      </c>
      <c r="N32" t="s">
        <v>1202</v>
      </c>
      <c r="O32" t="b">
        <f t="shared" si="2"/>
        <v>1</v>
      </c>
    </row>
    <row r="33" spans="1:15" hidden="1" x14ac:dyDescent="0.25">
      <c r="A33" s="73" t="s">
        <v>961</v>
      </c>
      <c r="B33" s="73" t="s">
        <v>1030</v>
      </c>
      <c r="C33" s="73"/>
      <c r="D33" s="73" t="s">
        <v>772</v>
      </c>
      <c r="E33" s="73"/>
      <c r="F33" s="73"/>
      <c r="G33" s="71">
        <v>0</v>
      </c>
      <c r="H33" s="71">
        <v>0</v>
      </c>
      <c r="I33" s="73" t="s">
        <v>626</v>
      </c>
      <c r="J33" s="71">
        <v>700</v>
      </c>
      <c r="K33" t="str">
        <f t="shared" si="0"/>
        <v>SI</v>
      </c>
      <c r="M33" t="str">
        <f t="shared" si="1"/>
        <v>001-CP-330-Bamboo</v>
      </c>
      <c r="O33" t="b">
        <f t="shared" si="2"/>
        <v>0</v>
      </c>
    </row>
    <row r="34" spans="1:15" hidden="1" x14ac:dyDescent="0.25">
      <c r="A34" s="73" t="s">
        <v>977</v>
      </c>
      <c r="B34" s="73" t="s">
        <v>1030</v>
      </c>
      <c r="C34" s="73"/>
      <c r="D34" s="73" t="s">
        <v>714</v>
      </c>
      <c r="E34" s="73"/>
      <c r="F34" s="73"/>
      <c r="G34" s="71">
        <v>0</v>
      </c>
      <c r="H34" s="71">
        <v>0</v>
      </c>
      <c r="I34" s="73" t="s">
        <v>626</v>
      </c>
      <c r="J34" s="71">
        <v>700</v>
      </c>
      <c r="K34" t="str">
        <f t="shared" si="0"/>
        <v>SI</v>
      </c>
      <c r="M34" t="str">
        <f t="shared" si="1"/>
        <v>001-CP-331-Azul</v>
      </c>
      <c r="O34" t="b">
        <f t="shared" si="2"/>
        <v>0</v>
      </c>
    </row>
    <row r="35" spans="1:15" hidden="1" x14ac:dyDescent="0.25">
      <c r="A35" s="73" t="s">
        <v>977</v>
      </c>
      <c r="B35" s="73" t="s">
        <v>1032</v>
      </c>
      <c r="C35" s="73"/>
      <c r="D35" s="73" t="s">
        <v>718</v>
      </c>
      <c r="E35" s="73"/>
      <c r="F35" s="73"/>
      <c r="G35" s="71">
        <v>0</v>
      </c>
      <c r="H35" s="71">
        <v>0</v>
      </c>
      <c r="I35" s="73" t="s">
        <v>626</v>
      </c>
      <c r="J35" s="71">
        <v>700</v>
      </c>
      <c r="K35" t="str">
        <f t="shared" si="0"/>
        <v>SI</v>
      </c>
      <c r="M35" t="str">
        <f t="shared" si="1"/>
        <v>001-CP-331-Blanco</v>
      </c>
      <c r="O35" t="b">
        <f t="shared" si="2"/>
        <v>0</v>
      </c>
    </row>
    <row r="36" spans="1:15" hidden="1" x14ac:dyDescent="0.25">
      <c r="A36" s="73" t="s">
        <v>978</v>
      </c>
      <c r="B36" s="73" t="s">
        <v>1030</v>
      </c>
      <c r="C36" s="73"/>
      <c r="D36" s="73" t="s">
        <v>714</v>
      </c>
      <c r="E36" s="73"/>
      <c r="F36" s="73"/>
      <c r="G36" s="71">
        <v>0</v>
      </c>
      <c r="H36" s="71">
        <v>0</v>
      </c>
      <c r="I36" s="73" t="s">
        <v>626</v>
      </c>
      <c r="J36" s="71">
        <v>700</v>
      </c>
      <c r="K36" t="str">
        <f t="shared" si="0"/>
        <v>SI</v>
      </c>
      <c r="M36" t="str">
        <f t="shared" si="1"/>
        <v>001-CP-332-Azul</v>
      </c>
      <c r="O36" t="b">
        <f t="shared" si="2"/>
        <v>0</v>
      </c>
    </row>
    <row r="37" spans="1:15" hidden="1" x14ac:dyDescent="0.25">
      <c r="A37" s="73" t="s">
        <v>978</v>
      </c>
      <c r="B37" s="73" t="s">
        <v>1032</v>
      </c>
      <c r="C37" s="73"/>
      <c r="D37" s="73" t="s">
        <v>718</v>
      </c>
      <c r="E37" s="73"/>
      <c r="F37" s="73"/>
      <c r="G37" s="71">
        <v>0</v>
      </c>
      <c r="H37" s="71">
        <v>0</v>
      </c>
      <c r="I37" s="73" t="s">
        <v>626</v>
      </c>
      <c r="J37" s="71">
        <v>700</v>
      </c>
      <c r="K37" t="str">
        <f t="shared" si="0"/>
        <v>SI</v>
      </c>
      <c r="M37" t="str">
        <f t="shared" si="1"/>
        <v>001-CP-332-Blanco</v>
      </c>
      <c r="O37" t="b">
        <f t="shared" si="2"/>
        <v>0</v>
      </c>
    </row>
    <row r="38" spans="1:15" hidden="1" x14ac:dyDescent="0.25">
      <c r="A38" s="73" t="s">
        <v>979</v>
      </c>
      <c r="B38" s="73" t="s">
        <v>1030</v>
      </c>
      <c r="C38" s="73"/>
      <c r="D38" s="73" t="s">
        <v>718</v>
      </c>
      <c r="E38" s="73"/>
      <c r="F38" s="73"/>
      <c r="G38" s="71">
        <v>0</v>
      </c>
      <c r="H38" s="71">
        <v>0</v>
      </c>
      <c r="I38" s="73" t="s">
        <v>626</v>
      </c>
      <c r="J38" s="71">
        <v>600</v>
      </c>
      <c r="K38" t="str">
        <f t="shared" si="0"/>
        <v>SI</v>
      </c>
      <c r="M38" t="str">
        <f t="shared" si="1"/>
        <v>001-CP-333-Blanco</v>
      </c>
      <c r="O38" t="b">
        <f t="shared" si="2"/>
        <v>0</v>
      </c>
    </row>
    <row r="39" spans="1:15" hidden="1" x14ac:dyDescent="0.25">
      <c r="A39" s="73" t="s">
        <v>983</v>
      </c>
      <c r="B39" s="73" t="s">
        <v>1033</v>
      </c>
      <c r="C39" s="73"/>
      <c r="D39" s="73" t="s">
        <v>714</v>
      </c>
      <c r="E39" s="73"/>
      <c r="F39" s="73"/>
      <c r="G39" s="71">
        <v>0</v>
      </c>
      <c r="H39" s="71">
        <v>0</v>
      </c>
      <c r="I39" s="73" t="s">
        <v>626</v>
      </c>
      <c r="J39" s="71">
        <v>700</v>
      </c>
      <c r="K39" t="str">
        <f t="shared" si="0"/>
        <v>SI</v>
      </c>
      <c r="M39" t="str">
        <f t="shared" si="1"/>
        <v>001-CP-334-Azul</v>
      </c>
      <c r="O39" t="b">
        <f t="shared" si="2"/>
        <v>0</v>
      </c>
    </row>
    <row r="40" spans="1:15" hidden="1" x14ac:dyDescent="0.25">
      <c r="A40" s="73" t="s">
        <v>983</v>
      </c>
      <c r="B40" s="73" t="s">
        <v>1032</v>
      </c>
      <c r="C40" s="73"/>
      <c r="D40" s="73" t="s">
        <v>718</v>
      </c>
      <c r="E40" s="73"/>
      <c r="F40" s="73"/>
      <c r="G40" s="71">
        <v>0</v>
      </c>
      <c r="H40" s="71">
        <v>0</v>
      </c>
      <c r="I40" s="73" t="s">
        <v>626</v>
      </c>
      <c r="J40" s="71">
        <v>700</v>
      </c>
      <c r="K40" t="str">
        <f t="shared" si="0"/>
        <v>SI</v>
      </c>
      <c r="M40" t="str">
        <f t="shared" si="1"/>
        <v>001-CP-334-Blanco</v>
      </c>
      <c r="O40" t="b">
        <f t="shared" si="2"/>
        <v>0</v>
      </c>
    </row>
    <row r="41" spans="1:15" hidden="1" x14ac:dyDescent="0.25">
      <c r="A41" s="73" t="s">
        <v>983</v>
      </c>
      <c r="B41" s="73" t="s">
        <v>1030</v>
      </c>
      <c r="C41" s="73"/>
      <c r="D41" s="73" t="s">
        <v>713</v>
      </c>
      <c r="E41" s="73"/>
      <c r="F41" s="73"/>
      <c r="G41" s="71">
        <v>0</v>
      </c>
      <c r="H41" s="71">
        <v>0</v>
      </c>
      <c r="I41" s="73" t="s">
        <v>626</v>
      </c>
      <c r="J41" s="71">
        <v>700</v>
      </c>
      <c r="K41" t="str">
        <f t="shared" si="0"/>
        <v>SI</v>
      </c>
      <c r="M41" t="str">
        <f t="shared" si="1"/>
        <v>001-CP-334-Negro</v>
      </c>
      <c r="O41" t="b">
        <f t="shared" si="2"/>
        <v>0</v>
      </c>
    </row>
    <row r="42" spans="1:15" hidden="1" x14ac:dyDescent="0.25">
      <c r="A42" s="73" t="s">
        <v>984</v>
      </c>
      <c r="B42" s="73" t="s">
        <v>1032</v>
      </c>
      <c r="C42" s="73"/>
      <c r="D42" s="73" t="s">
        <v>985</v>
      </c>
      <c r="E42" s="73"/>
      <c r="F42" s="73"/>
      <c r="G42" s="71">
        <v>0</v>
      </c>
      <c r="H42" s="71">
        <v>0</v>
      </c>
      <c r="I42" s="73" t="s">
        <v>626</v>
      </c>
      <c r="J42" s="71">
        <v>700</v>
      </c>
      <c r="K42" t="str">
        <f t="shared" si="0"/>
        <v>SI</v>
      </c>
      <c r="M42" t="str">
        <f t="shared" si="1"/>
        <v>001-CP-335-Azul Transparente</v>
      </c>
      <c r="O42" t="b">
        <f t="shared" si="2"/>
        <v>0</v>
      </c>
    </row>
    <row r="43" spans="1:15" hidden="1" x14ac:dyDescent="0.25">
      <c r="A43" s="73" t="s">
        <v>984</v>
      </c>
      <c r="B43" s="73" t="s">
        <v>1030</v>
      </c>
      <c r="C43" s="73"/>
      <c r="D43" s="73" t="s">
        <v>744</v>
      </c>
      <c r="E43" s="73"/>
      <c r="F43" s="73"/>
      <c r="G43" s="71">
        <v>0</v>
      </c>
      <c r="H43" s="71">
        <v>0</v>
      </c>
      <c r="I43" s="73" t="s">
        <v>626</v>
      </c>
      <c r="J43" s="71">
        <v>700</v>
      </c>
      <c r="K43" t="str">
        <f t="shared" si="0"/>
        <v>SI</v>
      </c>
      <c r="M43" t="str">
        <f t="shared" si="1"/>
        <v>001-CP-335-Transparente</v>
      </c>
      <c r="O43" t="b">
        <f t="shared" si="2"/>
        <v>0</v>
      </c>
    </row>
    <row r="44" spans="1:15" hidden="1" x14ac:dyDescent="0.25">
      <c r="A44" s="73" t="s">
        <v>1008</v>
      </c>
      <c r="B44" s="73" t="s">
        <v>1032</v>
      </c>
      <c r="C44" s="73"/>
      <c r="D44" s="73" t="s">
        <v>985</v>
      </c>
      <c r="E44" s="73"/>
      <c r="F44" s="73"/>
      <c r="G44" s="71">
        <v>0</v>
      </c>
      <c r="H44" s="71">
        <v>0</v>
      </c>
      <c r="I44" s="73" t="s">
        <v>626</v>
      </c>
      <c r="J44" s="71">
        <v>1200</v>
      </c>
      <c r="K44" t="str">
        <f t="shared" si="0"/>
        <v>SI</v>
      </c>
      <c r="M44" t="str">
        <f t="shared" si="1"/>
        <v>001-CP-337-Azul Transparente</v>
      </c>
      <c r="O44" t="b">
        <f t="shared" si="2"/>
        <v>0</v>
      </c>
    </row>
    <row r="45" spans="1:15" hidden="1" x14ac:dyDescent="0.25">
      <c r="A45" s="73" t="s">
        <v>1008</v>
      </c>
      <c r="B45" s="73" t="s">
        <v>1030</v>
      </c>
      <c r="C45" s="73"/>
      <c r="D45" s="73" t="s">
        <v>744</v>
      </c>
      <c r="E45" s="73"/>
      <c r="F45" s="73"/>
      <c r="G45" s="71">
        <v>0</v>
      </c>
      <c r="H45" s="71">
        <v>0</v>
      </c>
      <c r="I45" s="73" t="s">
        <v>626</v>
      </c>
      <c r="J45" s="71">
        <v>1200</v>
      </c>
      <c r="K45" t="str">
        <f t="shared" si="0"/>
        <v>SI</v>
      </c>
      <c r="M45" t="str">
        <f t="shared" si="1"/>
        <v>001-CP-337-Transparente</v>
      </c>
      <c r="O45" t="b">
        <f t="shared" si="2"/>
        <v>0</v>
      </c>
    </row>
    <row r="46" spans="1:15" hidden="1" x14ac:dyDescent="0.25">
      <c r="A46" s="73" t="s">
        <v>838</v>
      </c>
      <c r="B46" s="73" t="s">
        <v>1032</v>
      </c>
      <c r="C46" s="73"/>
      <c r="D46" s="73" t="s">
        <v>718</v>
      </c>
      <c r="E46" s="73"/>
      <c r="F46" s="73"/>
      <c r="G46" s="71">
        <v>0</v>
      </c>
      <c r="H46" s="71">
        <v>0</v>
      </c>
      <c r="I46" s="73" t="s">
        <v>626</v>
      </c>
      <c r="J46" s="71">
        <v>600</v>
      </c>
      <c r="K46" t="str">
        <f t="shared" si="0"/>
        <v>SI</v>
      </c>
      <c r="M46" t="str">
        <f t="shared" si="1"/>
        <v>001-CP-338-Blanco</v>
      </c>
      <c r="O46" t="b">
        <f t="shared" si="2"/>
        <v>0</v>
      </c>
    </row>
    <row r="47" spans="1:15" hidden="1" x14ac:dyDescent="0.25">
      <c r="A47" s="73" t="s">
        <v>838</v>
      </c>
      <c r="B47" s="73" t="s">
        <v>1030</v>
      </c>
      <c r="C47" s="73"/>
      <c r="D47" s="73" t="s">
        <v>713</v>
      </c>
      <c r="E47" s="73"/>
      <c r="F47" s="73"/>
      <c r="G47" s="71">
        <v>0</v>
      </c>
      <c r="H47" s="71">
        <v>0</v>
      </c>
      <c r="I47" s="73" t="s">
        <v>626</v>
      </c>
      <c r="J47" s="71">
        <v>600</v>
      </c>
      <c r="K47" t="str">
        <f t="shared" si="0"/>
        <v>SI</v>
      </c>
      <c r="M47" t="str">
        <f t="shared" si="1"/>
        <v>001-CP-338-Negro</v>
      </c>
      <c r="O47" t="b">
        <f t="shared" si="2"/>
        <v>0</v>
      </c>
    </row>
    <row r="48" spans="1:15" hidden="1" x14ac:dyDescent="0.25">
      <c r="A48" s="73" t="s">
        <v>843</v>
      </c>
      <c r="B48" s="73" t="s">
        <v>1030</v>
      </c>
      <c r="C48" s="73"/>
      <c r="D48" s="73" t="s">
        <v>772</v>
      </c>
      <c r="E48" s="73"/>
      <c r="F48" s="73"/>
      <c r="G48" s="71">
        <v>0</v>
      </c>
      <c r="H48" s="71">
        <v>0</v>
      </c>
      <c r="I48" s="73" t="s">
        <v>626</v>
      </c>
      <c r="J48" s="71">
        <v>600</v>
      </c>
      <c r="K48" t="str">
        <f t="shared" si="0"/>
        <v>SI</v>
      </c>
      <c r="M48" t="str">
        <f t="shared" si="1"/>
        <v>001-CP-339-Bamboo</v>
      </c>
      <c r="O48" t="b">
        <f t="shared" si="2"/>
        <v>0</v>
      </c>
    </row>
    <row r="49" spans="1:15" hidden="1" x14ac:dyDescent="0.25">
      <c r="A49" s="73" t="s">
        <v>845</v>
      </c>
      <c r="B49" s="73" t="s">
        <v>1032</v>
      </c>
      <c r="C49" s="73"/>
      <c r="D49" s="73" t="s">
        <v>720</v>
      </c>
      <c r="E49" s="73"/>
      <c r="F49" s="73"/>
      <c r="G49" s="71">
        <v>0</v>
      </c>
      <c r="H49" s="71">
        <v>0</v>
      </c>
      <c r="I49" s="73" t="s">
        <v>626</v>
      </c>
      <c r="J49" s="71">
        <v>600</v>
      </c>
      <c r="K49" t="str">
        <f t="shared" si="0"/>
        <v>SI</v>
      </c>
      <c r="M49" t="str">
        <f t="shared" si="1"/>
        <v>001-CP-340-Azul Royal</v>
      </c>
      <c r="O49" t="b">
        <f t="shared" si="2"/>
        <v>0</v>
      </c>
    </row>
    <row r="50" spans="1:15" hidden="1" x14ac:dyDescent="0.25">
      <c r="A50" s="73" t="s">
        <v>845</v>
      </c>
      <c r="B50" s="73" t="s">
        <v>1030</v>
      </c>
      <c r="C50" s="73"/>
      <c r="D50" s="73" t="s">
        <v>713</v>
      </c>
      <c r="E50" s="73"/>
      <c r="F50" s="73"/>
      <c r="G50" s="71">
        <v>0</v>
      </c>
      <c r="H50" s="71">
        <v>0</v>
      </c>
      <c r="I50" s="73" t="s">
        <v>626</v>
      </c>
      <c r="J50" s="71">
        <v>600</v>
      </c>
      <c r="K50" t="str">
        <f t="shared" si="0"/>
        <v>SI</v>
      </c>
      <c r="M50" t="str">
        <f t="shared" si="1"/>
        <v>001-CP-340-Negro</v>
      </c>
      <c r="O50" t="b">
        <f t="shared" si="2"/>
        <v>0</v>
      </c>
    </row>
    <row r="51" spans="1:15" hidden="1" x14ac:dyDescent="0.25">
      <c r="A51" s="73" t="s">
        <v>1016</v>
      </c>
      <c r="B51" s="73" t="s">
        <v>1030</v>
      </c>
      <c r="C51" s="73"/>
      <c r="D51" s="73" t="s">
        <v>714</v>
      </c>
      <c r="E51" s="73"/>
      <c r="F51" s="73"/>
      <c r="G51" s="71">
        <v>0</v>
      </c>
      <c r="H51" s="71">
        <v>0</v>
      </c>
      <c r="I51" s="73" t="s">
        <v>626</v>
      </c>
      <c r="J51" s="71">
        <v>800</v>
      </c>
      <c r="K51" t="str">
        <f t="shared" si="0"/>
        <v>SI</v>
      </c>
      <c r="M51" t="str">
        <f t="shared" si="1"/>
        <v>001-CP-342-Azul</v>
      </c>
      <c r="O51" t="b">
        <f t="shared" si="2"/>
        <v>0</v>
      </c>
    </row>
    <row r="52" spans="1:15" hidden="1" x14ac:dyDescent="0.25">
      <c r="A52" s="73" t="s">
        <v>1016</v>
      </c>
      <c r="B52" s="73" t="s">
        <v>1032</v>
      </c>
      <c r="C52" s="73"/>
      <c r="D52" s="73" t="s">
        <v>718</v>
      </c>
      <c r="E52" s="73"/>
      <c r="F52" s="73"/>
      <c r="G52" s="71">
        <v>0</v>
      </c>
      <c r="H52" s="71">
        <v>0</v>
      </c>
      <c r="I52" s="73" t="s">
        <v>626</v>
      </c>
      <c r="J52" s="71">
        <v>800</v>
      </c>
      <c r="K52" t="str">
        <f t="shared" si="0"/>
        <v>SI</v>
      </c>
      <c r="M52" t="str">
        <f t="shared" si="1"/>
        <v>001-CP-342-Blanco</v>
      </c>
      <c r="O52" t="b">
        <f t="shared" si="2"/>
        <v>0</v>
      </c>
    </row>
    <row r="53" spans="1:15" hidden="1" x14ac:dyDescent="0.25">
      <c r="A53" s="73" t="s">
        <v>1016</v>
      </c>
      <c r="B53" s="73" t="s">
        <v>1038</v>
      </c>
      <c r="C53" s="73"/>
      <c r="D53" s="73" t="s">
        <v>713</v>
      </c>
      <c r="E53" s="73"/>
      <c r="F53" s="73"/>
      <c r="G53" s="71">
        <v>0</v>
      </c>
      <c r="H53" s="71">
        <v>0</v>
      </c>
      <c r="I53" s="73" t="s">
        <v>626</v>
      </c>
      <c r="J53" s="71">
        <v>800</v>
      </c>
      <c r="K53" t="str">
        <f t="shared" si="0"/>
        <v>SI</v>
      </c>
      <c r="M53" t="str">
        <f t="shared" si="1"/>
        <v>001-CP-342-Negro</v>
      </c>
      <c r="O53" t="b">
        <f t="shared" si="2"/>
        <v>0</v>
      </c>
    </row>
    <row r="54" spans="1:15" hidden="1" x14ac:dyDescent="0.25">
      <c r="A54" s="73" t="s">
        <v>1016</v>
      </c>
      <c r="B54" s="73" t="s">
        <v>1033</v>
      </c>
      <c r="C54" s="73"/>
      <c r="D54" s="73" t="s">
        <v>715</v>
      </c>
      <c r="E54" s="73"/>
      <c r="F54" s="73"/>
      <c r="G54" s="71">
        <v>0</v>
      </c>
      <c r="H54" s="71">
        <v>0</v>
      </c>
      <c r="I54" s="73" t="s">
        <v>626</v>
      </c>
      <c r="J54" s="71">
        <v>800</v>
      </c>
      <c r="K54" t="str">
        <f t="shared" si="0"/>
        <v>SI</v>
      </c>
      <c r="M54" t="str">
        <f t="shared" si="1"/>
        <v>001-CP-342-Rojo</v>
      </c>
      <c r="O54" t="b">
        <f t="shared" si="2"/>
        <v>0</v>
      </c>
    </row>
    <row r="55" spans="1:15" hidden="1" x14ac:dyDescent="0.25">
      <c r="A55" s="73" t="s">
        <v>1016</v>
      </c>
      <c r="B55" s="73" t="s">
        <v>1034</v>
      </c>
      <c r="C55" s="73"/>
      <c r="D55" s="73" t="s">
        <v>721</v>
      </c>
      <c r="E55" s="73"/>
      <c r="F55" s="73"/>
      <c r="G55" s="71">
        <v>0</v>
      </c>
      <c r="H55" s="71">
        <v>0</v>
      </c>
      <c r="I55" s="73" t="s">
        <v>626</v>
      </c>
      <c r="J55" s="71">
        <v>800</v>
      </c>
      <c r="K55" t="str">
        <f t="shared" si="0"/>
        <v>SI</v>
      </c>
      <c r="M55" t="str">
        <f t="shared" si="1"/>
        <v>001-CP-342-Verde</v>
      </c>
      <c r="O55" t="b">
        <f t="shared" si="2"/>
        <v>0</v>
      </c>
    </row>
    <row r="56" spans="1:15" hidden="1" x14ac:dyDescent="0.25">
      <c r="A56" s="53" t="s">
        <v>728</v>
      </c>
      <c r="B56" s="53" t="s">
        <v>688</v>
      </c>
      <c r="D56" s="53" t="s">
        <v>714</v>
      </c>
      <c r="G56">
        <v>0</v>
      </c>
      <c r="H56">
        <v>0</v>
      </c>
      <c r="I56" s="53" t="s">
        <v>626</v>
      </c>
      <c r="J56">
        <v>3000</v>
      </c>
      <c r="K56" t="str">
        <f t="shared" si="0"/>
        <v>NO</v>
      </c>
      <c r="M56" t="str">
        <f t="shared" si="1"/>
        <v>001-ELRIK-Azul</v>
      </c>
      <c r="N56" t="s">
        <v>1150</v>
      </c>
      <c r="O56" t="b">
        <f t="shared" si="2"/>
        <v>1</v>
      </c>
    </row>
    <row r="57" spans="1:15" hidden="1" x14ac:dyDescent="0.25">
      <c r="A57" s="53" t="s">
        <v>728</v>
      </c>
      <c r="B57" s="53" t="s">
        <v>690</v>
      </c>
      <c r="D57" s="53" t="s">
        <v>718</v>
      </c>
      <c r="G57">
        <v>0</v>
      </c>
      <c r="H57">
        <v>0</v>
      </c>
      <c r="I57" s="53" t="s">
        <v>626</v>
      </c>
      <c r="J57">
        <v>3000</v>
      </c>
      <c r="K57" t="str">
        <f t="shared" si="0"/>
        <v>NO</v>
      </c>
      <c r="M57" t="str">
        <f t="shared" si="1"/>
        <v>001-ELRIK-Blanco</v>
      </c>
      <c r="N57" t="s">
        <v>1151</v>
      </c>
      <c r="O57" t="b">
        <f t="shared" si="2"/>
        <v>1</v>
      </c>
    </row>
    <row r="58" spans="1:15" hidden="1" x14ac:dyDescent="0.25">
      <c r="A58" s="53" t="s">
        <v>728</v>
      </c>
      <c r="B58" s="53" t="s">
        <v>623</v>
      </c>
      <c r="D58" s="53" t="s">
        <v>713</v>
      </c>
      <c r="G58">
        <v>0</v>
      </c>
      <c r="H58">
        <v>0</v>
      </c>
      <c r="I58" s="53" t="s">
        <v>626</v>
      </c>
      <c r="J58">
        <v>3000</v>
      </c>
      <c r="K58" t="str">
        <f t="shared" si="0"/>
        <v>NO</v>
      </c>
      <c r="M58" t="str">
        <f t="shared" si="1"/>
        <v>001-ELRIK-Negro</v>
      </c>
      <c r="N58" t="s">
        <v>1152</v>
      </c>
      <c r="O58" t="b">
        <f t="shared" si="2"/>
        <v>1</v>
      </c>
    </row>
    <row r="59" spans="1:15" hidden="1" x14ac:dyDescent="0.25">
      <c r="A59" s="53" t="s">
        <v>728</v>
      </c>
      <c r="B59" s="53" t="s">
        <v>691</v>
      </c>
      <c r="D59" s="53" t="s">
        <v>715</v>
      </c>
      <c r="G59">
        <v>0</v>
      </c>
      <c r="H59">
        <v>0</v>
      </c>
      <c r="I59" s="53" t="s">
        <v>626</v>
      </c>
      <c r="J59">
        <v>3000</v>
      </c>
      <c r="K59" t="str">
        <f t="shared" si="0"/>
        <v>NO</v>
      </c>
      <c r="M59" t="str">
        <f t="shared" si="1"/>
        <v>001-ELRIK-Rojo</v>
      </c>
      <c r="N59" t="s">
        <v>1153</v>
      </c>
      <c r="O59" t="b">
        <f t="shared" si="2"/>
        <v>1</v>
      </c>
    </row>
    <row r="60" spans="1:15" hidden="1" x14ac:dyDescent="0.25">
      <c r="A60" s="53" t="s">
        <v>728</v>
      </c>
      <c r="B60" s="53" t="s">
        <v>689</v>
      </c>
      <c r="D60" s="53" t="s">
        <v>717</v>
      </c>
      <c r="G60">
        <v>0</v>
      </c>
      <c r="H60">
        <v>0</v>
      </c>
      <c r="I60" s="53" t="s">
        <v>626</v>
      </c>
      <c r="J60">
        <v>3000</v>
      </c>
      <c r="K60" t="str">
        <f t="shared" si="0"/>
        <v>NO</v>
      </c>
      <c r="M60" t="str">
        <f t="shared" si="1"/>
        <v>001-ELRIK-Silver</v>
      </c>
      <c r="N60" t="s">
        <v>1154</v>
      </c>
      <c r="O60" t="b">
        <f t="shared" si="2"/>
        <v>1</v>
      </c>
    </row>
    <row r="61" spans="1:15" hidden="1" x14ac:dyDescent="0.25">
      <c r="A61" s="53" t="s">
        <v>729</v>
      </c>
      <c r="B61" s="53" t="s">
        <v>1031</v>
      </c>
      <c r="D61" s="53" t="s">
        <v>713</v>
      </c>
      <c r="G61">
        <v>0</v>
      </c>
      <c r="H61">
        <v>0</v>
      </c>
      <c r="I61" s="53" t="s">
        <v>626</v>
      </c>
      <c r="J61">
        <v>3000</v>
      </c>
      <c r="K61" t="str">
        <f t="shared" si="0"/>
        <v>NO</v>
      </c>
      <c r="M61" t="str">
        <f t="shared" si="1"/>
        <v>001-EST-Cartón-Negro</v>
      </c>
      <c r="N61" t="s">
        <v>1160</v>
      </c>
      <c r="O61" t="b">
        <f t="shared" si="2"/>
        <v>1</v>
      </c>
    </row>
    <row r="62" spans="1:15" hidden="1" x14ac:dyDescent="0.25">
      <c r="A62" s="73" t="s">
        <v>863</v>
      </c>
      <c r="B62" s="73" t="s">
        <v>1030</v>
      </c>
      <c r="C62" s="73"/>
      <c r="D62" s="73" t="s">
        <v>713</v>
      </c>
      <c r="E62" s="73"/>
      <c r="F62" s="73"/>
      <c r="G62" s="71">
        <v>0</v>
      </c>
      <c r="H62" s="71">
        <v>0</v>
      </c>
      <c r="I62" s="73" t="s">
        <v>626</v>
      </c>
      <c r="J62" s="71">
        <v>500</v>
      </c>
      <c r="K62" t="str">
        <f t="shared" si="0"/>
        <v>SI</v>
      </c>
      <c r="M62" t="str">
        <f t="shared" si="1"/>
        <v>001-HE-294-Negro</v>
      </c>
      <c r="O62" t="b">
        <f t="shared" si="2"/>
        <v>0</v>
      </c>
    </row>
    <row r="63" spans="1:15" hidden="1" x14ac:dyDescent="0.25">
      <c r="A63" s="73" t="s">
        <v>864</v>
      </c>
      <c r="B63" s="73" t="s">
        <v>1030</v>
      </c>
      <c r="C63" s="73"/>
      <c r="D63" s="73" t="s">
        <v>713</v>
      </c>
      <c r="E63" s="73"/>
      <c r="F63" s="73"/>
      <c r="G63" s="71">
        <v>0</v>
      </c>
      <c r="H63" s="71">
        <v>0</v>
      </c>
      <c r="I63" s="73" t="s">
        <v>626</v>
      </c>
      <c r="J63" s="71">
        <v>200</v>
      </c>
      <c r="K63" t="str">
        <f t="shared" si="0"/>
        <v>SI</v>
      </c>
      <c r="M63" t="str">
        <f t="shared" si="1"/>
        <v>001-HE-295-Negro</v>
      </c>
      <c r="O63" t="b">
        <f t="shared" si="2"/>
        <v>0</v>
      </c>
    </row>
    <row r="64" spans="1:15" hidden="1" x14ac:dyDescent="0.25">
      <c r="A64" s="73" t="s">
        <v>865</v>
      </c>
      <c r="B64" s="73" t="s">
        <v>1030</v>
      </c>
      <c r="C64" s="73"/>
      <c r="D64" s="73" t="s">
        <v>714</v>
      </c>
      <c r="E64" s="73"/>
      <c r="F64" s="73"/>
      <c r="G64" s="71">
        <v>0</v>
      </c>
      <c r="H64" s="71">
        <v>0</v>
      </c>
      <c r="I64" s="73" t="s">
        <v>626</v>
      </c>
      <c r="J64" s="71">
        <v>600</v>
      </c>
      <c r="K64" t="str">
        <f t="shared" si="0"/>
        <v>SI</v>
      </c>
      <c r="M64" t="str">
        <f t="shared" si="1"/>
        <v>001-HE-296-Azul</v>
      </c>
      <c r="O64" t="b">
        <f t="shared" si="2"/>
        <v>0</v>
      </c>
    </row>
    <row r="65" spans="1:15" hidden="1" x14ac:dyDescent="0.25">
      <c r="A65" s="73" t="s">
        <v>865</v>
      </c>
      <c r="B65" s="73" t="s">
        <v>1032</v>
      </c>
      <c r="C65" s="73"/>
      <c r="D65" s="73" t="s">
        <v>713</v>
      </c>
      <c r="E65" s="73"/>
      <c r="F65" s="73"/>
      <c r="G65" s="71">
        <v>0</v>
      </c>
      <c r="H65" s="71">
        <v>0</v>
      </c>
      <c r="I65" s="73" t="s">
        <v>626</v>
      </c>
      <c r="J65" s="71">
        <v>600</v>
      </c>
      <c r="K65" t="str">
        <f t="shared" si="0"/>
        <v>SI</v>
      </c>
      <c r="M65" t="str">
        <f t="shared" si="1"/>
        <v>001-HE-296-Negro</v>
      </c>
      <c r="O65" t="b">
        <f t="shared" si="2"/>
        <v>0</v>
      </c>
    </row>
    <row r="66" spans="1:15" hidden="1" x14ac:dyDescent="0.25">
      <c r="A66" s="73" t="s">
        <v>866</v>
      </c>
      <c r="B66" s="73" t="s">
        <v>1030</v>
      </c>
      <c r="C66" s="73"/>
      <c r="D66" s="73" t="s">
        <v>717</v>
      </c>
      <c r="E66" s="73"/>
      <c r="F66" s="73"/>
      <c r="G66" s="71">
        <v>0</v>
      </c>
      <c r="H66" s="71">
        <v>0</v>
      </c>
      <c r="I66" s="73" t="s">
        <v>626</v>
      </c>
      <c r="J66" s="71">
        <v>500</v>
      </c>
      <c r="K66" t="str">
        <f t="shared" si="0"/>
        <v>SI</v>
      </c>
      <c r="M66" t="str">
        <f t="shared" si="1"/>
        <v>001-HE-297-Silver</v>
      </c>
      <c r="O66" t="b">
        <f t="shared" si="2"/>
        <v>0</v>
      </c>
    </row>
    <row r="67" spans="1:15" hidden="1" x14ac:dyDescent="0.25">
      <c r="A67" s="73" t="s">
        <v>867</v>
      </c>
      <c r="B67" s="73" t="s">
        <v>1030</v>
      </c>
      <c r="C67" s="73"/>
      <c r="D67" s="73" t="s">
        <v>720</v>
      </c>
      <c r="E67" s="73"/>
      <c r="F67" s="73"/>
      <c r="G67" s="71">
        <v>0</v>
      </c>
      <c r="H67" s="71">
        <v>0</v>
      </c>
      <c r="I67" s="73" t="s">
        <v>626</v>
      </c>
      <c r="J67" s="71">
        <v>600</v>
      </c>
      <c r="K67" t="str">
        <f t="shared" ref="K67:K130" si="3">IF(N67="","SI","NO")</f>
        <v>SI</v>
      </c>
      <c r="M67" t="str">
        <f t="shared" ref="M67:M130" si="4">CONCATENATE(A67,"-",D67)</f>
        <v>001-HE-298-Azul Royal</v>
      </c>
      <c r="O67" t="b">
        <f t="shared" ref="O67:O130" si="5">N67=M67</f>
        <v>0</v>
      </c>
    </row>
    <row r="68" spans="1:15" hidden="1" x14ac:dyDescent="0.25">
      <c r="A68" s="73" t="s">
        <v>867</v>
      </c>
      <c r="B68" s="73" t="s">
        <v>1032</v>
      </c>
      <c r="C68" s="73"/>
      <c r="D68" s="73" t="s">
        <v>724</v>
      </c>
      <c r="E68" s="73"/>
      <c r="F68" s="73"/>
      <c r="G68" s="71">
        <v>0</v>
      </c>
      <c r="H68" s="71">
        <v>0</v>
      </c>
      <c r="I68" s="73" t="s">
        <v>626</v>
      </c>
      <c r="J68" s="71">
        <v>600</v>
      </c>
      <c r="K68" t="str">
        <f t="shared" si="3"/>
        <v>SI</v>
      </c>
      <c r="M68" t="str">
        <f t="shared" si="4"/>
        <v>001-HE-298-Natural</v>
      </c>
      <c r="O68" t="b">
        <f t="shared" si="5"/>
        <v>0</v>
      </c>
    </row>
    <row r="69" spans="1:15" hidden="1" x14ac:dyDescent="0.25">
      <c r="A69" s="73" t="s">
        <v>868</v>
      </c>
      <c r="B69" s="73" t="s">
        <v>1030</v>
      </c>
      <c r="C69" s="73"/>
      <c r="D69" s="73" t="s">
        <v>724</v>
      </c>
      <c r="E69" s="73"/>
      <c r="F69" s="73"/>
      <c r="G69" s="71">
        <v>0</v>
      </c>
      <c r="H69" s="71">
        <v>0</v>
      </c>
      <c r="I69" s="73" t="s">
        <v>626</v>
      </c>
      <c r="J69" s="71">
        <v>600</v>
      </c>
      <c r="K69" t="str">
        <f t="shared" si="3"/>
        <v>SI</v>
      </c>
      <c r="M69" t="str">
        <f t="shared" si="4"/>
        <v>001-HE-299-Natural</v>
      </c>
      <c r="O69" t="b">
        <f t="shared" si="5"/>
        <v>0</v>
      </c>
    </row>
    <row r="70" spans="1:15" hidden="1" x14ac:dyDescent="0.25">
      <c r="A70" s="73" t="s">
        <v>921</v>
      </c>
      <c r="B70" s="73" t="s">
        <v>1030</v>
      </c>
      <c r="C70" s="73"/>
      <c r="D70" s="73" t="s">
        <v>718</v>
      </c>
      <c r="E70" s="73"/>
      <c r="F70" s="73"/>
      <c r="G70" s="71">
        <v>0</v>
      </c>
      <c r="H70" s="71">
        <v>0</v>
      </c>
      <c r="I70" s="73" t="s">
        <v>626</v>
      </c>
      <c r="J70" s="71">
        <v>1000</v>
      </c>
      <c r="K70" t="str">
        <f t="shared" si="3"/>
        <v>SI</v>
      </c>
      <c r="M70" t="str">
        <f t="shared" si="4"/>
        <v>001-HE-300-Blanco</v>
      </c>
      <c r="O70" t="b">
        <f t="shared" si="5"/>
        <v>0</v>
      </c>
    </row>
    <row r="71" spans="1:15" hidden="1" x14ac:dyDescent="0.25">
      <c r="A71" s="73" t="s">
        <v>921</v>
      </c>
      <c r="B71" s="73" t="s">
        <v>1032</v>
      </c>
      <c r="C71" s="73"/>
      <c r="D71" s="73" t="s">
        <v>713</v>
      </c>
      <c r="E71" s="73"/>
      <c r="F71" s="73"/>
      <c r="G71" s="71">
        <v>0</v>
      </c>
      <c r="H71" s="71">
        <v>0</v>
      </c>
      <c r="I71" s="73" t="s">
        <v>626</v>
      </c>
      <c r="J71" s="71">
        <v>1000</v>
      </c>
      <c r="K71" t="str">
        <f t="shared" si="3"/>
        <v>SI</v>
      </c>
      <c r="M71" t="str">
        <f t="shared" si="4"/>
        <v>001-HE-300-Negro</v>
      </c>
      <c r="O71" t="b">
        <f t="shared" si="5"/>
        <v>0</v>
      </c>
    </row>
    <row r="72" spans="1:15" hidden="1" x14ac:dyDescent="0.25">
      <c r="A72" s="73" t="s">
        <v>950</v>
      </c>
      <c r="B72" s="73" t="s">
        <v>1030</v>
      </c>
      <c r="C72" s="73"/>
      <c r="D72" s="73" t="s">
        <v>724</v>
      </c>
      <c r="E72" s="73"/>
      <c r="F72" s="73"/>
      <c r="G72" s="71">
        <v>0</v>
      </c>
      <c r="H72" s="71">
        <v>0</v>
      </c>
      <c r="I72" s="73" t="s">
        <v>626</v>
      </c>
      <c r="J72" s="71">
        <v>700</v>
      </c>
      <c r="K72" t="str">
        <f t="shared" si="3"/>
        <v>SI</v>
      </c>
      <c r="M72" t="str">
        <f t="shared" si="4"/>
        <v>001-HE-301-Natural</v>
      </c>
      <c r="O72" t="b">
        <f t="shared" si="5"/>
        <v>0</v>
      </c>
    </row>
    <row r="73" spans="1:15" hidden="1" x14ac:dyDescent="0.25">
      <c r="A73" s="73" t="s">
        <v>952</v>
      </c>
      <c r="B73" s="73" t="s">
        <v>1032</v>
      </c>
      <c r="C73" s="73"/>
      <c r="D73" s="73" t="s">
        <v>718</v>
      </c>
      <c r="E73" s="73"/>
      <c r="F73" s="73"/>
      <c r="G73" s="71">
        <v>0</v>
      </c>
      <c r="H73" s="71">
        <v>0</v>
      </c>
      <c r="I73" s="73" t="s">
        <v>626</v>
      </c>
      <c r="J73" s="71">
        <v>700</v>
      </c>
      <c r="K73" t="str">
        <f t="shared" si="3"/>
        <v>SI</v>
      </c>
      <c r="M73" t="str">
        <f t="shared" si="4"/>
        <v>001-HE-302-Blanco</v>
      </c>
      <c r="O73" t="b">
        <f t="shared" si="5"/>
        <v>0</v>
      </c>
    </row>
    <row r="74" spans="1:15" hidden="1" x14ac:dyDescent="0.25">
      <c r="A74" s="73" t="s">
        <v>952</v>
      </c>
      <c r="B74" s="73" t="s">
        <v>1030</v>
      </c>
      <c r="C74" s="73"/>
      <c r="D74" s="73" t="s">
        <v>713</v>
      </c>
      <c r="E74" s="73"/>
      <c r="F74" s="73"/>
      <c r="G74" s="71">
        <v>0</v>
      </c>
      <c r="H74" s="71">
        <v>0</v>
      </c>
      <c r="I74" s="73" t="s">
        <v>626</v>
      </c>
      <c r="J74" s="71">
        <v>700</v>
      </c>
      <c r="K74" t="str">
        <f t="shared" si="3"/>
        <v>SI</v>
      </c>
      <c r="M74" t="str">
        <f t="shared" si="4"/>
        <v>001-HE-302-Negro</v>
      </c>
      <c r="O74" t="b">
        <f t="shared" si="5"/>
        <v>0</v>
      </c>
    </row>
    <row r="75" spans="1:15" hidden="1" x14ac:dyDescent="0.25">
      <c r="A75" s="73" t="s">
        <v>955</v>
      </c>
      <c r="B75" s="73" t="s">
        <v>1030</v>
      </c>
      <c r="C75" s="73"/>
      <c r="D75" s="73" t="s">
        <v>713</v>
      </c>
      <c r="E75" s="73"/>
      <c r="F75" s="73"/>
      <c r="G75" s="71">
        <v>0</v>
      </c>
      <c r="H75" s="71">
        <v>0</v>
      </c>
      <c r="I75" s="73" t="s">
        <v>626</v>
      </c>
      <c r="J75" s="71">
        <v>700</v>
      </c>
      <c r="K75" t="str">
        <f t="shared" si="3"/>
        <v>SI</v>
      </c>
      <c r="M75" t="str">
        <f t="shared" si="4"/>
        <v>001-HE-303-Negro</v>
      </c>
      <c r="O75" t="b">
        <f t="shared" si="5"/>
        <v>0</v>
      </c>
    </row>
    <row r="76" spans="1:15" hidden="1" x14ac:dyDescent="0.25">
      <c r="A76" s="73" t="s">
        <v>966</v>
      </c>
      <c r="B76" s="73" t="s">
        <v>1030</v>
      </c>
      <c r="C76" s="73"/>
      <c r="D76" s="73" t="s">
        <v>713</v>
      </c>
      <c r="E76" s="73"/>
      <c r="F76" s="73"/>
      <c r="G76" s="71">
        <v>0</v>
      </c>
      <c r="H76" s="71">
        <v>0</v>
      </c>
      <c r="I76" s="73" t="s">
        <v>626</v>
      </c>
      <c r="J76" s="71">
        <v>200</v>
      </c>
      <c r="K76" t="str">
        <f t="shared" si="3"/>
        <v>SI</v>
      </c>
      <c r="M76" t="str">
        <f t="shared" si="4"/>
        <v>001-HE-304-Negro</v>
      </c>
      <c r="O76" t="b">
        <f t="shared" si="5"/>
        <v>0</v>
      </c>
    </row>
    <row r="77" spans="1:15" hidden="1" x14ac:dyDescent="0.25">
      <c r="A77" s="73" t="s">
        <v>1009</v>
      </c>
      <c r="B77" s="73" t="s">
        <v>1030</v>
      </c>
      <c r="C77" s="73"/>
      <c r="D77" s="73" t="s">
        <v>714</v>
      </c>
      <c r="E77" s="73"/>
      <c r="F77" s="73"/>
      <c r="G77" s="71">
        <v>0</v>
      </c>
      <c r="H77" s="71">
        <v>0</v>
      </c>
      <c r="I77" s="73" t="s">
        <v>626</v>
      </c>
      <c r="J77" s="71">
        <v>1000</v>
      </c>
      <c r="K77" t="str">
        <f t="shared" si="3"/>
        <v>SI</v>
      </c>
      <c r="M77" t="str">
        <f t="shared" si="4"/>
        <v>001-HE-306-Azul</v>
      </c>
      <c r="O77" t="b">
        <f t="shared" si="5"/>
        <v>0</v>
      </c>
    </row>
    <row r="78" spans="1:15" hidden="1" x14ac:dyDescent="0.25">
      <c r="A78" s="73" t="s">
        <v>1009</v>
      </c>
      <c r="B78" s="73" t="s">
        <v>1032</v>
      </c>
      <c r="C78" s="73"/>
      <c r="D78" s="73" t="s">
        <v>718</v>
      </c>
      <c r="E78" s="73"/>
      <c r="F78" s="73"/>
      <c r="G78" s="71">
        <v>0</v>
      </c>
      <c r="H78" s="71">
        <v>0</v>
      </c>
      <c r="I78" s="73" t="s">
        <v>626</v>
      </c>
      <c r="J78" s="71">
        <v>1000</v>
      </c>
      <c r="K78" t="str">
        <f t="shared" si="3"/>
        <v>SI</v>
      </c>
      <c r="M78" t="str">
        <f t="shared" si="4"/>
        <v>001-HE-306-Blanco</v>
      </c>
      <c r="O78" t="b">
        <f t="shared" si="5"/>
        <v>0</v>
      </c>
    </row>
    <row r="79" spans="1:15" hidden="1" x14ac:dyDescent="0.25">
      <c r="A79" s="73" t="s">
        <v>1009</v>
      </c>
      <c r="B79" s="73" t="s">
        <v>1033</v>
      </c>
      <c r="C79" s="73"/>
      <c r="D79" s="73" t="s">
        <v>713</v>
      </c>
      <c r="E79" s="73"/>
      <c r="F79" s="73"/>
      <c r="G79" s="71">
        <v>0</v>
      </c>
      <c r="H79" s="71">
        <v>0</v>
      </c>
      <c r="I79" s="73" t="s">
        <v>626</v>
      </c>
      <c r="J79" s="71">
        <v>1000</v>
      </c>
      <c r="K79" t="str">
        <f t="shared" si="3"/>
        <v>SI</v>
      </c>
      <c r="M79" t="str">
        <f t="shared" si="4"/>
        <v>001-HE-306-Negro</v>
      </c>
      <c r="O79" t="b">
        <f t="shared" si="5"/>
        <v>0</v>
      </c>
    </row>
    <row r="80" spans="1:15" hidden="1" x14ac:dyDescent="0.25">
      <c r="A80" s="73" t="s">
        <v>1010</v>
      </c>
      <c r="B80" s="73" t="s">
        <v>1032</v>
      </c>
      <c r="C80" s="73"/>
      <c r="D80" s="73" t="s">
        <v>714</v>
      </c>
      <c r="E80" s="73"/>
      <c r="F80" s="73"/>
      <c r="G80" s="71">
        <v>0</v>
      </c>
      <c r="H80" s="71">
        <v>0</v>
      </c>
      <c r="I80" s="73" t="s">
        <v>626</v>
      </c>
      <c r="J80" s="71">
        <v>1000</v>
      </c>
      <c r="K80" t="str">
        <f t="shared" si="3"/>
        <v>SI</v>
      </c>
      <c r="M80" t="str">
        <f t="shared" si="4"/>
        <v>001-HE-307-Azul</v>
      </c>
      <c r="O80" t="b">
        <f t="shared" si="5"/>
        <v>0</v>
      </c>
    </row>
    <row r="81" spans="1:15" hidden="1" x14ac:dyDescent="0.25">
      <c r="A81" s="73" t="s">
        <v>1010</v>
      </c>
      <c r="B81" s="73" t="s">
        <v>1033</v>
      </c>
      <c r="C81" s="73"/>
      <c r="D81" s="73" t="s">
        <v>718</v>
      </c>
      <c r="E81" s="73"/>
      <c r="F81" s="73"/>
      <c r="G81" s="71">
        <v>0</v>
      </c>
      <c r="H81" s="71">
        <v>0</v>
      </c>
      <c r="I81" s="73" t="s">
        <v>626</v>
      </c>
      <c r="J81" s="71">
        <v>1000</v>
      </c>
      <c r="K81" t="str">
        <f t="shared" si="3"/>
        <v>SI</v>
      </c>
      <c r="M81" t="str">
        <f t="shared" si="4"/>
        <v>001-HE-307-Blanco</v>
      </c>
      <c r="O81" t="b">
        <f t="shared" si="5"/>
        <v>0</v>
      </c>
    </row>
    <row r="82" spans="1:15" hidden="1" x14ac:dyDescent="0.25">
      <c r="A82" s="73" t="s">
        <v>1010</v>
      </c>
      <c r="B82" s="73" t="s">
        <v>1030</v>
      </c>
      <c r="C82" s="73"/>
      <c r="D82" s="73" t="s">
        <v>713</v>
      </c>
      <c r="E82" s="73"/>
      <c r="F82" s="73"/>
      <c r="G82" s="71">
        <v>0</v>
      </c>
      <c r="H82" s="71">
        <v>0</v>
      </c>
      <c r="I82" s="73" t="s">
        <v>626</v>
      </c>
      <c r="J82" s="71">
        <v>1000</v>
      </c>
      <c r="K82" t="str">
        <f t="shared" si="3"/>
        <v>SI</v>
      </c>
      <c r="M82" t="str">
        <f t="shared" si="4"/>
        <v>001-HE-307-Negro</v>
      </c>
      <c r="O82" t="b">
        <f t="shared" si="5"/>
        <v>0</v>
      </c>
    </row>
    <row r="83" spans="1:15" hidden="1" x14ac:dyDescent="0.25">
      <c r="A83" s="73" t="s">
        <v>1010</v>
      </c>
      <c r="B83" s="73" t="s">
        <v>1034</v>
      </c>
      <c r="C83" s="73"/>
      <c r="D83" s="73" t="s">
        <v>715</v>
      </c>
      <c r="E83" s="73"/>
      <c r="F83" s="73"/>
      <c r="G83" s="71">
        <v>0</v>
      </c>
      <c r="H83" s="71">
        <v>0</v>
      </c>
      <c r="I83" s="73" t="s">
        <v>626</v>
      </c>
      <c r="J83" s="71">
        <v>1000</v>
      </c>
      <c r="K83" t="str">
        <f t="shared" si="3"/>
        <v>SI</v>
      </c>
      <c r="M83" t="str">
        <f t="shared" si="4"/>
        <v>001-HE-307-Rojo</v>
      </c>
      <c r="O83" t="b">
        <f t="shared" si="5"/>
        <v>0</v>
      </c>
    </row>
    <row r="84" spans="1:15" hidden="1" x14ac:dyDescent="0.25">
      <c r="A84" s="73" t="s">
        <v>1011</v>
      </c>
      <c r="B84" s="73" t="s">
        <v>1030</v>
      </c>
      <c r="C84" s="73"/>
      <c r="D84" s="73" t="s">
        <v>713</v>
      </c>
      <c r="E84" s="73"/>
      <c r="F84" s="73"/>
      <c r="G84" s="71">
        <v>0</v>
      </c>
      <c r="H84" s="71">
        <v>0</v>
      </c>
      <c r="I84" s="73" t="s">
        <v>626</v>
      </c>
      <c r="J84" s="71">
        <v>800</v>
      </c>
      <c r="K84" t="str">
        <f t="shared" si="3"/>
        <v>SI</v>
      </c>
      <c r="M84" t="str">
        <f t="shared" si="4"/>
        <v>001-HE-308-Negro</v>
      </c>
      <c r="O84" t="b">
        <f t="shared" si="5"/>
        <v>0</v>
      </c>
    </row>
    <row r="85" spans="1:15" hidden="1" x14ac:dyDescent="0.25">
      <c r="A85" s="73" t="s">
        <v>1012</v>
      </c>
      <c r="B85" s="73" t="s">
        <v>1032</v>
      </c>
      <c r="C85" s="73"/>
      <c r="D85" s="73" t="s">
        <v>714</v>
      </c>
      <c r="E85" s="73"/>
      <c r="F85" s="73"/>
      <c r="G85" s="71">
        <v>0</v>
      </c>
      <c r="H85" s="71">
        <v>0</v>
      </c>
      <c r="I85" s="73" t="s">
        <v>626</v>
      </c>
      <c r="J85" s="71">
        <v>1200</v>
      </c>
      <c r="K85" t="str">
        <f t="shared" si="3"/>
        <v>SI</v>
      </c>
      <c r="M85" t="str">
        <f t="shared" si="4"/>
        <v>001-HE-309-Azul</v>
      </c>
      <c r="O85" t="b">
        <f t="shared" si="5"/>
        <v>0</v>
      </c>
    </row>
    <row r="86" spans="1:15" hidden="1" x14ac:dyDescent="0.25">
      <c r="A86" s="73" t="s">
        <v>1012</v>
      </c>
      <c r="B86" s="73" t="s">
        <v>1033</v>
      </c>
      <c r="C86" s="73"/>
      <c r="D86" s="73" t="s">
        <v>718</v>
      </c>
      <c r="E86" s="73"/>
      <c r="F86" s="73"/>
      <c r="G86" s="71">
        <v>0</v>
      </c>
      <c r="H86" s="71">
        <v>0</v>
      </c>
      <c r="I86" s="73" t="s">
        <v>626</v>
      </c>
      <c r="J86" s="71">
        <v>1200</v>
      </c>
      <c r="K86" t="str">
        <f t="shared" si="3"/>
        <v>SI</v>
      </c>
      <c r="M86" t="str">
        <f t="shared" si="4"/>
        <v>001-HE-309-Blanco</v>
      </c>
      <c r="O86" t="b">
        <f t="shared" si="5"/>
        <v>0</v>
      </c>
    </row>
    <row r="87" spans="1:15" hidden="1" x14ac:dyDescent="0.25">
      <c r="A87" s="73" t="s">
        <v>1012</v>
      </c>
      <c r="B87" s="73" t="s">
        <v>1030</v>
      </c>
      <c r="C87" s="73"/>
      <c r="D87" s="73" t="s">
        <v>713</v>
      </c>
      <c r="E87" s="73"/>
      <c r="F87" s="73"/>
      <c r="G87" s="71">
        <v>0</v>
      </c>
      <c r="H87" s="71">
        <v>0</v>
      </c>
      <c r="I87" s="73" t="s">
        <v>626</v>
      </c>
      <c r="J87" s="71">
        <v>1200</v>
      </c>
      <c r="K87" t="str">
        <f t="shared" si="3"/>
        <v>SI</v>
      </c>
      <c r="M87" t="str">
        <f t="shared" si="4"/>
        <v>001-HE-309-Negro</v>
      </c>
      <c r="O87" t="b">
        <f t="shared" si="5"/>
        <v>0</v>
      </c>
    </row>
    <row r="88" spans="1:15" hidden="1" x14ac:dyDescent="0.25">
      <c r="A88" s="73" t="s">
        <v>1024</v>
      </c>
      <c r="B88" s="73" t="s">
        <v>1030</v>
      </c>
      <c r="C88" s="73"/>
      <c r="D88" s="73" t="s">
        <v>713</v>
      </c>
      <c r="E88" s="73"/>
      <c r="F88" s="73"/>
      <c r="G88" s="71">
        <v>0</v>
      </c>
      <c r="H88" s="71">
        <v>0</v>
      </c>
      <c r="I88" s="73" t="s">
        <v>626</v>
      </c>
      <c r="J88" s="71">
        <v>400</v>
      </c>
      <c r="K88" t="str">
        <f t="shared" si="3"/>
        <v>SI</v>
      </c>
      <c r="M88" t="str">
        <f t="shared" si="4"/>
        <v>001-HE-312-Negro</v>
      </c>
      <c r="O88" t="b">
        <f t="shared" si="5"/>
        <v>0</v>
      </c>
    </row>
    <row r="89" spans="1:15" hidden="1" x14ac:dyDescent="0.25">
      <c r="A89" s="73" t="s">
        <v>1025</v>
      </c>
      <c r="B89" s="73" t="s">
        <v>1030</v>
      </c>
      <c r="C89" s="73"/>
      <c r="D89" s="73" t="s">
        <v>713</v>
      </c>
      <c r="E89" s="73"/>
      <c r="F89" s="73"/>
      <c r="G89" s="71">
        <v>0</v>
      </c>
      <c r="H89" s="71">
        <v>0</v>
      </c>
      <c r="I89" s="73" t="s">
        <v>626</v>
      </c>
      <c r="J89" s="71">
        <v>1200</v>
      </c>
      <c r="K89" t="str">
        <f t="shared" si="3"/>
        <v>SI</v>
      </c>
      <c r="M89" t="str">
        <f t="shared" si="4"/>
        <v>001-HE-313-Negro</v>
      </c>
      <c r="O89" t="b">
        <f t="shared" si="5"/>
        <v>0</v>
      </c>
    </row>
    <row r="90" spans="1:15" hidden="1" x14ac:dyDescent="0.25">
      <c r="A90" s="73" t="s">
        <v>996</v>
      </c>
      <c r="B90" s="73" t="s">
        <v>1030</v>
      </c>
      <c r="C90" s="73"/>
      <c r="D90" s="73" t="s">
        <v>772</v>
      </c>
      <c r="E90" s="73"/>
      <c r="F90" s="73"/>
      <c r="G90" s="71">
        <v>0</v>
      </c>
      <c r="H90" s="71">
        <v>0</v>
      </c>
      <c r="I90" s="73" t="s">
        <v>626</v>
      </c>
      <c r="J90" s="71">
        <v>2000</v>
      </c>
      <c r="K90" t="str">
        <f t="shared" si="3"/>
        <v>SI</v>
      </c>
      <c r="M90" t="str">
        <f t="shared" si="4"/>
        <v>001-HENLEY-BAM-Bamboo</v>
      </c>
      <c r="O90" t="b">
        <f t="shared" si="5"/>
        <v>0</v>
      </c>
    </row>
    <row r="91" spans="1:15" hidden="1" x14ac:dyDescent="0.25">
      <c r="A91" s="53" t="s">
        <v>730</v>
      </c>
      <c r="B91" s="53" t="s">
        <v>623</v>
      </c>
      <c r="D91" s="53" t="s">
        <v>714</v>
      </c>
      <c r="G91">
        <v>0</v>
      </c>
      <c r="H91">
        <v>0</v>
      </c>
      <c r="I91" s="53" t="s">
        <v>626</v>
      </c>
      <c r="J91">
        <v>900</v>
      </c>
      <c r="K91" t="str">
        <f t="shared" si="3"/>
        <v>NO</v>
      </c>
      <c r="M91" t="str">
        <f t="shared" si="4"/>
        <v>001-HO-369-Azul</v>
      </c>
      <c r="N91" t="s">
        <v>1223</v>
      </c>
      <c r="O91" t="b">
        <f t="shared" si="5"/>
        <v>1</v>
      </c>
    </row>
    <row r="92" spans="1:15" hidden="1" x14ac:dyDescent="0.25">
      <c r="A92" s="73" t="s">
        <v>730</v>
      </c>
      <c r="B92" s="73" t="s">
        <v>688</v>
      </c>
      <c r="C92" s="73"/>
      <c r="D92" s="73" t="s">
        <v>731</v>
      </c>
      <c r="E92" s="73"/>
      <c r="F92" s="73"/>
      <c r="G92" s="71">
        <v>0</v>
      </c>
      <c r="H92" s="71">
        <v>0</v>
      </c>
      <c r="I92" s="73" t="s">
        <v>626</v>
      </c>
      <c r="J92" s="71">
        <v>900</v>
      </c>
      <c r="K92" t="str">
        <f t="shared" si="3"/>
        <v>SI</v>
      </c>
      <c r="M92" t="str">
        <f t="shared" si="4"/>
        <v>001-HO-369-Natual</v>
      </c>
      <c r="O92" t="b">
        <f t="shared" si="5"/>
        <v>0</v>
      </c>
    </row>
    <row r="93" spans="1:15" hidden="1" x14ac:dyDescent="0.25">
      <c r="A93" s="53" t="s">
        <v>732</v>
      </c>
      <c r="B93" s="53" t="s">
        <v>689</v>
      </c>
      <c r="D93" s="53" t="s">
        <v>714</v>
      </c>
      <c r="G93">
        <v>0</v>
      </c>
      <c r="H93">
        <v>0</v>
      </c>
      <c r="I93" s="53" t="s">
        <v>626</v>
      </c>
      <c r="J93">
        <v>1500</v>
      </c>
      <c r="K93" t="str">
        <f t="shared" si="3"/>
        <v>NO</v>
      </c>
      <c r="M93" t="str">
        <f t="shared" si="4"/>
        <v>001-HO-370-Azul</v>
      </c>
      <c r="N93" t="s">
        <v>1116</v>
      </c>
      <c r="O93" t="b">
        <f t="shared" si="5"/>
        <v>1</v>
      </c>
    </row>
    <row r="94" spans="1:15" hidden="1" x14ac:dyDescent="0.25">
      <c r="A94" s="53" t="s">
        <v>732</v>
      </c>
      <c r="B94" s="53" t="s">
        <v>688</v>
      </c>
      <c r="D94" s="53" t="s">
        <v>718</v>
      </c>
      <c r="G94">
        <v>0</v>
      </c>
      <c r="H94">
        <v>0</v>
      </c>
      <c r="I94" s="53" t="s">
        <v>626</v>
      </c>
      <c r="J94">
        <v>1500</v>
      </c>
      <c r="K94" t="str">
        <f t="shared" si="3"/>
        <v>NO</v>
      </c>
      <c r="M94" t="str">
        <f t="shared" si="4"/>
        <v>001-HO-370-Blanco</v>
      </c>
      <c r="N94" t="s">
        <v>1117</v>
      </c>
      <c r="O94" t="b">
        <f t="shared" si="5"/>
        <v>1</v>
      </c>
    </row>
    <row r="95" spans="1:15" hidden="1" x14ac:dyDescent="0.25">
      <c r="A95" s="53" t="s">
        <v>732</v>
      </c>
      <c r="B95" s="53" t="s">
        <v>623</v>
      </c>
      <c r="D95" s="53" t="s">
        <v>724</v>
      </c>
      <c r="G95">
        <v>0</v>
      </c>
      <c r="H95">
        <v>0</v>
      </c>
      <c r="I95" s="53" t="s">
        <v>626</v>
      </c>
      <c r="J95">
        <v>1500</v>
      </c>
      <c r="K95" t="str">
        <f t="shared" si="3"/>
        <v>NO</v>
      </c>
      <c r="M95" t="str">
        <f t="shared" si="4"/>
        <v>001-HO-370-Natural</v>
      </c>
      <c r="N95" t="s">
        <v>1118</v>
      </c>
      <c r="O95" t="b">
        <f t="shared" si="5"/>
        <v>1</v>
      </c>
    </row>
    <row r="96" spans="1:15" hidden="1" x14ac:dyDescent="0.25">
      <c r="A96" s="73" t="s">
        <v>894</v>
      </c>
      <c r="B96" s="73" t="s">
        <v>1030</v>
      </c>
      <c r="C96" s="73"/>
      <c r="D96" s="73" t="s">
        <v>724</v>
      </c>
      <c r="E96" s="73"/>
      <c r="F96" s="73"/>
      <c r="G96" s="71">
        <v>0</v>
      </c>
      <c r="H96" s="71">
        <v>0</v>
      </c>
      <c r="I96" s="73" t="s">
        <v>626</v>
      </c>
      <c r="J96" s="71">
        <v>600</v>
      </c>
      <c r="K96" t="str">
        <f t="shared" si="3"/>
        <v>SI</v>
      </c>
      <c r="M96" t="str">
        <f t="shared" si="4"/>
        <v>001-HO-371-Natural</v>
      </c>
      <c r="O96" t="b">
        <f t="shared" si="5"/>
        <v>0</v>
      </c>
    </row>
    <row r="97" spans="1:15" hidden="1" x14ac:dyDescent="0.25">
      <c r="A97" s="73" t="s">
        <v>934</v>
      </c>
      <c r="B97" s="73" t="s">
        <v>1030</v>
      </c>
      <c r="C97" s="73"/>
      <c r="D97" s="73" t="s">
        <v>724</v>
      </c>
      <c r="E97" s="73"/>
      <c r="F97" s="73"/>
      <c r="G97" s="71">
        <v>0</v>
      </c>
      <c r="H97" s="71">
        <v>0</v>
      </c>
      <c r="I97" s="73" t="s">
        <v>626</v>
      </c>
      <c r="J97" s="71">
        <v>700</v>
      </c>
      <c r="K97" t="str">
        <f t="shared" si="3"/>
        <v>SI</v>
      </c>
      <c r="M97" t="str">
        <f t="shared" si="4"/>
        <v>001-HO-374-Natural</v>
      </c>
      <c r="O97" t="b">
        <f t="shared" si="5"/>
        <v>0</v>
      </c>
    </row>
    <row r="98" spans="1:15" hidden="1" x14ac:dyDescent="0.25">
      <c r="A98" s="73" t="s">
        <v>949</v>
      </c>
      <c r="B98" s="73" t="s">
        <v>1030</v>
      </c>
      <c r="C98" s="73"/>
      <c r="D98" s="73" t="s">
        <v>772</v>
      </c>
      <c r="E98" s="73"/>
      <c r="F98" s="73"/>
      <c r="G98" s="71">
        <v>0</v>
      </c>
      <c r="H98" s="71">
        <v>0</v>
      </c>
      <c r="I98" s="73" t="s">
        <v>626</v>
      </c>
      <c r="J98" s="71">
        <v>700</v>
      </c>
      <c r="K98" t="str">
        <f t="shared" si="3"/>
        <v>SI</v>
      </c>
      <c r="M98" t="str">
        <f t="shared" si="4"/>
        <v>001-HO-375-Bamboo</v>
      </c>
      <c r="O98" t="b">
        <f t="shared" si="5"/>
        <v>0</v>
      </c>
    </row>
    <row r="99" spans="1:15" hidden="1" x14ac:dyDescent="0.25">
      <c r="A99" s="73" t="s">
        <v>956</v>
      </c>
      <c r="B99" s="73" t="s">
        <v>1030</v>
      </c>
      <c r="C99" s="73"/>
      <c r="D99" s="73" t="s">
        <v>772</v>
      </c>
      <c r="E99" s="73"/>
      <c r="F99" s="73"/>
      <c r="G99" s="71">
        <v>0</v>
      </c>
      <c r="H99" s="71">
        <v>0</v>
      </c>
      <c r="I99" s="73" t="s">
        <v>626</v>
      </c>
      <c r="J99" s="71">
        <v>500</v>
      </c>
      <c r="K99" t="str">
        <f t="shared" si="3"/>
        <v>SI</v>
      </c>
      <c r="M99" t="str">
        <f t="shared" si="4"/>
        <v>001-HO-376-Bamboo</v>
      </c>
      <c r="O99" t="b">
        <f t="shared" si="5"/>
        <v>0</v>
      </c>
    </row>
    <row r="100" spans="1:15" hidden="1" x14ac:dyDescent="0.25">
      <c r="A100" s="73" t="s">
        <v>957</v>
      </c>
      <c r="B100" s="73" t="s">
        <v>1030</v>
      </c>
      <c r="C100" s="73"/>
      <c r="D100" s="73" t="s">
        <v>772</v>
      </c>
      <c r="E100" s="73"/>
      <c r="F100" s="73"/>
      <c r="G100" s="71">
        <v>0</v>
      </c>
      <c r="H100" s="71">
        <v>0</v>
      </c>
      <c r="I100" s="73" t="s">
        <v>626</v>
      </c>
      <c r="J100" s="71">
        <v>500</v>
      </c>
      <c r="K100" t="str">
        <f t="shared" si="3"/>
        <v>SI</v>
      </c>
      <c r="M100" t="str">
        <f t="shared" si="4"/>
        <v>001-HO-377-Bamboo</v>
      </c>
      <c r="O100" t="b">
        <f t="shared" si="5"/>
        <v>0</v>
      </c>
    </row>
    <row r="101" spans="1:15" hidden="1" x14ac:dyDescent="0.25">
      <c r="A101" s="73" t="s">
        <v>962</v>
      </c>
      <c r="B101" s="73" t="s">
        <v>1030</v>
      </c>
      <c r="C101" s="73"/>
      <c r="D101" s="73" t="s">
        <v>718</v>
      </c>
      <c r="E101" s="73"/>
      <c r="F101" s="73"/>
      <c r="G101" s="71">
        <v>0</v>
      </c>
      <c r="H101" s="71">
        <v>0</v>
      </c>
      <c r="I101" s="73" t="s">
        <v>626</v>
      </c>
      <c r="J101" s="71">
        <v>600</v>
      </c>
      <c r="K101" t="str">
        <f t="shared" si="3"/>
        <v>SI</v>
      </c>
      <c r="M101" t="str">
        <f t="shared" si="4"/>
        <v>001-HO-378-Blanco</v>
      </c>
      <c r="O101" t="b">
        <f t="shared" si="5"/>
        <v>0</v>
      </c>
    </row>
    <row r="102" spans="1:15" hidden="1" x14ac:dyDescent="0.25">
      <c r="A102" s="73" t="s">
        <v>967</v>
      </c>
      <c r="B102" s="73" t="s">
        <v>1030</v>
      </c>
      <c r="C102" s="73"/>
      <c r="D102" s="73" t="s">
        <v>724</v>
      </c>
      <c r="E102" s="73"/>
      <c r="F102" s="73"/>
      <c r="G102" s="71">
        <v>0</v>
      </c>
      <c r="H102" s="71">
        <v>0</v>
      </c>
      <c r="I102" s="73" t="s">
        <v>626</v>
      </c>
      <c r="J102" s="71">
        <v>500</v>
      </c>
      <c r="K102" t="str">
        <f t="shared" si="3"/>
        <v>SI</v>
      </c>
      <c r="M102" t="str">
        <f t="shared" si="4"/>
        <v>001-HO-379-Natural</v>
      </c>
      <c r="O102" t="b">
        <f t="shared" si="5"/>
        <v>0</v>
      </c>
    </row>
    <row r="103" spans="1:15" hidden="1" x14ac:dyDescent="0.25">
      <c r="A103" s="53" t="s">
        <v>733</v>
      </c>
      <c r="B103" s="53" t="s">
        <v>623</v>
      </c>
      <c r="D103" s="53" t="s">
        <v>716</v>
      </c>
      <c r="G103">
        <v>0</v>
      </c>
      <c r="H103">
        <v>0</v>
      </c>
      <c r="I103" s="53" t="s">
        <v>626</v>
      </c>
      <c r="J103">
        <v>900</v>
      </c>
      <c r="K103" t="str">
        <f t="shared" si="3"/>
        <v>NO</v>
      </c>
      <c r="M103" t="str">
        <f t="shared" si="4"/>
        <v>001-HO-380-Gris</v>
      </c>
      <c r="N103" t="s">
        <v>1217</v>
      </c>
      <c r="O103" t="b">
        <f t="shared" si="5"/>
        <v>1</v>
      </c>
    </row>
    <row r="104" spans="1:15" hidden="1" x14ac:dyDescent="0.25">
      <c r="A104" s="73" t="s">
        <v>987</v>
      </c>
      <c r="B104" s="73" t="s">
        <v>1030</v>
      </c>
      <c r="C104" s="73"/>
      <c r="D104" s="73" t="s">
        <v>717</v>
      </c>
      <c r="E104" s="73"/>
      <c r="F104" s="73"/>
      <c r="G104" s="71">
        <v>0</v>
      </c>
      <c r="H104" s="71">
        <v>0</v>
      </c>
      <c r="I104" s="73" t="s">
        <v>626</v>
      </c>
      <c r="J104" s="71">
        <v>500</v>
      </c>
      <c r="K104" t="str">
        <f t="shared" si="3"/>
        <v>SI</v>
      </c>
      <c r="M104" t="str">
        <f t="shared" si="4"/>
        <v>001-HO-381-Silver</v>
      </c>
      <c r="O104" t="b">
        <f t="shared" si="5"/>
        <v>0</v>
      </c>
    </row>
    <row r="105" spans="1:15" hidden="1" x14ac:dyDescent="0.25">
      <c r="A105" s="73" t="s">
        <v>990</v>
      </c>
      <c r="B105" s="73" t="s">
        <v>1030</v>
      </c>
      <c r="C105" s="73"/>
      <c r="D105" s="73" t="s">
        <v>718</v>
      </c>
      <c r="E105" s="73"/>
      <c r="F105" s="73"/>
      <c r="G105" s="71">
        <v>0</v>
      </c>
      <c r="H105" s="71">
        <v>0</v>
      </c>
      <c r="I105" s="73" t="s">
        <v>626</v>
      </c>
      <c r="J105" s="71">
        <v>700</v>
      </c>
      <c r="K105" t="str">
        <f t="shared" si="3"/>
        <v>SI</v>
      </c>
      <c r="M105" t="str">
        <f t="shared" si="4"/>
        <v>001-HO-383-Blanco</v>
      </c>
      <c r="O105" t="b">
        <f t="shared" si="5"/>
        <v>0</v>
      </c>
    </row>
    <row r="106" spans="1:15" hidden="1" x14ac:dyDescent="0.25">
      <c r="A106" s="73" t="s">
        <v>837</v>
      </c>
      <c r="B106" s="73" t="s">
        <v>1030</v>
      </c>
      <c r="C106" s="73"/>
      <c r="D106" s="73" t="s">
        <v>722</v>
      </c>
      <c r="E106" s="73"/>
      <c r="F106" s="73"/>
      <c r="G106" s="71">
        <v>0</v>
      </c>
      <c r="H106" s="71">
        <v>0</v>
      </c>
      <c r="I106" s="73" t="s">
        <v>626</v>
      </c>
      <c r="J106" s="71">
        <v>600</v>
      </c>
      <c r="K106" t="str">
        <f t="shared" si="3"/>
        <v>SI</v>
      </c>
      <c r="M106" t="str">
        <f t="shared" si="4"/>
        <v>001-HO-384-Azul Oscuro</v>
      </c>
      <c r="O106" t="b">
        <f t="shared" si="5"/>
        <v>0</v>
      </c>
    </row>
    <row r="107" spans="1:15" hidden="1" x14ac:dyDescent="0.25">
      <c r="A107" s="73" t="s">
        <v>837</v>
      </c>
      <c r="B107" s="73" t="s">
        <v>1032</v>
      </c>
      <c r="C107" s="73"/>
      <c r="D107" s="73" t="s">
        <v>821</v>
      </c>
      <c r="E107" s="73"/>
      <c r="F107" s="73"/>
      <c r="G107" s="71">
        <v>0</v>
      </c>
      <c r="H107" s="71">
        <v>0</v>
      </c>
      <c r="I107" s="73" t="s">
        <v>626</v>
      </c>
      <c r="J107" s="71">
        <v>600</v>
      </c>
      <c r="K107" t="str">
        <f t="shared" si="3"/>
        <v>SI</v>
      </c>
      <c r="M107" t="str">
        <f t="shared" si="4"/>
        <v>001-HO-384-Gris Claro</v>
      </c>
      <c r="O107" t="b">
        <f t="shared" si="5"/>
        <v>0</v>
      </c>
    </row>
    <row r="108" spans="1:15" hidden="1" x14ac:dyDescent="0.25">
      <c r="A108" s="73" t="s">
        <v>846</v>
      </c>
      <c r="B108" s="73" t="s">
        <v>1030</v>
      </c>
      <c r="C108" s="73"/>
      <c r="D108" s="73" t="s">
        <v>713</v>
      </c>
      <c r="E108" s="73"/>
      <c r="F108" s="73"/>
      <c r="G108" s="71">
        <v>0</v>
      </c>
      <c r="H108" s="71">
        <v>0</v>
      </c>
      <c r="I108" s="73" t="s">
        <v>626</v>
      </c>
      <c r="J108" s="71">
        <v>500</v>
      </c>
      <c r="K108" t="str">
        <f t="shared" si="3"/>
        <v>SI</v>
      </c>
      <c r="M108" t="str">
        <f t="shared" si="4"/>
        <v>001-HO-385-Negro</v>
      </c>
      <c r="O108" t="b">
        <f t="shared" si="5"/>
        <v>0</v>
      </c>
    </row>
    <row r="109" spans="1:15" hidden="1" x14ac:dyDescent="0.25">
      <c r="A109" s="53" t="s">
        <v>734</v>
      </c>
      <c r="B109" s="53" t="s">
        <v>1030</v>
      </c>
      <c r="D109" s="53" t="s">
        <v>718</v>
      </c>
      <c r="G109">
        <v>0</v>
      </c>
      <c r="H109">
        <v>0</v>
      </c>
      <c r="I109" s="53" t="s">
        <v>626</v>
      </c>
      <c r="J109">
        <v>700</v>
      </c>
      <c r="K109" t="str">
        <f t="shared" si="3"/>
        <v>NO</v>
      </c>
      <c r="M109" t="str">
        <f t="shared" si="4"/>
        <v>001-HO-387-Blanco</v>
      </c>
      <c r="N109" t="s">
        <v>1185</v>
      </c>
      <c r="O109" t="b">
        <f t="shared" si="5"/>
        <v>1</v>
      </c>
    </row>
    <row r="110" spans="1:15" hidden="1" x14ac:dyDescent="0.25">
      <c r="A110" s="53" t="s">
        <v>735</v>
      </c>
      <c r="B110" s="53" t="s">
        <v>1030</v>
      </c>
      <c r="D110" s="53" t="s">
        <v>716</v>
      </c>
      <c r="G110">
        <v>0</v>
      </c>
      <c r="H110">
        <v>0</v>
      </c>
      <c r="I110" s="53" t="s">
        <v>626</v>
      </c>
      <c r="J110">
        <v>700</v>
      </c>
      <c r="K110" t="str">
        <f t="shared" si="3"/>
        <v>NO</v>
      </c>
      <c r="M110" t="str">
        <f t="shared" si="4"/>
        <v>001-HO-388-Gris</v>
      </c>
      <c r="N110" t="s">
        <v>1186</v>
      </c>
      <c r="O110" t="b">
        <f t="shared" si="5"/>
        <v>1</v>
      </c>
    </row>
    <row r="111" spans="1:15" hidden="1" x14ac:dyDescent="0.25">
      <c r="A111" s="73" t="s">
        <v>993</v>
      </c>
      <c r="B111" s="73" t="s">
        <v>1033</v>
      </c>
      <c r="C111" s="73"/>
      <c r="D111" s="73" t="s">
        <v>742</v>
      </c>
      <c r="E111" s="73"/>
      <c r="F111" s="73"/>
      <c r="G111" s="71">
        <v>0</v>
      </c>
      <c r="H111" s="71">
        <v>0</v>
      </c>
      <c r="I111" s="73" t="s">
        <v>626</v>
      </c>
      <c r="J111" s="71">
        <v>4000</v>
      </c>
      <c r="K111" t="str">
        <f t="shared" si="3"/>
        <v>SI</v>
      </c>
      <c r="M111" t="str">
        <f t="shared" si="4"/>
        <v>001-HOLLIS-Amarillo</v>
      </c>
      <c r="O111" t="b">
        <f t="shared" si="5"/>
        <v>0</v>
      </c>
    </row>
    <row r="112" spans="1:15" hidden="1" x14ac:dyDescent="0.25">
      <c r="A112" s="73" t="s">
        <v>993</v>
      </c>
      <c r="B112" s="73" t="s">
        <v>1030</v>
      </c>
      <c r="C112" s="73"/>
      <c r="D112" s="73" t="s">
        <v>720</v>
      </c>
      <c r="E112" s="73"/>
      <c r="F112" s="73"/>
      <c r="G112" s="71">
        <v>0</v>
      </c>
      <c r="H112" s="71">
        <v>0</v>
      </c>
      <c r="I112" s="73" t="s">
        <v>626</v>
      </c>
      <c r="J112" s="71">
        <v>6000</v>
      </c>
      <c r="K112" t="str">
        <f t="shared" si="3"/>
        <v>SI</v>
      </c>
      <c r="M112" t="str">
        <f t="shared" si="4"/>
        <v>001-HOLLIS-Azul Royal</v>
      </c>
      <c r="O112" t="b">
        <f t="shared" si="5"/>
        <v>0</v>
      </c>
    </row>
    <row r="113" spans="1:15" hidden="1" x14ac:dyDescent="0.25">
      <c r="A113" s="73" t="s">
        <v>993</v>
      </c>
      <c r="B113" s="73" t="s">
        <v>1039</v>
      </c>
      <c r="C113" s="73"/>
      <c r="D113" s="73" t="s">
        <v>718</v>
      </c>
      <c r="E113" s="73"/>
      <c r="F113" s="73"/>
      <c r="G113" s="71">
        <v>0</v>
      </c>
      <c r="H113" s="71">
        <v>0</v>
      </c>
      <c r="I113" s="73" t="s">
        <v>626</v>
      </c>
      <c r="J113" s="71">
        <v>6000</v>
      </c>
      <c r="K113" t="str">
        <f t="shared" si="3"/>
        <v>SI</v>
      </c>
      <c r="M113" t="str">
        <f t="shared" si="4"/>
        <v>001-HOLLIS-Blanco</v>
      </c>
      <c r="O113" t="b">
        <f t="shared" si="5"/>
        <v>0</v>
      </c>
    </row>
    <row r="114" spans="1:15" hidden="1" x14ac:dyDescent="0.25">
      <c r="A114" s="73" t="s">
        <v>993</v>
      </c>
      <c r="B114" s="73" t="s">
        <v>1034</v>
      </c>
      <c r="C114" s="73"/>
      <c r="D114" s="73" t="s">
        <v>743</v>
      </c>
      <c r="E114" s="73"/>
      <c r="F114" s="73"/>
      <c r="G114" s="71">
        <v>0</v>
      </c>
      <c r="H114" s="71">
        <v>0</v>
      </c>
      <c r="I114" s="73" t="s">
        <v>626</v>
      </c>
      <c r="J114" s="71">
        <v>3000</v>
      </c>
      <c r="K114" t="str">
        <f t="shared" si="3"/>
        <v>SI</v>
      </c>
      <c r="M114" t="str">
        <f t="shared" si="4"/>
        <v>001-HOLLIS-Naranja</v>
      </c>
      <c r="O114" t="b">
        <f t="shared" si="5"/>
        <v>0</v>
      </c>
    </row>
    <row r="115" spans="1:15" hidden="1" x14ac:dyDescent="0.25">
      <c r="A115" s="73" t="s">
        <v>993</v>
      </c>
      <c r="B115" s="73" t="s">
        <v>1032</v>
      </c>
      <c r="C115" s="73"/>
      <c r="D115" s="73" t="s">
        <v>713</v>
      </c>
      <c r="E115" s="73"/>
      <c r="F115" s="73"/>
      <c r="G115" s="71">
        <v>0</v>
      </c>
      <c r="H115" s="71">
        <v>0</v>
      </c>
      <c r="I115" s="73" t="s">
        <v>626</v>
      </c>
      <c r="J115" s="71">
        <v>6000</v>
      </c>
      <c r="K115" t="str">
        <f t="shared" si="3"/>
        <v>SI</v>
      </c>
      <c r="M115" t="str">
        <f t="shared" si="4"/>
        <v>001-HOLLIS-Negro</v>
      </c>
      <c r="O115" t="b">
        <f t="shared" si="5"/>
        <v>0</v>
      </c>
    </row>
    <row r="116" spans="1:15" hidden="1" x14ac:dyDescent="0.25">
      <c r="A116" s="73" t="s">
        <v>993</v>
      </c>
      <c r="B116" s="73" t="s">
        <v>1038</v>
      </c>
      <c r="C116" s="73"/>
      <c r="D116" s="73" t="s">
        <v>715</v>
      </c>
      <c r="E116" s="73"/>
      <c r="F116" s="73"/>
      <c r="G116" s="71">
        <v>0</v>
      </c>
      <c r="H116" s="71">
        <v>0</v>
      </c>
      <c r="I116" s="73" t="s">
        <v>626</v>
      </c>
      <c r="J116" s="71">
        <v>6000</v>
      </c>
      <c r="K116" t="str">
        <f t="shared" si="3"/>
        <v>SI</v>
      </c>
      <c r="M116" t="str">
        <f t="shared" si="4"/>
        <v>001-HOLLIS-Rojo</v>
      </c>
      <c r="O116" t="b">
        <f t="shared" si="5"/>
        <v>0</v>
      </c>
    </row>
    <row r="117" spans="1:15" hidden="1" x14ac:dyDescent="0.25">
      <c r="A117" s="73" t="s">
        <v>993</v>
      </c>
      <c r="B117" s="73" t="s">
        <v>1040</v>
      </c>
      <c r="C117" s="73"/>
      <c r="D117" s="73" t="s">
        <v>721</v>
      </c>
      <c r="E117" s="73"/>
      <c r="F117" s="73"/>
      <c r="G117" s="71">
        <v>0</v>
      </c>
      <c r="H117" s="71">
        <v>0</v>
      </c>
      <c r="I117" s="73" t="s">
        <v>626</v>
      </c>
      <c r="J117" s="71">
        <v>5000</v>
      </c>
      <c r="K117" t="str">
        <f t="shared" si="3"/>
        <v>SI</v>
      </c>
      <c r="M117" t="str">
        <f t="shared" si="4"/>
        <v>001-HOLLIS-Verde</v>
      </c>
      <c r="O117" t="b">
        <f t="shared" si="5"/>
        <v>0</v>
      </c>
    </row>
    <row r="118" spans="1:15" hidden="1" x14ac:dyDescent="0.25">
      <c r="A118" s="73" t="s">
        <v>994</v>
      </c>
      <c r="B118" s="73" t="s">
        <v>1030</v>
      </c>
      <c r="C118" s="73"/>
      <c r="D118" s="73" t="s">
        <v>742</v>
      </c>
      <c r="E118" s="73"/>
      <c r="F118" s="73"/>
      <c r="G118" s="71">
        <v>0</v>
      </c>
      <c r="H118" s="71">
        <v>0</v>
      </c>
      <c r="I118" s="73" t="s">
        <v>626</v>
      </c>
      <c r="J118" s="71">
        <v>4000</v>
      </c>
      <c r="K118" t="str">
        <f t="shared" si="3"/>
        <v>SI</v>
      </c>
      <c r="M118" t="str">
        <f t="shared" si="4"/>
        <v>001-HOLLIS-PAS-Amarillo</v>
      </c>
      <c r="O118" t="b">
        <f t="shared" si="5"/>
        <v>0</v>
      </c>
    </row>
    <row r="119" spans="1:15" hidden="1" x14ac:dyDescent="0.25">
      <c r="A119" s="73" t="s">
        <v>994</v>
      </c>
      <c r="B119" s="73" t="s">
        <v>1032</v>
      </c>
      <c r="C119" s="73"/>
      <c r="D119" s="73" t="s">
        <v>714</v>
      </c>
      <c r="E119" s="73"/>
      <c r="F119" s="73"/>
      <c r="G119" s="71">
        <v>0</v>
      </c>
      <c r="H119" s="71">
        <v>0</v>
      </c>
      <c r="I119" s="73" t="s">
        <v>626</v>
      </c>
      <c r="J119" s="71">
        <v>4000</v>
      </c>
      <c r="K119" t="str">
        <f t="shared" si="3"/>
        <v>SI</v>
      </c>
      <c r="M119" t="str">
        <f t="shared" si="4"/>
        <v>001-HOLLIS-PAS-Azul</v>
      </c>
      <c r="O119" t="b">
        <f t="shared" si="5"/>
        <v>0</v>
      </c>
    </row>
    <row r="120" spans="1:15" hidden="1" x14ac:dyDescent="0.25">
      <c r="A120" s="73" t="s">
        <v>994</v>
      </c>
      <c r="B120" s="73" t="s">
        <v>1033</v>
      </c>
      <c r="C120" s="73"/>
      <c r="D120" s="73" t="s">
        <v>943</v>
      </c>
      <c r="E120" s="73"/>
      <c r="F120" s="73"/>
      <c r="G120" s="71">
        <v>0</v>
      </c>
      <c r="H120" s="71">
        <v>0</v>
      </c>
      <c r="I120" s="73" t="s">
        <v>626</v>
      </c>
      <c r="J120" s="71">
        <v>4000</v>
      </c>
      <c r="K120" t="str">
        <f t="shared" si="3"/>
        <v>SI</v>
      </c>
      <c r="M120" t="str">
        <f t="shared" si="4"/>
        <v>001-HOLLIS-PAS-Morado</v>
      </c>
      <c r="O120" t="b">
        <f t="shared" si="5"/>
        <v>0</v>
      </c>
    </row>
    <row r="121" spans="1:15" hidden="1" x14ac:dyDescent="0.25">
      <c r="A121" s="73" t="s">
        <v>994</v>
      </c>
      <c r="B121" s="73" t="s">
        <v>1034</v>
      </c>
      <c r="C121" s="73"/>
      <c r="D121" s="73" t="s">
        <v>743</v>
      </c>
      <c r="E121" s="73"/>
      <c r="F121" s="73"/>
      <c r="G121" s="71">
        <v>0</v>
      </c>
      <c r="H121" s="71">
        <v>0</v>
      </c>
      <c r="I121" s="73" t="s">
        <v>626</v>
      </c>
      <c r="J121" s="71">
        <v>4000</v>
      </c>
      <c r="K121" t="str">
        <f t="shared" si="3"/>
        <v>SI</v>
      </c>
      <c r="M121" t="str">
        <f t="shared" si="4"/>
        <v>001-HOLLIS-PAS-Naranja</v>
      </c>
      <c r="O121" t="b">
        <f t="shared" si="5"/>
        <v>0</v>
      </c>
    </row>
    <row r="122" spans="1:15" hidden="1" x14ac:dyDescent="0.25">
      <c r="A122" s="73" t="s">
        <v>994</v>
      </c>
      <c r="B122" s="73" t="s">
        <v>1038</v>
      </c>
      <c r="C122" s="73"/>
      <c r="D122" s="73" t="s">
        <v>761</v>
      </c>
      <c r="E122" s="73"/>
      <c r="F122" s="73"/>
      <c r="G122" s="71">
        <v>0</v>
      </c>
      <c r="H122" s="71">
        <v>0</v>
      </c>
      <c r="I122" s="73" t="s">
        <v>626</v>
      </c>
      <c r="J122" s="71">
        <v>4000</v>
      </c>
      <c r="K122" t="str">
        <f t="shared" si="3"/>
        <v>SI</v>
      </c>
      <c r="M122" t="str">
        <f t="shared" si="4"/>
        <v>001-HOLLIS-PAS-Rosado</v>
      </c>
      <c r="O122" t="b">
        <f t="shared" si="5"/>
        <v>0</v>
      </c>
    </row>
    <row r="123" spans="1:15" hidden="1" x14ac:dyDescent="0.25">
      <c r="A123" s="73" t="s">
        <v>994</v>
      </c>
      <c r="B123" s="73" t="s">
        <v>1039</v>
      </c>
      <c r="C123" s="73"/>
      <c r="D123" s="73" t="s">
        <v>721</v>
      </c>
      <c r="E123" s="73"/>
      <c r="F123" s="73"/>
      <c r="G123" s="71">
        <v>0</v>
      </c>
      <c r="H123" s="71">
        <v>0</v>
      </c>
      <c r="I123" s="73" t="s">
        <v>626</v>
      </c>
      <c r="J123" s="71">
        <v>4000</v>
      </c>
      <c r="K123" t="str">
        <f t="shared" si="3"/>
        <v>SI</v>
      </c>
      <c r="M123" t="str">
        <f t="shared" si="4"/>
        <v>001-HOLLIS-PAS-Verde</v>
      </c>
      <c r="O123" t="b">
        <f t="shared" si="5"/>
        <v>0</v>
      </c>
    </row>
    <row r="124" spans="1:15" hidden="1" x14ac:dyDescent="0.25">
      <c r="A124" s="53" t="s">
        <v>736</v>
      </c>
      <c r="B124" s="53" t="s">
        <v>1030</v>
      </c>
      <c r="D124" s="53" t="s">
        <v>713</v>
      </c>
      <c r="G124">
        <v>0</v>
      </c>
      <c r="H124">
        <v>0</v>
      </c>
      <c r="I124" s="53" t="s">
        <v>626</v>
      </c>
      <c r="J124">
        <v>750</v>
      </c>
      <c r="K124" t="str">
        <f t="shared" si="3"/>
        <v>NO</v>
      </c>
      <c r="M124" t="str">
        <f t="shared" si="4"/>
        <v>001-IL-151-Negro</v>
      </c>
      <c r="N124" t="s">
        <v>1079</v>
      </c>
      <c r="O124" t="b">
        <f t="shared" si="5"/>
        <v>1</v>
      </c>
    </row>
    <row r="125" spans="1:15" hidden="1" x14ac:dyDescent="0.25">
      <c r="A125" s="73" t="s">
        <v>899</v>
      </c>
      <c r="B125" s="73" t="s">
        <v>1030</v>
      </c>
      <c r="C125" s="73"/>
      <c r="D125" s="73" t="s">
        <v>718</v>
      </c>
      <c r="E125" s="73"/>
      <c r="F125" s="73"/>
      <c r="G125" s="71">
        <v>0</v>
      </c>
      <c r="H125" s="71">
        <v>0</v>
      </c>
      <c r="I125" s="73" t="s">
        <v>626</v>
      </c>
      <c r="J125" s="71">
        <v>10000</v>
      </c>
      <c r="K125" t="str">
        <f t="shared" si="3"/>
        <v>SI</v>
      </c>
      <c r="M125" t="str">
        <f t="shared" si="4"/>
        <v>001-JU-93-Blanco</v>
      </c>
      <c r="O125" t="b">
        <f t="shared" si="5"/>
        <v>0</v>
      </c>
    </row>
    <row r="126" spans="1:15" hidden="1" x14ac:dyDescent="0.25">
      <c r="A126" s="73" t="s">
        <v>900</v>
      </c>
      <c r="B126" s="73" t="s">
        <v>1030</v>
      </c>
      <c r="C126" s="73"/>
      <c r="D126" s="73" t="s">
        <v>772</v>
      </c>
      <c r="E126" s="73"/>
      <c r="F126" s="73"/>
      <c r="G126" s="71">
        <v>0</v>
      </c>
      <c r="H126" s="71">
        <v>0</v>
      </c>
      <c r="I126" s="73" t="s">
        <v>626</v>
      </c>
      <c r="J126" s="71">
        <v>10000</v>
      </c>
      <c r="K126" t="str">
        <f t="shared" si="3"/>
        <v>SI</v>
      </c>
      <c r="M126" t="str">
        <f t="shared" si="4"/>
        <v>001-JU-94-Bamboo</v>
      </c>
      <c r="O126" t="b">
        <f t="shared" si="5"/>
        <v>0</v>
      </c>
    </row>
    <row r="127" spans="1:15" hidden="1" x14ac:dyDescent="0.25">
      <c r="A127" s="73" t="s">
        <v>911</v>
      </c>
      <c r="B127" s="73" t="s">
        <v>1030</v>
      </c>
      <c r="C127" s="73"/>
      <c r="D127" s="73" t="s">
        <v>718</v>
      </c>
      <c r="E127" s="73"/>
      <c r="F127" s="73"/>
      <c r="G127" s="71">
        <v>0</v>
      </c>
      <c r="H127" s="71">
        <v>0</v>
      </c>
      <c r="I127" s="73" t="s">
        <v>626</v>
      </c>
      <c r="J127" s="71">
        <v>10000</v>
      </c>
      <c r="K127" t="str">
        <f t="shared" si="3"/>
        <v>SI</v>
      </c>
      <c r="M127" t="str">
        <f t="shared" si="4"/>
        <v>001-JU-95-Blanco</v>
      </c>
      <c r="O127" t="b">
        <f t="shared" si="5"/>
        <v>0</v>
      </c>
    </row>
    <row r="128" spans="1:15" hidden="1" x14ac:dyDescent="0.25">
      <c r="A128" s="73" t="s">
        <v>917</v>
      </c>
      <c r="B128" s="73" t="s">
        <v>1030</v>
      </c>
      <c r="C128" s="73"/>
      <c r="D128" s="73" t="s">
        <v>724</v>
      </c>
      <c r="E128" s="73"/>
      <c r="F128" s="73"/>
      <c r="G128" s="71">
        <v>0</v>
      </c>
      <c r="H128" s="71">
        <v>0</v>
      </c>
      <c r="I128" s="73" t="s">
        <v>626</v>
      </c>
      <c r="J128" s="71">
        <v>600</v>
      </c>
      <c r="K128" t="str">
        <f t="shared" si="3"/>
        <v>SI</v>
      </c>
      <c r="M128" t="str">
        <f t="shared" si="4"/>
        <v>001-JU-96-Natural</v>
      </c>
      <c r="O128" t="b">
        <f t="shared" si="5"/>
        <v>0</v>
      </c>
    </row>
    <row r="129" spans="1:15" hidden="1" x14ac:dyDescent="0.25">
      <c r="A129" s="73" t="s">
        <v>935</v>
      </c>
      <c r="B129" s="73" t="s">
        <v>1030</v>
      </c>
      <c r="C129" s="73"/>
      <c r="D129" s="73" t="s">
        <v>724</v>
      </c>
      <c r="E129" s="73"/>
      <c r="F129" s="73"/>
      <c r="G129" s="71">
        <v>0</v>
      </c>
      <c r="H129" s="71">
        <v>0</v>
      </c>
      <c r="I129" s="73" t="s">
        <v>626</v>
      </c>
      <c r="J129" s="71">
        <v>700</v>
      </c>
      <c r="K129" t="str">
        <f t="shared" si="3"/>
        <v>SI</v>
      </c>
      <c r="M129" t="str">
        <f t="shared" si="4"/>
        <v>001-JU-97-Natural</v>
      </c>
      <c r="O129" t="b">
        <f t="shared" si="5"/>
        <v>0</v>
      </c>
    </row>
    <row r="130" spans="1:15" hidden="1" x14ac:dyDescent="0.25">
      <c r="A130" s="73" t="s">
        <v>965</v>
      </c>
      <c r="B130" s="73" t="s">
        <v>1030</v>
      </c>
      <c r="C130" s="73"/>
      <c r="D130" s="73" t="s">
        <v>724</v>
      </c>
      <c r="E130" s="73"/>
      <c r="F130" s="73"/>
      <c r="G130" s="71">
        <v>0</v>
      </c>
      <c r="H130" s="71">
        <v>0</v>
      </c>
      <c r="I130" s="73" t="s">
        <v>626</v>
      </c>
      <c r="J130" s="71">
        <v>700</v>
      </c>
      <c r="K130" t="str">
        <f t="shared" si="3"/>
        <v>SI</v>
      </c>
      <c r="M130" t="str">
        <f t="shared" si="4"/>
        <v>001-JU-98-Natural</v>
      </c>
      <c r="O130" t="b">
        <f t="shared" si="5"/>
        <v>0</v>
      </c>
    </row>
    <row r="131" spans="1:15" hidden="1" x14ac:dyDescent="0.25">
      <c r="A131" s="73" t="s">
        <v>826</v>
      </c>
      <c r="B131" s="73" t="s">
        <v>1030</v>
      </c>
      <c r="C131" s="73"/>
      <c r="D131" s="73" t="s">
        <v>713</v>
      </c>
      <c r="E131" s="73"/>
      <c r="F131" s="73"/>
      <c r="G131" s="71">
        <v>0</v>
      </c>
      <c r="H131" s="71">
        <v>0</v>
      </c>
      <c r="I131" s="73" t="s">
        <v>626</v>
      </c>
      <c r="J131" s="71">
        <v>600</v>
      </c>
      <c r="K131" t="str">
        <f t="shared" ref="K131:K194" si="6">IF(N131="","SI","NO")</f>
        <v>SI</v>
      </c>
      <c r="M131" t="str">
        <f t="shared" ref="M131:M194" si="7">CONCATENATE(A131,"-",D131)</f>
        <v>001-JU-99-Negro</v>
      </c>
      <c r="O131" t="b">
        <f t="shared" ref="O131:O194" si="8">N131=M131</f>
        <v>0</v>
      </c>
    </row>
    <row r="132" spans="1:15" hidden="1" x14ac:dyDescent="0.25">
      <c r="A132" s="73" t="s">
        <v>910</v>
      </c>
      <c r="B132" s="73" t="s">
        <v>1030</v>
      </c>
      <c r="C132" s="73"/>
      <c r="D132" s="73" t="s">
        <v>715</v>
      </c>
      <c r="E132" s="73"/>
      <c r="F132" s="73"/>
      <c r="G132" s="71">
        <v>0</v>
      </c>
      <c r="H132" s="71">
        <v>0</v>
      </c>
      <c r="I132" s="73" t="s">
        <v>626</v>
      </c>
      <c r="J132" s="71">
        <v>10000</v>
      </c>
      <c r="K132" t="str">
        <f t="shared" si="6"/>
        <v>SI</v>
      </c>
      <c r="M132" t="str">
        <f t="shared" si="7"/>
        <v>001-LAPIZ-ROJO-Rojo</v>
      </c>
      <c r="O132" t="b">
        <f t="shared" si="8"/>
        <v>0</v>
      </c>
    </row>
    <row r="133" spans="1:15" hidden="1" x14ac:dyDescent="0.25">
      <c r="A133" s="73" t="s">
        <v>954</v>
      </c>
      <c r="B133" s="73" t="s">
        <v>1033</v>
      </c>
      <c r="C133" s="73"/>
      <c r="D133" s="73" t="s">
        <v>714</v>
      </c>
      <c r="E133" s="73"/>
      <c r="F133" s="73"/>
      <c r="G133" s="71">
        <v>0</v>
      </c>
      <c r="H133" s="71">
        <v>0</v>
      </c>
      <c r="I133" s="73" t="s">
        <v>626</v>
      </c>
      <c r="J133" s="71">
        <v>700</v>
      </c>
      <c r="K133" t="str">
        <f t="shared" si="6"/>
        <v>SI</v>
      </c>
      <c r="M133" t="str">
        <f t="shared" si="7"/>
        <v>001-LL-117-Azul</v>
      </c>
      <c r="O133" t="b">
        <f t="shared" si="8"/>
        <v>0</v>
      </c>
    </row>
    <row r="134" spans="1:15" hidden="1" x14ac:dyDescent="0.25">
      <c r="A134" s="73" t="s">
        <v>954</v>
      </c>
      <c r="B134" s="73" t="s">
        <v>1030</v>
      </c>
      <c r="C134" s="73"/>
      <c r="D134" s="73" t="s">
        <v>713</v>
      </c>
      <c r="E134" s="73"/>
      <c r="F134" s="73"/>
      <c r="G134" s="71">
        <v>0</v>
      </c>
      <c r="H134" s="71">
        <v>0</v>
      </c>
      <c r="I134" s="73" t="s">
        <v>626</v>
      </c>
      <c r="J134" s="71">
        <v>700</v>
      </c>
      <c r="K134" t="str">
        <f t="shared" si="6"/>
        <v>SI</v>
      </c>
      <c r="M134" t="str">
        <f t="shared" si="7"/>
        <v>001-LL-117-Negro</v>
      </c>
      <c r="O134" t="b">
        <f t="shared" si="8"/>
        <v>0</v>
      </c>
    </row>
    <row r="135" spans="1:15" hidden="1" x14ac:dyDescent="0.25">
      <c r="A135" s="73" t="s">
        <v>954</v>
      </c>
      <c r="B135" s="73" t="s">
        <v>1034</v>
      </c>
      <c r="C135" s="73"/>
      <c r="D135" s="73" t="s">
        <v>715</v>
      </c>
      <c r="E135" s="73"/>
      <c r="F135" s="73"/>
      <c r="G135" s="71">
        <v>0</v>
      </c>
      <c r="H135" s="71">
        <v>0</v>
      </c>
      <c r="I135" s="73" t="s">
        <v>626</v>
      </c>
      <c r="J135" s="71">
        <v>700</v>
      </c>
      <c r="K135" t="str">
        <f t="shared" si="6"/>
        <v>SI</v>
      </c>
      <c r="M135" t="str">
        <f t="shared" si="7"/>
        <v>001-LL-117-Rojo</v>
      </c>
      <c r="O135" t="b">
        <f t="shared" si="8"/>
        <v>0</v>
      </c>
    </row>
    <row r="136" spans="1:15" hidden="1" x14ac:dyDescent="0.25">
      <c r="A136" s="73" t="s">
        <v>954</v>
      </c>
      <c r="B136" s="73" t="s">
        <v>1032</v>
      </c>
      <c r="C136" s="73"/>
      <c r="D136" s="73" t="s">
        <v>717</v>
      </c>
      <c r="E136" s="73"/>
      <c r="F136" s="73"/>
      <c r="G136" s="71">
        <v>0</v>
      </c>
      <c r="H136" s="71">
        <v>0</v>
      </c>
      <c r="I136" s="73" t="s">
        <v>626</v>
      </c>
      <c r="J136" s="71">
        <v>700</v>
      </c>
      <c r="K136" t="str">
        <f t="shared" si="6"/>
        <v>SI</v>
      </c>
      <c r="M136" t="str">
        <f t="shared" si="7"/>
        <v>001-LL-117-Silver</v>
      </c>
      <c r="O136" t="b">
        <f t="shared" si="8"/>
        <v>0</v>
      </c>
    </row>
    <row r="137" spans="1:15" hidden="1" x14ac:dyDescent="0.25">
      <c r="A137" s="73" t="s">
        <v>929</v>
      </c>
      <c r="B137" s="73" t="s">
        <v>1030</v>
      </c>
      <c r="C137" s="73"/>
      <c r="D137" s="73" t="s">
        <v>717</v>
      </c>
      <c r="E137" s="73"/>
      <c r="F137" s="73"/>
      <c r="G137" s="71">
        <v>0</v>
      </c>
      <c r="H137" s="71">
        <v>0</v>
      </c>
      <c r="I137" s="73" t="s">
        <v>626</v>
      </c>
      <c r="J137" s="71">
        <v>600</v>
      </c>
      <c r="K137" t="str">
        <f t="shared" si="6"/>
        <v>SI</v>
      </c>
      <c r="M137" t="str">
        <f t="shared" si="7"/>
        <v>001-LOCKET-Silver</v>
      </c>
      <c r="O137" t="b">
        <f t="shared" si="8"/>
        <v>0</v>
      </c>
    </row>
    <row r="138" spans="1:15" hidden="1" x14ac:dyDescent="0.25">
      <c r="A138" s="73" t="s">
        <v>854</v>
      </c>
      <c r="B138" s="73" t="s">
        <v>1030</v>
      </c>
      <c r="C138" s="73"/>
      <c r="D138" s="73" t="s">
        <v>713</v>
      </c>
      <c r="E138" s="73"/>
      <c r="F138" s="73"/>
      <c r="G138" s="71">
        <v>0</v>
      </c>
      <c r="H138" s="71">
        <v>0</v>
      </c>
      <c r="I138" s="73" t="s">
        <v>626</v>
      </c>
      <c r="J138" s="71">
        <v>600</v>
      </c>
      <c r="K138" t="str">
        <f t="shared" si="6"/>
        <v>SI</v>
      </c>
      <c r="M138" t="str">
        <f t="shared" si="7"/>
        <v>001-ML-404-Negro</v>
      </c>
      <c r="O138" t="b">
        <f t="shared" si="8"/>
        <v>0</v>
      </c>
    </row>
    <row r="139" spans="1:15" hidden="1" x14ac:dyDescent="0.25">
      <c r="A139" s="73" t="s">
        <v>855</v>
      </c>
      <c r="B139" s="73" t="s">
        <v>1030</v>
      </c>
      <c r="C139" s="73"/>
      <c r="D139" s="73" t="s">
        <v>713</v>
      </c>
      <c r="E139" s="73"/>
      <c r="F139" s="73"/>
      <c r="G139" s="71">
        <v>0</v>
      </c>
      <c r="H139" s="71">
        <v>0</v>
      </c>
      <c r="I139" s="73" t="s">
        <v>626</v>
      </c>
      <c r="J139" s="71">
        <v>500</v>
      </c>
      <c r="K139" t="str">
        <f t="shared" si="6"/>
        <v>SI</v>
      </c>
      <c r="M139" t="str">
        <f t="shared" si="7"/>
        <v>001-ML-405-Negro</v>
      </c>
      <c r="O139" t="b">
        <f t="shared" si="8"/>
        <v>0</v>
      </c>
    </row>
    <row r="140" spans="1:15" hidden="1" x14ac:dyDescent="0.25">
      <c r="A140" s="73" t="s">
        <v>856</v>
      </c>
      <c r="B140" s="73" t="s">
        <v>1030</v>
      </c>
      <c r="C140" s="73"/>
      <c r="D140" s="73" t="s">
        <v>722</v>
      </c>
      <c r="E140" s="73"/>
      <c r="F140" s="73"/>
      <c r="G140" s="71">
        <v>0</v>
      </c>
      <c r="H140" s="71">
        <v>0</v>
      </c>
      <c r="I140" s="73" t="s">
        <v>626</v>
      </c>
      <c r="J140" s="71">
        <v>600</v>
      </c>
      <c r="K140" t="str">
        <f t="shared" si="6"/>
        <v>SI</v>
      </c>
      <c r="M140" t="str">
        <f t="shared" si="7"/>
        <v>001-ML-406-Azul Oscuro</v>
      </c>
      <c r="O140" t="b">
        <f t="shared" si="8"/>
        <v>0</v>
      </c>
    </row>
    <row r="141" spans="1:15" hidden="1" x14ac:dyDescent="0.25">
      <c r="A141" s="73" t="s">
        <v>856</v>
      </c>
      <c r="B141" s="73" t="s">
        <v>1032</v>
      </c>
      <c r="C141" s="73"/>
      <c r="D141" s="73" t="s">
        <v>713</v>
      </c>
      <c r="E141" s="73"/>
      <c r="F141" s="73"/>
      <c r="G141" s="71">
        <v>0</v>
      </c>
      <c r="H141" s="71">
        <v>0</v>
      </c>
      <c r="I141" s="73" t="s">
        <v>626</v>
      </c>
      <c r="J141" s="71">
        <v>600</v>
      </c>
      <c r="K141" t="str">
        <f t="shared" si="6"/>
        <v>SI</v>
      </c>
      <c r="M141" t="str">
        <f t="shared" si="7"/>
        <v>001-ML-406-Negro</v>
      </c>
      <c r="O141" t="b">
        <f t="shared" si="8"/>
        <v>0</v>
      </c>
    </row>
    <row r="142" spans="1:15" hidden="1" x14ac:dyDescent="0.25">
      <c r="A142" s="73" t="s">
        <v>857</v>
      </c>
      <c r="B142" s="73" t="s">
        <v>1030</v>
      </c>
      <c r="C142" s="73"/>
      <c r="D142" s="73" t="s">
        <v>716</v>
      </c>
      <c r="E142" s="73"/>
      <c r="F142" s="73"/>
      <c r="G142" s="71">
        <v>0</v>
      </c>
      <c r="H142" s="71">
        <v>0</v>
      </c>
      <c r="I142" s="73" t="s">
        <v>626</v>
      </c>
      <c r="J142" s="71">
        <v>600</v>
      </c>
      <c r="K142" t="str">
        <f t="shared" si="6"/>
        <v>SI</v>
      </c>
      <c r="M142" t="str">
        <f t="shared" si="7"/>
        <v>001-ML-407-Gris</v>
      </c>
      <c r="O142" t="b">
        <f t="shared" si="8"/>
        <v>0</v>
      </c>
    </row>
    <row r="143" spans="1:15" hidden="1" x14ac:dyDescent="0.25">
      <c r="A143" s="73" t="s">
        <v>858</v>
      </c>
      <c r="B143" s="73" t="s">
        <v>1030</v>
      </c>
      <c r="C143" s="73"/>
      <c r="D143" s="73" t="s">
        <v>859</v>
      </c>
      <c r="E143" s="73"/>
      <c r="F143" s="73"/>
      <c r="G143" s="71">
        <v>0</v>
      </c>
      <c r="H143" s="71">
        <v>0</v>
      </c>
      <c r="I143" s="73" t="s">
        <v>626</v>
      </c>
      <c r="J143" s="71">
        <v>600</v>
      </c>
      <c r="K143" t="str">
        <f t="shared" si="6"/>
        <v>SI</v>
      </c>
      <c r="M143" t="str">
        <f t="shared" si="7"/>
        <v>001-ML-408-Madera</v>
      </c>
      <c r="O143" t="b">
        <f t="shared" si="8"/>
        <v>0</v>
      </c>
    </row>
    <row r="144" spans="1:15" hidden="1" x14ac:dyDescent="0.25">
      <c r="A144" s="73" t="s">
        <v>737</v>
      </c>
      <c r="B144" s="73" t="s">
        <v>1030</v>
      </c>
      <c r="C144" s="73"/>
      <c r="D144" s="73" t="s">
        <v>717</v>
      </c>
      <c r="E144" s="73"/>
      <c r="F144" s="73"/>
      <c r="G144" s="71">
        <v>0</v>
      </c>
      <c r="H144" s="71">
        <v>0</v>
      </c>
      <c r="I144" s="73" t="s">
        <v>626</v>
      </c>
      <c r="J144" s="71">
        <v>700</v>
      </c>
      <c r="K144" t="str">
        <f t="shared" si="6"/>
        <v>SI</v>
      </c>
      <c r="M144" t="str">
        <f t="shared" si="7"/>
        <v>001-ML-413-Silver</v>
      </c>
      <c r="O144" t="b">
        <f t="shared" si="8"/>
        <v>0</v>
      </c>
    </row>
    <row r="145" spans="1:15" hidden="1" x14ac:dyDescent="0.25">
      <c r="A145" s="53" t="s">
        <v>738</v>
      </c>
      <c r="B145" s="53" t="s">
        <v>717</v>
      </c>
      <c r="D145" s="53" t="s">
        <v>717</v>
      </c>
      <c r="G145">
        <v>0</v>
      </c>
      <c r="H145">
        <v>0</v>
      </c>
      <c r="I145" s="53" t="s">
        <v>626</v>
      </c>
      <c r="J145">
        <v>700</v>
      </c>
      <c r="K145" t="str">
        <f t="shared" si="6"/>
        <v>NO</v>
      </c>
      <c r="M145" t="str">
        <f t="shared" si="7"/>
        <v>001-ML-414-Silver</v>
      </c>
      <c r="N145" t="s">
        <v>1047</v>
      </c>
      <c r="O145" t="b">
        <f t="shared" si="8"/>
        <v>1</v>
      </c>
    </row>
    <row r="146" spans="1:15" hidden="1" x14ac:dyDescent="0.25">
      <c r="A146" s="53" t="s">
        <v>739</v>
      </c>
      <c r="B146" s="53" t="s">
        <v>713</v>
      </c>
      <c r="D146" s="53" t="s">
        <v>713</v>
      </c>
      <c r="G146">
        <v>0</v>
      </c>
      <c r="H146">
        <v>0</v>
      </c>
      <c r="I146" s="53" t="s">
        <v>626</v>
      </c>
      <c r="J146">
        <v>700</v>
      </c>
      <c r="K146" t="str">
        <f t="shared" si="6"/>
        <v>NO</v>
      </c>
      <c r="M146" t="str">
        <f t="shared" si="7"/>
        <v>001-ML-415-Negro</v>
      </c>
      <c r="N146" t="s">
        <v>1048</v>
      </c>
      <c r="O146" t="b">
        <f t="shared" si="8"/>
        <v>1</v>
      </c>
    </row>
    <row r="147" spans="1:15" hidden="1" x14ac:dyDescent="0.25">
      <c r="A147" s="53" t="s">
        <v>740</v>
      </c>
      <c r="B147" s="53" t="s">
        <v>1032</v>
      </c>
      <c r="D147" s="53" t="s">
        <v>720</v>
      </c>
      <c r="G147">
        <v>0</v>
      </c>
      <c r="H147">
        <v>0</v>
      </c>
      <c r="I147" s="53" t="s">
        <v>626</v>
      </c>
      <c r="J147">
        <v>300</v>
      </c>
      <c r="K147" t="str">
        <f t="shared" si="6"/>
        <v>NO</v>
      </c>
      <c r="M147" t="str">
        <f t="shared" si="7"/>
        <v>001-MU-369-Azul Royal</v>
      </c>
      <c r="N147" t="s">
        <v>1126</v>
      </c>
      <c r="O147" t="b">
        <f t="shared" si="8"/>
        <v>1</v>
      </c>
    </row>
    <row r="148" spans="1:15" hidden="1" x14ac:dyDescent="0.25">
      <c r="A148" s="53" t="s">
        <v>740</v>
      </c>
      <c r="B148" s="53" t="s">
        <v>1033</v>
      </c>
      <c r="D148" s="53" t="s">
        <v>718</v>
      </c>
      <c r="G148">
        <v>0</v>
      </c>
      <c r="H148">
        <v>0</v>
      </c>
      <c r="I148" s="53" t="s">
        <v>626</v>
      </c>
      <c r="J148">
        <v>300</v>
      </c>
      <c r="K148" t="str">
        <f t="shared" si="6"/>
        <v>NO</v>
      </c>
      <c r="M148" t="str">
        <f t="shared" si="7"/>
        <v>001-MU-369-Blanco</v>
      </c>
      <c r="N148" t="s">
        <v>1127</v>
      </c>
      <c r="O148" t="b">
        <f t="shared" si="8"/>
        <v>1</v>
      </c>
    </row>
    <row r="149" spans="1:15" hidden="1" x14ac:dyDescent="0.25">
      <c r="A149" s="53" t="s">
        <v>740</v>
      </c>
      <c r="B149" s="53" t="s">
        <v>1030</v>
      </c>
      <c r="D149" s="53" t="s">
        <v>713</v>
      </c>
      <c r="G149">
        <v>0</v>
      </c>
      <c r="H149">
        <v>0</v>
      </c>
      <c r="I149" s="53" t="s">
        <v>626</v>
      </c>
      <c r="J149">
        <v>300</v>
      </c>
      <c r="K149" t="str">
        <f t="shared" si="6"/>
        <v>NO</v>
      </c>
      <c r="M149" t="str">
        <f t="shared" si="7"/>
        <v>001-MU-369-Negro</v>
      </c>
      <c r="N149" t="s">
        <v>1128</v>
      </c>
      <c r="O149" t="b">
        <f t="shared" si="8"/>
        <v>1</v>
      </c>
    </row>
    <row r="150" spans="1:15" hidden="1" x14ac:dyDescent="0.25">
      <c r="A150" s="53" t="s">
        <v>740</v>
      </c>
      <c r="B150" s="53" t="s">
        <v>1034</v>
      </c>
      <c r="D150" s="53" t="s">
        <v>715</v>
      </c>
      <c r="G150">
        <v>0</v>
      </c>
      <c r="H150">
        <v>0</v>
      </c>
      <c r="I150" s="53" t="s">
        <v>626</v>
      </c>
      <c r="J150">
        <v>300</v>
      </c>
      <c r="K150" t="str">
        <f t="shared" si="6"/>
        <v>NO</v>
      </c>
      <c r="M150" t="str">
        <f t="shared" si="7"/>
        <v>001-MU-369-Rojo</v>
      </c>
      <c r="N150" t="s">
        <v>1129</v>
      </c>
      <c r="O150" t="b">
        <f t="shared" si="8"/>
        <v>1</v>
      </c>
    </row>
    <row r="151" spans="1:15" hidden="1" x14ac:dyDescent="0.25">
      <c r="A151" s="53" t="s">
        <v>741</v>
      </c>
      <c r="B151" s="53" t="s">
        <v>690</v>
      </c>
      <c r="D151" s="53" t="s">
        <v>742</v>
      </c>
      <c r="G151">
        <v>0</v>
      </c>
      <c r="H151">
        <v>0</v>
      </c>
      <c r="I151" s="53" t="s">
        <v>626</v>
      </c>
      <c r="J151">
        <v>900</v>
      </c>
      <c r="K151" t="str">
        <f t="shared" si="6"/>
        <v>NO</v>
      </c>
      <c r="M151" t="str">
        <f t="shared" si="7"/>
        <v>001-MU-372-Amarillo</v>
      </c>
      <c r="N151" t="s">
        <v>1103</v>
      </c>
      <c r="O151" t="b">
        <f t="shared" si="8"/>
        <v>1</v>
      </c>
    </row>
    <row r="152" spans="1:15" hidden="1" x14ac:dyDescent="0.25">
      <c r="A152" s="53" t="s">
        <v>741</v>
      </c>
      <c r="B152" s="53" t="s">
        <v>623</v>
      </c>
      <c r="D152" s="53" t="s">
        <v>714</v>
      </c>
      <c r="G152">
        <v>0</v>
      </c>
      <c r="H152">
        <v>0</v>
      </c>
      <c r="I152" s="53" t="s">
        <v>626</v>
      </c>
      <c r="J152">
        <v>1500</v>
      </c>
      <c r="K152" t="str">
        <f t="shared" si="6"/>
        <v>NO</v>
      </c>
      <c r="M152" t="str">
        <f t="shared" si="7"/>
        <v>001-MU-372-Azul</v>
      </c>
      <c r="N152" t="s">
        <v>1224</v>
      </c>
      <c r="O152" t="b">
        <f t="shared" si="8"/>
        <v>1</v>
      </c>
    </row>
    <row r="153" spans="1:15" hidden="1" x14ac:dyDescent="0.25">
      <c r="A153" s="53" t="s">
        <v>741</v>
      </c>
      <c r="B153" s="53" t="s">
        <v>691</v>
      </c>
      <c r="D153" s="53" t="s">
        <v>743</v>
      </c>
      <c r="G153">
        <v>0</v>
      </c>
      <c r="H153">
        <v>0</v>
      </c>
      <c r="I153" s="53" t="s">
        <v>626</v>
      </c>
      <c r="J153">
        <v>900</v>
      </c>
      <c r="K153" t="str">
        <f t="shared" si="6"/>
        <v>NO</v>
      </c>
      <c r="M153" t="str">
        <f t="shared" si="7"/>
        <v>001-MU-372-Naranja</v>
      </c>
      <c r="N153" t="s">
        <v>1104</v>
      </c>
      <c r="O153" t="b">
        <f t="shared" si="8"/>
        <v>1</v>
      </c>
    </row>
    <row r="154" spans="1:15" hidden="1" x14ac:dyDescent="0.25">
      <c r="A154" s="53" t="s">
        <v>741</v>
      </c>
      <c r="B154" s="53" t="s">
        <v>693</v>
      </c>
      <c r="D154" s="53" t="s">
        <v>713</v>
      </c>
      <c r="G154">
        <v>0</v>
      </c>
      <c r="H154">
        <v>0</v>
      </c>
      <c r="I154" s="53" t="s">
        <v>626</v>
      </c>
      <c r="J154">
        <v>900</v>
      </c>
      <c r="K154" t="str">
        <f t="shared" si="6"/>
        <v>NO</v>
      </c>
      <c r="M154" t="str">
        <f t="shared" si="7"/>
        <v>001-MU-372-Negro</v>
      </c>
      <c r="N154" t="s">
        <v>1105</v>
      </c>
      <c r="O154" t="b">
        <f t="shared" si="8"/>
        <v>1</v>
      </c>
    </row>
    <row r="155" spans="1:15" hidden="1" x14ac:dyDescent="0.25">
      <c r="A155" s="53" t="s">
        <v>741</v>
      </c>
      <c r="B155" s="53" t="s">
        <v>688</v>
      </c>
      <c r="D155" s="53" t="s">
        <v>715</v>
      </c>
      <c r="G155">
        <v>0</v>
      </c>
      <c r="H155">
        <v>0</v>
      </c>
      <c r="I155" s="53" t="s">
        <v>626</v>
      </c>
      <c r="J155">
        <v>900</v>
      </c>
      <c r="K155" t="str">
        <f t="shared" si="6"/>
        <v>NO</v>
      </c>
      <c r="M155" t="str">
        <f t="shared" si="7"/>
        <v>001-MU-372-Rojo</v>
      </c>
      <c r="N155" t="s">
        <v>1106</v>
      </c>
      <c r="O155" t="b">
        <f t="shared" si="8"/>
        <v>1</v>
      </c>
    </row>
    <row r="156" spans="1:15" hidden="1" x14ac:dyDescent="0.25">
      <c r="A156" s="53" t="s">
        <v>741</v>
      </c>
      <c r="B156" s="53" t="s">
        <v>692</v>
      </c>
      <c r="D156" s="53" t="s">
        <v>744</v>
      </c>
      <c r="G156">
        <v>0</v>
      </c>
      <c r="H156">
        <v>0</v>
      </c>
      <c r="I156" s="53" t="s">
        <v>626</v>
      </c>
      <c r="J156">
        <v>1200</v>
      </c>
      <c r="K156" t="str">
        <f t="shared" si="6"/>
        <v>NO</v>
      </c>
      <c r="M156" t="str">
        <f t="shared" si="7"/>
        <v>001-MU-372-Transparente</v>
      </c>
      <c r="N156" t="s">
        <v>1107</v>
      </c>
      <c r="O156" t="b">
        <f t="shared" si="8"/>
        <v>1</v>
      </c>
    </row>
    <row r="157" spans="1:15" hidden="1" x14ac:dyDescent="0.25">
      <c r="A157" s="53" t="s">
        <v>741</v>
      </c>
      <c r="B157" s="53" t="s">
        <v>689</v>
      </c>
      <c r="D157" s="53" t="s">
        <v>721</v>
      </c>
      <c r="G157">
        <v>0</v>
      </c>
      <c r="H157">
        <v>0</v>
      </c>
      <c r="I157" s="53" t="s">
        <v>626</v>
      </c>
      <c r="J157">
        <v>900</v>
      </c>
      <c r="K157" t="str">
        <f t="shared" si="6"/>
        <v>NO</v>
      </c>
      <c r="M157" t="str">
        <f t="shared" si="7"/>
        <v>001-MU-372-Verde</v>
      </c>
      <c r="N157" t="s">
        <v>1225</v>
      </c>
      <c r="O157" t="b">
        <f t="shared" si="8"/>
        <v>1</v>
      </c>
    </row>
    <row r="158" spans="1:15" hidden="1" x14ac:dyDescent="0.25">
      <c r="A158" s="53" t="s">
        <v>745</v>
      </c>
      <c r="B158" s="53" t="s">
        <v>690</v>
      </c>
      <c r="D158" s="53" t="s">
        <v>742</v>
      </c>
      <c r="G158">
        <v>0</v>
      </c>
      <c r="H158">
        <v>0</v>
      </c>
      <c r="I158" s="53" t="s">
        <v>626</v>
      </c>
      <c r="J158">
        <v>900</v>
      </c>
      <c r="K158" t="str">
        <f t="shared" si="6"/>
        <v>NO</v>
      </c>
      <c r="M158" t="str">
        <f t="shared" si="7"/>
        <v>001-MU-373-Amarillo</v>
      </c>
      <c r="N158" t="s">
        <v>1109</v>
      </c>
      <c r="O158" t="b">
        <f t="shared" si="8"/>
        <v>1</v>
      </c>
    </row>
    <row r="159" spans="1:15" hidden="1" x14ac:dyDescent="0.25">
      <c r="A159" s="53" t="s">
        <v>745</v>
      </c>
      <c r="B159" s="53" t="s">
        <v>623</v>
      </c>
      <c r="D159" s="53" t="s">
        <v>714</v>
      </c>
      <c r="G159">
        <v>0</v>
      </c>
      <c r="H159">
        <v>0</v>
      </c>
      <c r="I159" s="53" t="s">
        <v>626</v>
      </c>
      <c r="J159">
        <v>900</v>
      </c>
      <c r="K159" t="str">
        <f t="shared" si="6"/>
        <v>NO</v>
      </c>
      <c r="M159" t="str">
        <f t="shared" si="7"/>
        <v>001-MU-373-Azul</v>
      </c>
      <c r="N159" t="s">
        <v>1110</v>
      </c>
      <c r="O159" t="b">
        <f t="shared" si="8"/>
        <v>1</v>
      </c>
    </row>
    <row r="160" spans="1:15" hidden="1" x14ac:dyDescent="0.25">
      <c r="A160" s="53" t="s">
        <v>745</v>
      </c>
      <c r="B160" s="53" t="s">
        <v>692</v>
      </c>
      <c r="D160" s="53" t="s">
        <v>743</v>
      </c>
      <c r="G160">
        <v>0</v>
      </c>
      <c r="H160">
        <v>0</v>
      </c>
      <c r="I160" s="53" t="s">
        <v>626</v>
      </c>
      <c r="J160">
        <v>900</v>
      </c>
      <c r="K160" t="str">
        <f t="shared" si="6"/>
        <v>NO</v>
      </c>
      <c r="M160" t="str">
        <f t="shared" si="7"/>
        <v>001-MU-373-Naranja</v>
      </c>
      <c r="N160" t="s">
        <v>1111</v>
      </c>
      <c r="O160" t="b">
        <f t="shared" si="8"/>
        <v>1</v>
      </c>
    </row>
    <row r="161" spans="1:15" hidden="1" x14ac:dyDescent="0.25">
      <c r="A161" s="53" t="s">
        <v>745</v>
      </c>
      <c r="B161" s="53" t="s">
        <v>693</v>
      </c>
      <c r="D161" s="53" t="s">
        <v>713</v>
      </c>
      <c r="G161">
        <v>0</v>
      </c>
      <c r="H161">
        <v>0</v>
      </c>
      <c r="I161" s="53" t="s">
        <v>626</v>
      </c>
      <c r="J161">
        <v>900</v>
      </c>
      <c r="K161" t="str">
        <f t="shared" si="6"/>
        <v>NO</v>
      </c>
      <c r="M161" t="str">
        <f t="shared" si="7"/>
        <v>001-MU-373-Negro</v>
      </c>
      <c r="N161" t="s">
        <v>1112</v>
      </c>
      <c r="O161" t="b">
        <f t="shared" si="8"/>
        <v>1</v>
      </c>
    </row>
    <row r="162" spans="1:15" hidden="1" x14ac:dyDescent="0.25">
      <c r="A162" s="53" t="s">
        <v>745</v>
      </c>
      <c r="B162" s="53" t="s">
        <v>688</v>
      </c>
      <c r="D162" s="53" t="s">
        <v>715</v>
      </c>
      <c r="G162">
        <v>0</v>
      </c>
      <c r="H162">
        <v>0</v>
      </c>
      <c r="I162" s="53" t="s">
        <v>626</v>
      </c>
      <c r="J162">
        <v>900</v>
      </c>
      <c r="K162" t="str">
        <f t="shared" si="6"/>
        <v>NO</v>
      </c>
      <c r="M162" t="str">
        <f t="shared" si="7"/>
        <v>001-MU-373-Rojo</v>
      </c>
      <c r="N162" t="s">
        <v>1113</v>
      </c>
      <c r="O162" t="b">
        <f t="shared" si="8"/>
        <v>1</v>
      </c>
    </row>
    <row r="163" spans="1:15" hidden="1" x14ac:dyDescent="0.25">
      <c r="A163" s="53" t="s">
        <v>745</v>
      </c>
      <c r="B163" s="53" t="s">
        <v>691</v>
      </c>
      <c r="D163" s="53" t="s">
        <v>744</v>
      </c>
      <c r="G163">
        <v>0</v>
      </c>
      <c r="H163">
        <v>0</v>
      </c>
      <c r="I163" s="53" t="s">
        <v>626</v>
      </c>
      <c r="J163">
        <v>900</v>
      </c>
      <c r="K163" t="str">
        <f t="shared" si="6"/>
        <v>NO</v>
      </c>
      <c r="M163" t="str">
        <f t="shared" si="7"/>
        <v>001-MU-373-Transparente</v>
      </c>
      <c r="N163" t="s">
        <v>1114</v>
      </c>
      <c r="O163" t="b">
        <f t="shared" si="8"/>
        <v>1</v>
      </c>
    </row>
    <row r="164" spans="1:15" hidden="1" x14ac:dyDescent="0.25">
      <c r="A164" s="53" t="s">
        <v>745</v>
      </c>
      <c r="B164" s="53" t="s">
        <v>689</v>
      </c>
      <c r="D164" s="53" t="s">
        <v>721</v>
      </c>
      <c r="G164">
        <v>0</v>
      </c>
      <c r="H164">
        <v>0</v>
      </c>
      <c r="I164" s="53" t="s">
        <v>626</v>
      </c>
      <c r="J164">
        <v>0</v>
      </c>
      <c r="K164" t="str">
        <f t="shared" si="6"/>
        <v>NO</v>
      </c>
      <c r="M164" t="str">
        <f t="shared" si="7"/>
        <v>001-MU-373-Verde</v>
      </c>
      <c r="N164" t="s">
        <v>1115</v>
      </c>
      <c r="O164" t="b">
        <f t="shared" si="8"/>
        <v>1</v>
      </c>
    </row>
    <row r="165" spans="1:15" hidden="1" x14ac:dyDescent="0.25">
      <c r="A165" s="53" t="s">
        <v>746</v>
      </c>
      <c r="B165" s="53" t="s">
        <v>688</v>
      </c>
      <c r="D165" s="53" t="s">
        <v>713</v>
      </c>
      <c r="G165">
        <v>0</v>
      </c>
      <c r="H165">
        <v>0</v>
      </c>
      <c r="I165" s="53" t="s">
        <v>626</v>
      </c>
      <c r="J165">
        <v>450</v>
      </c>
      <c r="K165" t="str">
        <f t="shared" si="6"/>
        <v>NO</v>
      </c>
      <c r="M165" t="str">
        <f t="shared" si="7"/>
        <v>001-MU-374-Negro</v>
      </c>
      <c r="N165" t="s">
        <v>1169</v>
      </c>
      <c r="O165" t="b">
        <f t="shared" si="8"/>
        <v>1</v>
      </c>
    </row>
    <row r="166" spans="1:15" hidden="1" x14ac:dyDescent="0.25">
      <c r="A166" s="53" t="s">
        <v>746</v>
      </c>
      <c r="B166" s="53" t="s">
        <v>623</v>
      </c>
      <c r="D166" s="53" t="s">
        <v>717</v>
      </c>
      <c r="G166">
        <v>0</v>
      </c>
      <c r="H166">
        <v>0</v>
      </c>
      <c r="I166" s="53" t="s">
        <v>626</v>
      </c>
      <c r="J166">
        <v>450</v>
      </c>
      <c r="K166" t="str">
        <f t="shared" si="6"/>
        <v>NO</v>
      </c>
      <c r="M166" t="str">
        <f t="shared" si="7"/>
        <v>001-MU-374-Silver</v>
      </c>
      <c r="N166" t="s">
        <v>1170</v>
      </c>
      <c r="O166" t="b">
        <f t="shared" si="8"/>
        <v>1</v>
      </c>
    </row>
    <row r="167" spans="1:15" hidden="1" x14ac:dyDescent="0.25">
      <c r="A167" s="53" t="s">
        <v>747</v>
      </c>
      <c r="B167" s="53" t="s">
        <v>689</v>
      </c>
      <c r="D167" s="53" t="s">
        <v>714</v>
      </c>
      <c r="G167">
        <v>0</v>
      </c>
      <c r="H167">
        <v>0</v>
      </c>
      <c r="I167" s="53" t="s">
        <v>626</v>
      </c>
      <c r="J167">
        <v>450</v>
      </c>
      <c r="K167" t="str">
        <f t="shared" si="6"/>
        <v>NO</v>
      </c>
      <c r="M167" t="str">
        <f t="shared" si="7"/>
        <v>001-MU-375-Azul</v>
      </c>
      <c r="N167" t="s">
        <v>1180</v>
      </c>
      <c r="O167" t="b">
        <f t="shared" si="8"/>
        <v>1</v>
      </c>
    </row>
    <row r="168" spans="1:15" hidden="1" x14ac:dyDescent="0.25">
      <c r="A168" s="53" t="s">
        <v>747</v>
      </c>
      <c r="B168" s="53" t="s">
        <v>690</v>
      </c>
      <c r="D168" s="53" t="s">
        <v>718</v>
      </c>
      <c r="G168">
        <v>0</v>
      </c>
      <c r="H168">
        <v>0</v>
      </c>
      <c r="I168" s="53" t="s">
        <v>626</v>
      </c>
      <c r="J168">
        <v>450</v>
      </c>
      <c r="K168" t="str">
        <f t="shared" si="6"/>
        <v>NO</v>
      </c>
      <c r="M168" t="str">
        <f t="shared" si="7"/>
        <v>001-MU-375-Blanco</v>
      </c>
      <c r="N168" t="s">
        <v>1181</v>
      </c>
      <c r="O168" t="b">
        <f t="shared" si="8"/>
        <v>1</v>
      </c>
    </row>
    <row r="169" spans="1:15" hidden="1" x14ac:dyDescent="0.25">
      <c r="A169" s="53" t="s">
        <v>747</v>
      </c>
      <c r="B169" s="53" t="s">
        <v>688</v>
      </c>
      <c r="D169" s="53" t="s">
        <v>713</v>
      </c>
      <c r="G169">
        <v>0</v>
      </c>
      <c r="H169">
        <v>0</v>
      </c>
      <c r="I169" s="53" t="s">
        <v>626</v>
      </c>
      <c r="J169">
        <v>450</v>
      </c>
      <c r="K169" t="str">
        <f t="shared" si="6"/>
        <v>NO</v>
      </c>
      <c r="M169" t="str">
        <f t="shared" si="7"/>
        <v>001-MU-375-Negro</v>
      </c>
      <c r="N169" t="s">
        <v>1182</v>
      </c>
      <c r="O169" t="b">
        <f t="shared" si="8"/>
        <v>1</v>
      </c>
    </row>
    <row r="170" spans="1:15" hidden="1" x14ac:dyDescent="0.25">
      <c r="A170" s="53" t="s">
        <v>747</v>
      </c>
      <c r="B170" s="53" t="s">
        <v>623</v>
      </c>
      <c r="D170" s="53" t="s">
        <v>717</v>
      </c>
      <c r="G170">
        <v>0</v>
      </c>
      <c r="H170">
        <v>0</v>
      </c>
      <c r="I170" s="53" t="s">
        <v>626</v>
      </c>
      <c r="J170">
        <v>450</v>
      </c>
      <c r="K170" t="str">
        <f t="shared" si="6"/>
        <v>NO</v>
      </c>
      <c r="M170" t="str">
        <f t="shared" si="7"/>
        <v>001-MU-375-Silver</v>
      </c>
      <c r="N170" t="s">
        <v>1183</v>
      </c>
      <c r="O170" t="b">
        <f t="shared" si="8"/>
        <v>1</v>
      </c>
    </row>
    <row r="171" spans="1:15" hidden="1" x14ac:dyDescent="0.25">
      <c r="A171" s="73" t="s">
        <v>927</v>
      </c>
      <c r="B171" s="73" t="s">
        <v>1032</v>
      </c>
      <c r="C171" s="73"/>
      <c r="D171" s="73" t="s">
        <v>759</v>
      </c>
      <c r="E171" s="73"/>
      <c r="F171" s="73"/>
      <c r="G171" s="71">
        <v>0</v>
      </c>
      <c r="H171" s="71">
        <v>0</v>
      </c>
      <c r="I171" s="73" t="s">
        <v>626</v>
      </c>
      <c r="J171" s="71">
        <v>600</v>
      </c>
      <c r="K171" t="str">
        <f t="shared" si="6"/>
        <v>SI</v>
      </c>
      <c r="M171" t="str">
        <f t="shared" si="7"/>
        <v>001-MU-376-Gris Oscuro</v>
      </c>
      <c r="O171" t="b">
        <f t="shared" si="8"/>
        <v>0</v>
      </c>
    </row>
    <row r="172" spans="1:15" hidden="1" x14ac:dyDescent="0.25">
      <c r="A172" s="73" t="s">
        <v>927</v>
      </c>
      <c r="B172" s="73" t="s">
        <v>1030</v>
      </c>
      <c r="C172" s="73"/>
      <c r="D172" s="73" t="s">
        <v>713</v>
      </c>
      <c r="E172" s="73"/>
      <c r="F172" s="73"/>
      <c r="G172" s="71">
        <v>0</v>
      </c>
      <c r="H172" s="71">
        <v>0</v>
      </c>
      <c r="I172" s="73" t="s">
        <v>626</v>
      </c>
      <c r="J172" s="71">
        <v>600</v>
      </c>
      <c r="K172" t="str">
        <f t="shared" si="6"/>
        <v>SI</v>
      </c>
      <c r="M172" t="str">
        <f t="shared" si="7"/>
        <v>001-MU-376-Negro</v>
      </c>
      <c r="O172" t="b">
        <f t="shared" si="8"/>
        <v>0</v>
      </c>
    </row>
    <row r="173" spans="1:15" hidden="1" x14ac:dyDescent="0.25">
      <c r="A173" s="73" t="s">
        <v>930</v>
      </c>
      <c r="B173" s="73" t="s">
        <v>1030</v>
      </c>
      <c r="C173" s="73"/>
      <c r="D173" s="73" t="s">
        <v>713</v>
      </c>
      <c r="E173" s="73"/>
      <c r="F173" s="73"/>
      <c r="G173" s="71">
        <v>0</v>
      </c>
      <c r="H173" s="71">
        <v>0</v>
      </c>
      <c r="I173" s="73" t="s">
        <v>626</v>
      </c>
      <c r="J173" s="71">
        <v>400</v>
      </c>
      <c r="K173" t="str">
        <f t="shared" si="6"/>
        <v>SI</v>
      </c>
      <c r="M173" t="str">
        <f t="shared" si="7"/>
        <v>001-MU-377-Negro</v>
      </c>
      <c r="O173" t="b">
        <f t="shared" si="8"/>
        <v>0</v>
      </c>
    </row>
    <row r="174" spans="1:15" hidden="1" x14ac:dyDescent="0.25">
      <c r="A174" s="53" t="s">
        <v>942</v>
      </c>
      <c r="B174" s="53" t="s">
        <v>1043</v>
      </c>
      <c r="D174" s="53" t="s">
        <v>742</v>
      </c>
      <c r="G174">
        <v>0</v>
      </c>
      <c r="H174">
        <v>0</v>
      </c>
      <c r="I174" s="53" t="s">
        <v>626</v>
      </c>
      <c r="J174">
        <v>900</v>
      </c>
      <c r="K174" t="str">
        <f t="shared" si="6"/>
        <v>NO</v>
      </c>
      <c r="M174" t="str">
        <f t="shared" si="7"/>
        <v>001-MU-378-Amarillo</v>
      </c>
      <c r="N174" t="s">
        <v>1055</v>
      </c>
      <c r="O174" t="b">
        <f t="shared" si="8"/>
        <v>1</v>
      </c>
    </row>
    <row r="175" spans="1:15" hidden="1" x14ac:dyDescent="0.25">
      <c r="A175" s="53" t="s">
        <v>942</v>
      </c>
      <c r="B175" s="53" t="s">
        <v>1031</v>
      </c>
      <c r="D175" s="53" t="s">
        <v>714</v>
      </c>
      <c r="G175">
        <v>0</v>
      </c>
      <c r="H175">
        <v>0</v>
      </c>
      <c r="I175" s="53" t="s">
        <v>626</v>
      </c>
      <c r="J175">
        <v>900</v>
      </c>
      <c r="K175" t="str">
        <f t="shared" si="6"/>
        <v>NO</v>
      </c>
      <c r="M175" t="str">
        <f t="shared" si="7"/>
        <v>001-MU-378-Azul</v>
      </c>
      <c r="N175" t="s">
        <v>1056</v>
      </c>
      <c r="O175" t="b">
        <f t="shared" si="8"/>
        <v>1</v>
      </c>
    </row>
    <row r="176" spans="1:15" hidden="1" x14ac:dyDescent="0.25">
      <c r="A176" s="53" t="s">
        <v>942</v>
      </c>
      <c r="B176" s="53" t="s">
        <v>1037</v>
      </c>
      <c r="D176" s="53" t="s">
        <v>943</v>
      </c>
      <c r="G176">
        <v>0</v>
      </c>
      <c r="H176">
        <v>0</v>
      </c>
      <c r="I176" s="53" t="s">
        <v>626</v>
      </c>
      <c r="J176">
        <v>900</v>
      </c>
      <c r="K176" t="str">
        <f t="shared" si="6"/>
        <v>NO</v>
      </c>
      <c r="M176" t="str">
        <f t="shared" si="7"/>
        <v>001-MU-378-Morado</v>
      </c>
      <c r="N176" t="s">
        <v>1057</v>
      </c>
      <c r="O176" t="b">
        <f t="shared" si="8"/>
        <v>1</v>
      </c>
    </row>
    <row r="177" spans="1:15" hidden="1" x14ac:dyDescent="0.25">
      <c r="A177" s="53" t="s">
        <v>942</v>
      </c>
      <c r="B177" s="53" t="s">
        <v>1044</v>
      </c>
      <c r="D177" s="53" t="s">
        <v>743</v>
      </c>
      <c r="G177">
        <v>0</v>
      </c>
      <c r="H177">
        <v>0</v>
      </c>
      <c r="I177" s="53" t="s">
        <v>626</v>
      </c>
      <c r="J177">
        <v>900</v>
      </c>
      <c r="K177" t="str">
        <f t="shared" si="6"/>
        <v>NO</v>
      </c>
      <c r="M177" t="str">
        <f t="shared" si="7"/>
        <v>001-MU-378-Naranja</v>
      </c>
      <c r="N177" t="s">
        <v>1058</v>
      </c>
      <c r="O177" t="b">
        <f t="shared" si="8"/>
        <v>1</v>
      </c>
    </row>
    <row r="178" spans="1:15" hidden="1" x14ac:dyDescent="0.25">
      <c r="A178" s="53" t="s">
        <v>942</v>
      </c>
      <c r="B178" s="53" t="s">
        <v>1045</v>
      </c>
      <c r="D178" s="53" t="s">
        <v>713</v>
      </c>
      <c r="G178">
        <v>0</v>
      </c>
      <c r="H178">
        <v>0</v>
      </c>
      <c r="I178" s="53" t="s">
        <v>626</v>
      </c>
      <c r="J178">
        <v>900</v>
      </c>
      <c r="K178" t="str">
        <f t="shared" si="6"/>
        <v>NO</v>
      </c>
      <c r="M178" t="str">
        <f t="shared" si="7"/>
        <v>001-MU-378-Negro</v>
      </c>
      <c r="N178" t="s">
        <v>1059</v>
      </c>
      <c r="O178" t="b">
        <f t="shared" si="8"/>
        <v>1</v>
      </c>
    </row>
    <row r="179" spans="1:15" hidden="1" x14ac:dyDescent="0.25">
      <c r="A179" s="53" t="s">
        <v>942</v>
      </c>
      <c r="B179" s="53" t="s">
        <v>1035</v>
      </c>
      <c r="D179" s="53" t="s">
        <v>715</v>
      </c>
      <c r="G179">
        <v>0</v>
      </c>
      <c r="H179">
        <v>0</v>
      </c>
      <c r="I179" s="53" t="s">
        <v>626</v>
      </c>
      <c r="J179">
        <v>900</v>
      </c>
      <c r="K179" t="str">
        <f t="shared" si="6"/>
        <v>NO</v>
      </c>
      <c r="M179" t="str">
        <f t="shared" si="7"/>
        <v>001-MU-378-Rojo</v>
      </c>
      <c r="N179" t="s">
        <v>1060</v>
      </c>
      <c r="O179" t="b">
        <f t="shared" si="8"/>
        <v>1</v>
      </c>
    </row>
    <row r="180" spans="1:15" hidden="1" x14ac:dyDescent="0.25">
      <c r="A180" s="53" t="s">
        <v>942</v>
      </c>
      <c r="B180" s="53" t="s">
        <v>1036</v>
      </c>
      <c r="D180" s="53" t="s">
        <v>744</v>
      </c>
      <c r="G180">
        <v>0</v>
      </c>
      <c r="H180">
        <v>0</v>
      </c>
      <c r="I180" s="53" t="s">
        <v>626</v>
      </c>
      <c r="J180">
        <v>900</v>
      </c>
      <c r="K180" t="str">
        <f t="shared" si="6"/>
        <v>NO</v>
      </c>
      <c r="M180" t="str">
        <f t="shared" si="7"/>
        <v>001-MU-378-Transparente</v>
      </c>
      <c r="N180" t="s">
        <v>1061</v>
      </c>
      <c r="O180" t="b">
        <f t="shared" si="8"/>
        <v>1</v>
      </c>
    </row>
    <row r="181" spans="1:15" hidden="1" x14ac:dyDescent="0.25">
      <c r="A181" s="53" t="s">
        <v>942</v>
      </c>
      <c r="B181" s="53" t="s">
        <v>1042</v>
      </c>
      <c r="D181" s="53" t="s">
        <v>721</v>
      </c>
      <c r="G181">
        <v>0</v>
      </c>
      <c r="H181">
        <v>0</v>
      </c>
      <c r="I181" s="53" t="s">
        <v>626</v>
      </c>
      <c r="J181">
        <v>900</v>
      </c>
      <c r="K181" t="str">
        <f t="shared" si="6"/>
        <v>NO</v>
      </c>
      <c r="M181" t="str">
        <f t="shared" si="7"/>
        <v>001-MU-378-Verde</v>
      </c>
      <c r="N181" t="s">
        <v>1062</v>
      </c>
      <c r="O181" t="b">
        <f t="shared" si="8"/>
        <v>1</v>
      </c>
    </row>
    <row r="182" spans="1:15" hidden="1" x14ac:dyDescent="0.25">
      <c r="A182" s="53" t="s">
        <v>748</v>
      </c>
      <c r="B182" s="53" t="s">
        <v>1036</v>
      </c>
      <c r="D182" s="53" t="s">
        <v>722</v>
      </c>
      <c r="G182">
        <v>0</v>
      </c>
      <c r="H182">
        <v>0</v>
      </c>
      <c r="I182" s="53" t="s">
        <v>626</v>
      </c>
      <c r="J182">
        <v>300</v>
      </c>
      <c r="K182" t="str">
        <f t="shared" si="6"/>
        <v>NO</v>
      </c>
      <c r="M182" t="str">
        <f t="shared" si="7"/>
        <v>001-MU-379-Azul Oscuro</v>
      </c>
      <c r="N182" t="s">
        <v>1161</v>
      </c>
      <c r="O182" t="b">
        <f t="shared" si="8"/>
        <v>1</v>
      </c>
    </row>
    <row r="183" spans="1:15" hidden="1" x14ac:dyDescent="0.25">
      <c r="A183" s="53" t="s">
        <v>748</v>
      </c>
      <c r="B183" s="53" t="s">
        <v>1031</v>
      </c>
      <c r="D183" s="53" t="s">
        <v>713</v>
      </c>
      <c r="G183">
        <v>0</v>
      </c>
      <c r="H183">
        <v>0</v>
      </c>
      <c r="I183" s="53" t="s">
        <v>626</v>
      </c>
      <c r="J183">
        <v>300</v>
      </c>
      <c r="K183" t="str">
        <f t="shared" si="6"/>
        <v>NO</v>
      </c>
      <c r="M183" t="str">
        <f t="shared" si="7"/>
        <v>001-MU-379-Negro</v>
      </c>
      <c r="N183" t="s">
        <v>1162</v>
      </c>
      <c r="O183" t="b">
        <f t="shared" si="8"/>
        <v>1</v>
      </c>
    </row>
    <row r="184" spans="1:15" hidden="1" x14ac:dyDescent="0.25">
      <c r="A184" s="53" t="s">
        <v>748</v>
      </c>
      <c r="B184" s="53" t="s">
        <v>1035</v>
      </c>
      <c r="D184" s="53" t="s">
        <v>717</v>
      </c>
      <c r="G184">
        <v>0</v>
      </c>
      <c r="H184">
        <v>0</v>
      </c>
      <c r="I184" s="53" t="s">
        <v>626</v>
      </c>
      <c r="J184">
        <v>300</v>
      </c>
      <c r="K184" t="str">
        <f t="shared" si="6"/>
        <v>NO</v>
      </c>
      <c r="M184" t="str">
        <f t="shared" si="7"/>
        <v>001-MU-379-Silver</v>
      </c>
      <c r="N184" t="s">
        <v>1163</v>
      </c>
      <c r="O184" t="b">
        <f t="shared" si="8"/>
        <v>1</v>
      </c>
    </row>
    <row r="185" spans="1:15" hidden="1" x14ac:dyDescent="0.25">
      <c r="A185" s="53" t="s">
        <v>749</v>
      </c>
      <c r="B185" s="53" t="s">
        <v>1031</v>
      </c>
      <c r="D185" s="53" t="s">
        <v>713</v>
      </c>
      <c r="G185">
        <v>0</v>
      </c>
      <c r="H185">
        <v>0</v>
      </c>
      <c r="I185" s="53" t="s">
        <v>626</v>
      </c>
      <c r="J185">
        <v>300</v>
      </c>
      <c r="K185" t="str">
        <f t="shared" si="6"/>
        <v>NO</v>
      </c>
      <c r="M185" t="str">
        <f t="shared" si="7"/>
        <v>001-MU-380-Negro</v>
      </c>
      <c r="N185" t="s">
        <v>1164</v>
      </c>
      <c r="O185" t="b">
        <f t="shared" si="8"/>
        <v>1</v>
      </c>
    </row>
    <row r="186" spans="1:15" hidden="1" x14ac:dyDescent="0.25">
      <c r="A186" s="73" t="s">
        <v>853</v>
      </c>
      <c r="B186" s="73" t="s">
        <v>1032</v>
      </c>
      <c r="C186" s="73"/>
      <c r="D186" s="73" t="s">
        <v>714</v>
      </c>
      <c r="E186" s="73"/>
      <c r="F186" s="73"/>
      <c r="G186" s="71">
        <v>0</v>
      </c>
      <c r="H186" s="71">
        <v>0</v>
      </c>
      <c r="I186" s="73" t="s">
        <v>626</v>
      </c>
      <c r="J186" s="71">
        <v>500</v>
      </c>
      <c r="K186" t="str">
        <f t="shared" si="6"/>
        <v>SI</v>
      </c>
      <c r="M186" t="str">
        <f t="shared" si="7"/>
        <v>001-MU-381-Azul</v>
      </c>
      <c r="O186" t="b">
        <f t="shared" si="8"/>
        <v>0</v>
      </c>
    </row>
    <row r="187" spans="1:15" hidden="1" x14ac:dyDescent="0.25">
      <c r="A187" s="73" t="s">
        <v>853</v>
      </c>
      <c r="B187" s="73" t="s">
        <v>1033</v>
      </c>
      <c r="C187" s="73"/>
      <c r="D187" s="73" t="s">
        <v>718</v>
      </c>
      <c r="E187" s="73"/>
      <c r="F187" s="73"/>
      <c r="G187" s="71">
        <v>0</v>
      </c>
      <c r="H187" s="71">
        <v>0</v>
      </c>
      <c r="I187" s="73" t="s">
        <v>626</v>
      </c>
      <c r="J187" s="71">
        <v>500</v>
      </c>
      <c r="K187" t="str">
        <f t="shared" si="6"/>
        <v>SI</v>
      </c>
      <c r="M187" t="str">
        <f t="shared" si="7"/>
        <v>001-MU-381-Blanco</v>
      </c>
      <c r="O187" t="b">
        <f t="shared" si="8"/>
        <v>0</v>
      </c>
    </row>
    <row r="188" spans="1:15" hidden="1" x14ac:dyDescent="0.25">
      <c r="A188" s="73" t="s">
        <v>853</v>
      </c>
      <c r="B188" s="73" t="s">
        <v>1030</v>
      </c>
      <c r="C188" s="73"/>
      <c r="D188" s="73" t="s">
        <v>713</v>
      </c>
      <c r="E188" s="73"/>
      <c r="F188" s="73"/>
      <c r="G188" s="71">
        <v>0</v>
      </c>
      <c r="H188" s="71">
        <v>0</v>
      </c>
      <c r="I188" s="73" t="s">
        <v>626</v>
      </c>
      <c r="J188" s="71">
        <v>500</v>
      </c>
      <c r="K188" t="str">
        <f t="shared" si="6"/>
        <v>SI</v>
      </c>
      <c r="M188" t="str">
        <f t="shared" si="7"/>
        <v>001-MU-381-Negro</v>
      </c>
      <c r="O188" t="b">
        <f t="shared" si="8"/>
        <v>0</v>
      </c>
    </row>
    <row r="189" spans="1:15" hidden="1" x14ac:dyDescent="0.25">
      <c r="A189" s="53" t="s">
        <v>750</v>
      </c>
      <c r="B189" s="53" t="s">
        <v>1035</v>
      </c>
      <c r="D189" s="53" t="s">
        <v>714</v>
      </c>
      <c r="G189">
        <v>0</v>
      </c>
      <c r="H189">
        <v>0</v>
      </c>
      <c r="I189" s="53" t="s">
        <v>626</v>
      </c>
      <c r="J189">
        <v>300</v>
      </c>
      <c r="K189" t="str">
        <f t="shared" si="6"/>
        <v>NO</v>
      </c>
      <c r="M189" t="str">
        <f t="shared" si="7"/>
        <v>001-MU-382-Azul</v>
      </c>
      <c r="N189" t="s">
        <v>1165</v>
      </c>
      <c r="O189" t="b">
        <f t="shared" si="8"/>
        <v>1</v>
      </c>
    </row>
    <row r="190" spans="1:15" hidden="1" x14ac:dyDescent="0.25">
      <c r="A190" s="53" t="s">
        <v>750</v>
      </c>
      <c r="B190" s="53" t="s">
        <v>1037</v>
      </c>
      <c r="D190" s="53" t="s">
        <v>718</v>
      </c>
      <c r="G190">
        <v>0</v>
      </c>
      <c r="H190">
        <v>0</v>
      </c>
      <c r="I190" s="53" t="s">
        <v>626</v>
      </c>
      <c r="J190">
        <v>300</v>
      </c>
      <c r="K190" t="str">
        <f t="shared" si="6"/>
        <v>NO</v>
      </c>
      <c r="M190" t="str">
        <f t="shared" si="7"/>
        <v>001-MU-382-Blanco</v>
      </c>
      <c r="N190" t="s">
        <v>1166</v>
      </c>
      <c r="O190" t="b">
        <f t="shared" si="8"/>
        <v>1</v>
      </c>
    </row>
    <row r="191" spans="1:15" hidden="1" x14ac:dyDescent="0.25">
      <c r="A191" s="53" t="s">
        <v>750</v>
      </c>
      <c r="B191" s="53" t="s">
        <v>1031</v>
      </c>
      <c r="D191" s="53" t="s">
        <v>713</v>
      </c>
      <c r="G191">
        <v>0</v>
      </c>
      <c r="H191">
        <v>0</v>
      </c>
      <c r="I191" s="53" t="s">
        <v>626</v>
      </c>
      <c r="J191">
        <v>300</v>
      </c>
      <c r="K191" t="str">
        <f t="shared" si="6"/>
        <v>NO</v>
      </c>
      <c r="M191" t="str">
        <f t="shared" si="7"/>
        <v>001-MU-382-Negro</v>
      </c>
      <c r="N191" t="s">
        <v>1167</v>
      </c>
      <c r="O191" t="b">
        <f t="shared" si="8"/>
        <v>1</v>
      </c>
    </row>
    <row r="192" spans="1:15" hidden="1" x14ac:dyDescent="0.25">
      <c r="A192" s="53" t="s">
        <v>750</v>
      </c>
      <c r="B192" s="53" t="s">
        <v>1036</v>
      </c>
      <c r="D192" s="53" t="s">
        <v>717</v>
      </c>
      <c r="G192">
        <v>0</v>
      </c>
      <c r="H192">
        <v>0</v>
      </c>
      <c r="I192" s="53" t="s">
        <v>626</v>
      </c>
      <c r="J192">
        <v>300</v>
      </c>
      <c r="K192" t="str">
        <f t="shared" si="6"/>
        <v>NO</v>
      </c>
      <c r="M192" t="str">
        <f t="shared" si="7"/>
        <v>001-MU-382-Silver</v>
      </c>
      <c r="N192" t="s">
        <v>1168</v>
      </c>
      <c r="O192" t="b">
        <f t="shared" si="8"/>
        <v>1</v>
      </c>
    </row>
    <row r="193" spans="1:15" hidden="1" x14ac:dyDescent="0.25">
      <c r="A193" s="73" t="s">
        <v>953</v>
      </c>
      <c r="B193" s="73" t="s">
        <v>1030</v>
      </c>
      <c r="C193" s="73"/>
      <c r="D193" s="73" t="s">
        <v>713</v>
      </c>
      <c r="E193" s="73"/>
      <c r="F193" s="73"/>
      <c r="G193" s="71">
        <v>0</v>
      </c>
      <c r="H193" s="71">
        <v>0</v>
      </c>
      <c r="I193" s="73" t="s">
        <v>626</v>
      </c>
      <c r="J193" s="71">
        <v>500</v>
      </c>
      <c r="K193" t="str">
        <f t="shared" si="6"/>
        <v>SI</v>
      </c>
      <c r="M193" t="str">
        <f t="shared" si="7"/>
        <v>001-MU-383-Negro</v>
      </c>
      <c r="O193" t="b">
        <f t="shared" si="8"/>
        <v>0</v>
      </c>
    </row>
    <row r="194" spans="1:15" hidden="1" x14ac:dyDescent="0.25">
      <c r="A194" s="73" t="s">
        <v>953</v>
      </c>
      <c r="B194" s="73" t="s">
        <v>1032</v>
      </c>
      <c r="C194" s="73"/>
      <c r="D194" s="73" t="s">
        <v>717</v>
      </c>
      <c r="E194" s="73"/>
      <c r="F194" s="73"/>
      <c r="G194" s="71">
        <v>0</v>
      </c>
      <c r="H194" s="71">
        <v>0</v>
      </c>
      <c r="I194" s="73" t="s">
        <v>626</v>
      </c>
      <c r="J194" s="71">
        <v>500</v>
      </c>
      <c r="K194" t="str">
        <f t="shared" si="6"/>
        <v>SI</v>
      </c>
      <c r="M194" t="str">
        <f t="shared" si="7"/>
        <v>001-MU-383-Silver</v>
      </c>
      <c r="O194" t="b">
        <f t="shared" si="8"/>
        <v>0</v>
      </c>
    </row>
    <row r="195" spans="1:15" hidden="1" x14ac:dyDescent="0.25">
      <c r="A195" s="53" t="s">
        <v>751</v>
      </c>
      <c r="B195" s="53" t="s">
        <v>1030</v>
      </c>
      <c r="D195" s="53" t="s">
        <v>717</v>
      </c>
      <c r="G195">
        <v>0</v>
      </c>
      <c r="H195">
        <v>0</v>
      </c>
      <c r="I195" s="53" t="s">
        <v>626</v>
      </c>
      <c r="J195">
        <v>300</v>
      </c>
      <c r="K195" t="str">
        <f t="shared" ref="K195:K258" si="9">IF(N195="","SI","NO")</f>
        <v>NO</v>
      </c>
      <c r="M195" t="str">
        <f t="shared" ref="M195:M258" si="10">CONCATENATE(A195,"-",D195)</f>
        <v>001-MU-384-Silver</v>
      </c>
      <c r="N195" t="s">
        <v>1119</v>
      </c>
      <c r="O195" t="b">
        <f t="shared" ref="O195:O258" si="11">N195=M195</f>
        <v>1</v>
      </c>
    </row>
    <row r="196" spans="1:15" hidden="1" x14ac:dyDescent="0.25">
      <c r="A196" s="73" t="s">
        <v>980</v>
      </c>
      <c r="B196" s="73" t="s">
        <v>1030</v>
      </c>
      <c r="C196" s="73"/>
      <c r="D196" s="73" t="s">
        <v>713</v>
      </c>
      <c r="E196" s="73"/>
      <c r="F196" s="73"/>
      <c r="G196" s="71">
        <v>0</v>
      </c>
      <c r="H196" s="71">
        <v>0</v>
      </c>
      <c r="I196" s="73" t="s">
        <v>626</v>
      </c>
      <c r="J196" s="71">
        <v>600</v>
      </c>
      <c r="K196" t="str">
        <f t="shared" si="9"/>
        <v>SI</v>
      </c>
      <c r="M196" t="str">
        <f t="shared" si="10"/>
        <v>001-MU-387-Negro</v>
      </c>
      <c r="O196" t="b">
        <f t="shared" si="11"/>
        <v>0</v>
      </c>
    </row>
    <row r="197" spans="1:15" hidden="1" x14ac:dyDescent="0.25">
      <c r="A197" s="73" t="s">
        <v>981</v>
      </c>
      <c r="B197" s="73" t="s">
        <v>1030</v>
      </c>
      <c r="C197" s="73"/>
      <c r="D197" s="73" t="s">
        <v>817</v>
      </c>
      <c r="E197" s="73"/>
      <c r="F197" s="73"/>
      <c r="G197" s="71">
        <v>0</v>
      </c>
      <c r="H197" s="71">
        <v>0</v>
      </c>
      <c r="I197" s="73" t="s">
        <v>626</v>
      </c>
      <c r="J197" s="71">
        <v>500</v>
      </c>
      <c r="K197" t="str">
        <f t="shared" si="9"/>
        <v>SI</v>
      </c>
      <c r="M197" t="str">
        <f t="shared" si="10"/>
        <v>001-MU-388-Negro - Blanco</v>
      </c>
      <c r="O197" t="b">
        <f t="shared" si="11"/>
        <v>0</v>
      </c>
    </row>
    <row r="198" spans="1:15" hidden="1" x14ac:dyDescent="0.25">
      <c r="A198" s="73" t="s">
        <v>982</v>
      </c>
      <c r="B198" s="73" t="s">
        <v>1030</v>
      </c>
      <c r="C198" s="73"/>
      <c r="D198" s="73" t="s">
        <v>817</v>
      </c>
      <c r="E198" s="73"/>
      <c r="F198" s="73"/>
      <c r="G198" s="71">
        <v>0</v>
      </c>
      <c r="H198" s="71">
        <v>0</v>
      </c>
      <c r="I198" s="73" t="s">
        <v>626</v>
      </c>
      <c r="J198" s="71">
        <v>500</v>
      </c>
      <c r="K198" t="str">
        <f t="shared" si="9"/>
        <v>SI</v>
      </c>
      <c r="M198" t="str">
        <f t="shared" si="10"/>
        <v>001-MU-389-Negro - Blanco</v>
      </c>
      <c r="O198" t="b">
        <f t="shared" si="11"/>
        <v>0</v>
      </c>
    </row>
    <row r="199" spans="1:15" hidden="1" x14ac:dyDescent="0.25">
      <c r="A199" s="73" t="s">
        <v>989</v>
      </c>
      <c r="B199" s="73" t="s">
        <v>1030</v>
      </c>
      <c r="C199" s="73"/>
      <c r="D199" s="73" t="s">
        <v>718</v>
      </c>
      <c r="E199" s="73"/>
      <c r="F199" s="73"/>
      <c r="G199" s="71">
        <v>0</v>
      </c>
      <c r="H199" s="71">
        <v>0</v>
      </c>
      <c r="I199" s="73" t="s">
        <v>626</v>
      </c>
      <c r="J199" s="71">
        <v>700</v>
      </c>
      <c r="K199" t="str">
        <f t="shared" si="9"/>
        <v>SI</v>
      </c>
      <c r="M199" t="str">
        <f t="shared" si="10"/>
        <v>001-MU-390-Blanco</v>
      </c>
      <c r="O199" t="b">
        <f t="shared" si="11"/>
        <v>0</v>
      </c>
    </row>
    <row r="200" spans="1:15" hidden="1" x14ac:dyDescent="0.25">
      <c r="A200" s="73" t="s">
        <v>989</v>
      </c>
      <c r="B200" s="73" t="s">
        <v>1032</v>
      </c>
      <c r="C200" s="73"/>
      <c r="D200" s="73" t="s">
        <v>713</v>
      </c>
      <c r="E200" s="73"/>
      <c r="F200" s="73"/>
      <c r="G200" s="71">
        <v>0</v>
      </c>
      <c r="H200" s="71">
        <v>0</v>
      </c>
      <c r="I200" s="73" t="s">
        <v>626</v>
      </c>
      <c r="J200" s="71">
        <v>700</v>
      </c>
      <c r="K200" t="str">
        <f t="shared" si="9"/>
        <v>SI</v>
      </c>
      <c r="M200" t="str">
        <f t="shared" si="10"/>
        <v>001-MU-390-Negro</v>
      </c>
      <c r="O200" t="b">
        <f t="shared" si="11"/>
        <v>0</v>
      </c>
    </row>
    <row r="201" spans="1:15" hidden="1" x14ac:dyDescent="0.25">
      <c r="A201" s="73" t="s">
        <v>840</v>
      </c>
      <c r="B201" s="73" t="s">
        <v>1033</v>
      </c>
      <c r="C201" s="73"/>
      <c r="D201" s="73" t="s">
        <v>720</v>
      </c>
      <c r="E201" s="73"/>
      <c r="F201" s="73"/>
      <c r="G201" s="71">
        <v>0</v>
      </c>
      <c r="H201" s="71">
        <v>0</v>
      </c>
      <c r="I201" s="73" t="s">
        <v>626</v>
      </c>
      <c r="J201" s="71">
        <v>600</v>
      </c>
      <c r="K201" t="str">
        <f t="shared" si="9"/>
        <v>SI</v>
      </c>
      <c r="M201" t="str">
        <f t="shared" si="10"/>
        <v>001-MU-391-Azul Royal</v>
      </c>
      <c r="O201" t="b">
        <f t="shared" si="11"/>
        <v>0</v>
      </c>
    </row>
    <row r="202" spans="1:15" hidden="1" x14ac:dyDescent="0.25">
      <c r="A202" s="73" t="s">
        <v>840</v>
      </c>
      <c r="B202" s="73" t="s">
        <v>1032</v>
      </c>
      <c r="C202" s="73"/>
      <c r="D202" s="73" t="s">
        <v>713</v>
      </c>
      <c r="E202" s="73"/>
      <c r="F202" s="73"/>
      <c r="G202" s="71">
        <v>0</v>
      </c>
      <c r="H202" s="71">
        <v>0</v>
      </c>
      <c r="I202" s="73" t="s">
        <v>626</v>
      </c>
      <c r="J202" s="71">
        <v>600</v>
      </c>
      <c r="K202" t="str">
        <f t="shared" si="9"/>
        <v>SI</v>
      </c>
      <c r="M202" t="str">
        <f t="shared" si="10"/>
        <v>001-MU-391-Negro</v>
      </c>
      <c r="O202" t="b">
        <f t="shared" si="11"/>
        <v>0</v>
      </c>
    </row>
    <row r="203" spans="1:15" hidden="1" x14ac:dyDescent="0.25">
      <c r="A203" s="73" t="s">
        <v>840</v>
      </c>
      <c r="B203" s="73" t="s">
        <v>1030</v>
      </c>
      <c r="C203" s="73"/>
      <c r="D203" s="73" t="s">
        <v>717</v>
      </c>
      <c r="E203" s="73"/>
      <c r="F203" s="73"/>
      <c r="G203" s="71">
        <v>0</v>
      </c>
      <c r="H203" s="71">
        <v>0</v>
      </c>
      <c r="I203" s="73" t="s">
        <v>626</v>
      </c>
      <c r="J203" s="71">
        <v>600</v>
      </c>
      <c r="K203" t="str">
        <f t="shared" si="9"/>
        <v>SI</v>
      </c>
      <c r="M203" t="str">
        <f t="shared" si="10"/>
        <v>001-MU-391-Silver</v>
      </c>
      <c r="O203" t="b">
        <f t="shared" si="11"/>
        <v>0</v>
      </c>
    </row>
    <row r="204" spans="1:15" hidden="1" x14ac:dyDescent="0.25">
      <c r="A204" s="73" t="s">
        <v>841</v>
      </c>
      <c r="B204" s="73" t="s">
        <v>1033</v>
      </c>
      <c r="C204" s="73"/>
      <c r="D204" s="73" t="s">
        <v>722</v>
      </c>
      <c r="E204" s="73"/>
      <c r="F204" s="73"/>
      <c r="G204" s="71">
        <v>0</v>
      </c>
      <c r="H204" s="71">
        <v>0</v>
      </c>
      <c r="I204" s="73" t="s">
        <v>626</v>
      </c>
      <c r="J204" s="71">
        <v>600</v>
      </c>
      <c r="K204" t="str">
        <f t="shared" si="9"/>
        <v>SI</v>
      </c>
      <c r="M204" t="str">
        <f t="shared" si="10"/>
        <v>001-MU-392-Azul Oscuro</v>
      </c>
      <c r="O204" t="b">
        <f t="shared" si="11"/>
        <v>0</v>
      </c>
    </row>
    <row r="205" spans="1:15" hidden="1" x14ac:dyDescent="0.25">
      <c r="A205" s="73" t="s">
        <v>841</v>
      </c>
      <c r="B205" s="73" t="s">
        <v>1030</v>
      </c>
      <c r="C205" s="73"/>
      <c r="D205" s="73" t="s">
        <v>718</v>
      </c>
      <c r="E205" s="73"/>
      <c r="F205" s="73"/>
      <c r="G205" s="71">
        <v>0</v>
      </c>
      <c r="H205" s="71">
        <v>0</v>
      </c>
      <c r="I205" s="73" t="s">
        <v>626</v>
      </c>
      <c r="J205" s="71">
        <v>600</v>
      </c>
      <c r="K205" t="str">
        <f t="shared" si="9"/>
        <v>SI</v>
      </c>
      <c r="M205" t="str">
        <f t="shared" si="10"/>
        <v>001-MU-392-Blanco</v>
      </c>
      <c r="O205" t="b">
        <f t="shared" si="11"/>
        <v>0</v>
      </c>
    </row>
    <row r="206" spans="1:15" hidden="1" x14ac:dyDescent="0.25">
      <c r="A206" s="73" t="s">
        <v>841</v>
      </c>
      <c r="B206" s="73" t="s">
        <v>1032</v>
      </c>
      <c r="C206" s="73"/>
      <c r="D206" s="73" t="s">
        <v>713</v>
      </c>
      <c r="E206" s="73"/>
      <c r="F206" s="73"/>
      <c r="G206" s="71">
        <v>0</v>
      </c>
      <c r="H206" s="71">
        <v>0</v>
      </c>
      <c r="I206" s="73" t="s">
        <v>626</v>
      </c>
      <c r="J206" s="71">
        <v>600</v>
      </c>
      <c r="K206" t="str">
        <f t="shared" si="9"/>
        <v>SI</v>
      </c>
      <c r="M206" t="str">
        <f t="shared" si="10"/>
        <v>001-MU-392-Negro</v>
      </c>
      <c r="O206" t="b">
        <f t="shared" si="11"/>
        <v>0</v>
      </c>
    </row>
    <row r="207" spans="1:15" hidden="1" x14ac:dyDescent="0.25">
      <c r="A207" s="73" t="s">
        <v>997</v>
      </c>
      <c r="B207" s="73" t="s">
        <v>1030</v>
      </c>
      <c r="C207" s="73"/>
      <c r="D207" s="73" t="s">
        <v>714</v>
      </c>
      <c r="E207" s="73"/>
      <c r="F207" s="73"/>
      <c r="G207" s="71">
        <v>0</v>
      </c>
      <c r="H207" s="71">
        <v>0</v>
      </c>
      <c r="I207" s="73" t="s">
        <v>626</v>
      </c>
      <c r="J207" s="71">
        <v>600</v>
      </c>
      <c r="K207" t="str">
        <f t="shared" si="9"/>
        <v>SI</v>
      </c>
      <c r="M207" t="str">
        <f t="shared" si="10"/>
        <v>001-MU-393-Azul</v>
      </c>
      <c r="O207" t="b">
        <f t="shared" si="11"/>
        <v>0</v>
      </c>
    </row>
    <row r="208" spans="1:15" hidden="1" x14ac:dyDescent="0.25">
      <c r="A208" s="73" t="s">
        <v>997</v>
      </c>
      <c r="B208" s="73" t="s">
        <v>1032</v>
      </c>
      <c r="C208" s="73"/>
      <c r="D208" s="73" t="s">
        <v>718</v>
      </c>
      <c r="E208" s="73"/>
      <c r="F208" s="73"/>
      <c r="G208" s="71">
        <v>0</v>
      </c>
      <c r="H208" s="71">
        <v>0</v>
      </c>
      <c r="I208" s="73" t="s">
        <v>626</v>
      </c>
      <c r="J208" s="71">
        <v>600</v>
      </c>
      <c r="K208" t="str">
        <f t="shared" si="9"/>
        <v>SI</v>
      </c>
      <c r="M208" t="str">
        <f t="shared" si="10"/>
        <v>001-MU-393-Blanco</v>
      </c>
      <c r="O208" t="b">
        <f t="shared" si="11"/>
        <v>0</v>
      </c>
    </row>
    <row r="209" spans="1:15" hidden="1" x14ac:dyDescent="0.25">
      <c r="A209" s="73" t="s">
        <v>997</v>
      </c>
      <c r="B209" s="73" t="s">
        <v>1033</v>
      </c>
      <c r="C209" s="73"/>
      <c r="D209" s="73" t="s">
        <v>743</v>
      </c>
      <c r="E209" s="73"/>
      <c r="F209" s="73"/>
      <c r="G209" s="71">
        <v>0</v>
      </c>
      <c r="H209" s="71">
        <v>0</v>
      </c>
      <c r="I209" s="73" t="s">
        <v>626</v>
      </c>
      <c r="J209" s="71">
        <v>600</v>
      </c>
      <c r="K209" t="str">
        <f t="shared" si="9"/>
        <v>SI</v>
      </c>
      <c r="M209" t="str">
        <f t="shared" si="10"/>
        <v>001-MU-393-Naranja</v>
      </c>
      <c r="O209" t="b">
        <f t="shared" si="11"/>
        <v>0</v>
      </c>
    </row>
    <row r="210" spans="1:15" hidden="1" x14ac:dyDescent="0.25">
      <c r="A210" s="73" t="s">
        <v>997</v>
      </c>
      <c r="B210" s="73" t="s">
        <v>1034</v>
      </c>
      <c r="C210" s="73"/>
      <c r="D210" s="73" t="s">
        <v>713</v>
      </c>
      <c r="E210" s="73"/>
      <c r="F210" s="73"/>
      <c r="G210" s="71">
        <v>0</v>
      </c>
      <c r="H210" s="71">
        <v>0</v>
      </c>
      <c r="I210" s="73" t="s">
        <v>626</v>
      </c>
      <c r="J210" s="71">
        <v>600</v>
      </c>
      <c r="K210" t="str">
        <f t="shared" si="9"/>
        <v>SI</v>
      </c>
      <c r="M210" t="str">
        <f t="shared" si="10"/>
        <v>001-MU-393-Negro</v>
      </c>
      <c r="O210" t="b">
        <f t="shared" si="11"/>
        <v>0</v>
      </c>
    </row>
    <row r="211" spans="1:15" hidden="1" x14ac:dyDescent="0.25">
      <c r="A211" s="73" t="s">
        <v>997</v>
      </c>
      <c r="B211" s="73" t="s">
        <v>1038</v>
      </c>
      <c r="C211" s="73"/>
      <c r="D211" s="73" t="s">
        <v>715</v>
      </c>
      <c r="E211" s="73"/>
      <c r="F211" s="73"/>
      <c r="G211" s="71">
        <v>0</v>
      </c>
      <c r="H211" s="71">
        <v>0</v>
      </c>
      <c r="I211" s="73" t="s">
        <v>626</v>
      </c>
      <c r="J211" s="71">
        <v>600</v>
      </c>
      <c r="K211" t="str">
        <f t="shared" si="9"/>
        <v>SI</v>
      </c>
      <c r="M211" t="str">
        <f t="shared" si="10"/>
        <v>001-MU-393-Rojo</v>
      </c>
      <c r="O211" t="b">
        <f t="shared" si="11"/>
        <v>0</v>
      </c>
    </row>
    <row r="212" spans="1:15" hidden="1" x14ac:dyDescent="0.25">
      <c r="A212" s="73" t="s">
        <v>997</v>
      </c>
      <c r="B212" s="73" t="s">
        <v>1039</v>
      </c>
      <c r="C212" s="73"/>
      <c r="D212" s="73" t="s">
        <v>717</v>
      </c>
      <c r="E212" s="73"/>
      <c r="F212" s="73"/>
      <c r="G212" s="71">
        <v>0</v>
      </c>
      <c r="H212" s="71">
        <v>0</v>
      </c>
      <c r="I212" s="73" t="s">
        <v>626</v>
      </c>
      <c r="J212" s="71">
        <v>600</v>
      </c>
      <c r="K212" t="str">
        <f t="shared" si="9"/>
        <v>SI</v>
      </c>
      <c r="M212" t="str">
        <f t="shared" si="10"/>
        <v>001-MU-393-Silver</v>
      </c>
      <c r="O212" t="b">
        <f t="shared" si="11"/>
        <v>0</v>
      </c>
    </row>
    <row r="213" spans="1:15" hidden="1" x14ac:dyDescent="0.25">
      <c r="A213" s="73" t="s">
        <v>997</v>
      </c>
      <c r="B213" s="73" t="s">
        <v>1040</v>
      </c>
      <c r="C213" s="73"/>
      <c r="D213" s="73" t="s">
        <v>721</v>
      </c>
      <c r="E213" s="73"/>
      <c r="F213" s="73"/>
      <c r="G213" s="71">
        <v>0</v>
      </c>
      <c r="H213" s="71">
        <v>0</v>
      </c>
      <c r="I213" s="73" t="s">
        <v>626</v>
      </c>
      <c r="J213" s="71">
        <v>600</v>
      </c>
      <c r="K213" t="str">
        <f t="shared" si="9"/>
        <v>SI</v>
      </c>
      <c r="M213" t="str">
        <f t="shared" si="10"/>
        <v>001-MU-393-Verde</v>
      </c>
      <c r="O213" t="b">
        <f t="shared" si="11"/>
        <v>0</v>
      </c>
    </row>
    <row r="214" spans="1:15" hidden="1" x14ac:dyDescent="0.25">
      <c r="A214" s="73" t="s">
        <v>998</v>
      </c>
      <c r="B214" s="73" t="s">
        <v>1033</v>
      </c>
      <c r="C214" s="73"/>
      <c r="D214" s="73" t="s">
        <v>714</v>
      </c>
      <c r="E214" s="73"/>
      <c r="F214" s="73"/>
      <c r="G214" s="71">
        <v>0</v>
      </c>
      <c r="H214" s="71">
        <v>0</v>
      </c>
      <c r="I214" s="73" t="s">
        <v>626</v>
      </c>
      <c r="J214" s="71">
        <v>0</v>
      </c>
      <c r="K214" t="str">
        <f t="shared" si="9"/>
        <v>SI</v>
      </c>
      <c r="M214" t="str">
        <f t="shared" si="10"/>
        <v>001-MU-394-Azul</v>
      </c>
      <c r="O214" t="b">
        <f t="shared" si="11"/>
        <v>0</v>
      </c>
    </row>
    <row r="215" spans="1:15" hidden="1" x14ac:dyDescent="0.25">
      <c r="A215" s="73" t="s">
        <v>998</v>
      </c>
      <c r="B215" s="73" t="s">
        <v>1030</v>
      </c>
      <c r="C215" s="73"/>
      <c r="D215" s="73" t="s">
        <v>718</v>
      </c>
      <c r="E215" s="73"/>
      <c r="F215" s="73"/>
      <c r="G215" s="71">
        <v>0</v>
      </c>
      <c r="H215" s="71">
        <v>0</v>
      </c>
      <c r="I215" s="73" t="s">
        <v>626</v>
      </c>
      <c r="J215" s="71">
        <v>0</v>
      </c>
      <c r="K215" t="str">
        <f t="shared" si="9"/>
        <v>SI</v>
      </c>
      <c r="M215" t="str">
        <f t="shared" si="10"/>
        <v>001-MU-394-Blanco</v>
      </c>
      <c r="O215" t="b">
        <f t="shared" si="11"/>
        <v>0</v>
      </c>
    </row>
    <row r="216" spans="1:15" hidden="1" x14ac:dyDescent="0.25">
      <c r="A216" s="73" t="s">
        <v>998</v>
      </c>
      <c r="B216" s="73" t="s">
        <v>1032</v>
      </c>
      <c r="C216" s="73"/>
      <c r="D216" s="73" t="s">
        <v>713</v>
      </c>
      <c r="E216" s="73"/>
      <c r="F216" s="73"/>
      <c r="G216" s="71">
        <v>0</v>
      </c>
      <c r="H216" s="71">
        <v>0</v>
      </c>
      <c r="I216" s="73" t="s">
        <v>626</v>
      </c>
      <c r="J216" s="71">
        <v>600</v>
      </c>
      <c r="K216" t="str">
        <f t="shared" si="9"/>
        <v>SI</v>
      </c>
      <c r="M216" t="str">
        <f t="shared" si="10"/>
        <v>001-MU-394-Negro</v>
      </c>
      <c r="O216" t="b">
        <f t="shared" si="11"/>
        <v>0</v>
      </c>
    </row>
    <row r="217" spans="1:15" hidden="1" x14ac:dyDescent="0.25">
      <c r="A217" s="73" t="s">
        <v>998</v>
      </c>
      <c r="B217" s="73" t="s">
        <v>1034</v>
      </c>
      <c r="C217" s="73"/>
      <c r="D217" s="73" t="s">
        <v>717</v>
      </c>
      <c r="E217" s="73"/>
      <c r="F217" s="73"/>
      <c r="G217" s="71">
        <v>0</v>
      </c>
      <c r="H217" s="71">
        <v>0</v>
      </c>
      <c r="I217" s="73" t="s">
        <v>626</v>
      </c>
      <c r="J217" s="71">
        <v>600</v>
      </c>
      <c r="K217" t="str">
        <f t="shared" si="9"/>
        <v>SI</v>
      </c>
      <c r="M217" t="str">
        <f t="shared" si="10"/>
        <v>001-MU-394-Silver</v>
      </c>
      <c r="O217" t="b">
        <f t="shared" si="11"/>
        <v>0</v>
      </c>
    </row>
    <row r="218" spans="1:15" hidden="1" x14ac:dyDescent="0.25">
      <c r="A218" s="73" t="s">
        <v>999</v>
      </c>
      <c r="B218" s="73" t="s">
        <v>1033</v>
      </c>
      <c r="C218" s="73"/>
      <c r="D218" s="73" t="s">
        <v>714</v>
      </c>
      <c r="E218" s="73"/>
      <c r="F218" s="73"/>
      <c r="G218" s="71">
        <v>0</v>
      </c>
      <c r="H218" s="71">
        <v>0</v>
      </c>
      <c r="I218" s="73" t="s">
        <v>626</v>
      </c>
      <c r="J218" s="71">
        <v>600</v>
      </c>
      <c r="K218" t="str">
        <f t="shared" si="9"/>
        <v>SI</v>
      </c>
      <c r="M218" t="str">
        <f t="shared" si="10"/>
        <v>001-MU-395-Azul</v>
      </c>
      <c r="O218" t="b">
        <f t="shared" si="11"/>
        <v>0</v>
      </c>
    </row>
    <row r="219" spans="1:15" hidden="1" x14ac:dyDescent="0.25">
      <c r="A219" s="73" t="s">
        <v>999</v>
      </c>
      <c r="B219" s="73" t="s">
        <v>1030</v>
      </c>
      <c r="C219" s="73"/>
      <c r="D219" s="73" t="s">
        <v>718</v>
      </c>
      <c r="E219" s="73"/>
      <c r="F219" s="73"/>
      <c r="G219" s="71">
        <v>0</v>
      </c>
      <c r="H219" s="71">
        <v>0</v>
      </c>
      <c r="I219" s="73" t="s">
        <v>626</v>
      </c>
      <c r="J219" s="71">
        <v>600</v>
      </c>
      <c r="K219" t="str">
        <f t="shared" si="9"/>
        <v>SI</v>
      </c>
      <c r="M219" t="str">
        <f t="shared" si="10"/>
        <v>001-MU-395-Blanco</v>
      </c>
      <c r="O219" t="b">
        <f t="shared" si="11"/>
        <v>0</v>
      </c>
    </row>
    <row r="220" spans="1:15" hidden="1" x14ac:dyDescent="0.25">
      <c r="A220" s="73" t="s">
        <v>999</v>
      </c>
      <c r="B220" s="73" t="s">
        <v>1032</v>
      </c>
      <c r="C220" s="73"/>
      <c r="D220" s="73" t="s">
        <v>713</v>
      </c>
      <c r="E220" s="73"/>
      <c r="F220" s="73"/>
      <c r="G220" s="71">
        <v>0</v>
      </c>
      <c r="H220" s="71">
        <v>0</v>
      </c>
      <c r="I220" s="73" t="s">
        <v>626</v>
      </c>
      <c r="J220" s="71">
        <v>600</v>
      </c>
      <c r="K220" t="str">
        <f t="shared" si="9"/>
        <v>SI</v>
      </c>
      <c r="M220" t="str">
        <f t="shared" si="10"/>
        <v>001-MU-395-Negro</v>
      </c>
      <c r="O220" t="b">
        <f t="shared" si="11"/>
        <v>0</v>
      </c>
    </row>
    <row r="221" spans="1:15" hidden="1" x14ac:dyDescent="0.25">
      <c r="A221" s="73" t="s">
        <v>999</v>
      </c>
      <c r="B221" s="73" t="s">
        <v>1034</v>
      </c>
      <c r="C221" s="73"/>
      <c r="D221" s="73" t="s">
        <v>717</v>
      </c>
      <c r="E221" s="73"/>
      <c r="F221" s="73"/>
      <c r="G221" s="71">
        <v>0</v>
      </c>
      <c r="H221" s="71">
        <v>0</v>
      </c>
      <c r="I221" s="73" t="s">
        <v>626</v>
      </c>
      <c r="J221" s="71">
        <v>600</v>
      </c>
      <c r="K221" t="str">
        <f t="shared" si="9"/>
        <v>SI</v>
      </c>
      <c r="M221" t="str">
        <f t="shared" si="10"/>
        <v>001-MU-395-Silver</v>
      </c>
      <c r="O221" t="b">
        <f t="shared" si="11"/>
        <v>0</v>
      </c>
    </row>
    <row r="222" spans="1:15" hidden="1" x14ac:dyDescent="0.25">
      <c r="A222" s="73" t="s">
        <v>1000</v>
      </c>
      <c r="B222" s="73" t="s">
        <v>1032</v>
      </c>
      <c r="C222" s="73"/>
      <c r="D222" s="73" t="s">
        <v>720</v>
      </c>
      <c r="E222" s="73"/>
      <c r="F222" s="73"/>
      <c r="G222" s="71">
        <v>0</v>
      </c>
      <c r="H222" s="71">
        <v>0</v>
      </c>
      <c r="I222" s="73" t="s">
        <v>626</v>
      </c>
      <c r="J222" s="71">
        <v>600</v>
      </c>
      <c r="K222" t="str">
        <f t="shared" si="9"/>
        <v>SI</v>
      </c>
      <c r="M222" t="str">
        <f t="shared" si="10"/>
        <v>001-MU-396-Azul Royal</v>
      </c>
      <c r="O222" t="b">
        <f t="shared" si="11"/>
        <v>0</v>
      </c>
    </row>
    <row r="223" spans="1:15" hidden="1" x14ac:dyDescent="0.25">
      <c r="A223" s="73" t="s">
        <v>1000</v>
      </c>
      <c r="B223" s="73" t="s">
        <v>1033</v>
      </c>
      <c r="C223" s="73"/>
      <c r="D223" s="73" t="s">
        <v>718</v>
      </c>
      <c r="E223" s="73"/>
      <c r="F223" s="73"/>
      <c r="G223" s="71">
        <v>0</v>
      </c>
      <c r="H223" s="71">
        <v>0</v>
      </c>
      <c r="I223" s="73" t="s">
        <v>626</v>
      </c>
      <c r="J223" s="71">
        <v>600</v>
      </c>
      <c r="K223" t="str">
        <f t="shared" si="9"/>
        <v>SI</v>
      </c>
      <c r="M223" t="str">
        <f t="shared" si="10"/>
        <v>001-MU-396-Blanco</v>
      </c>
      <c r="O223" t="b">
        <f t="shared" si="11"/>
        <v>0</v>
      </c>
    </row>
    <row r="224" spans="1:15" hidden="1" x14ac:dyDescent="0.25">
      <c r="A224" s="73" t="s">
        <v>1000</v>
      </c>
      <c r="B224" s="73" t="s">
        <v>1034</v>
      </c>
      <c r="C224" s="73"/>
      <c r="D224" s="73" t="s">
        <v>713</v>
      </c>
      <c r="E224" s="73"/>
      <c r="F224" s="73"/>
      <c r="G224" s="71">
        <v>0</v>
      </c>
      <c r="H224" s="71">
        <v>0</v>
      </c>
      <c r="I224" s="73" t="s">
        <v>626</v>
      </c>
      <c r="J224" s="71">
        <v>600</v>
      </c>
      <c r="K224" t="str">
        <f t="shared" si="9"/>
        <v>SI</v>
      </c>
      <c r="M224" t="str">
        <f t="shared" si="10"/>
        <v>001-MU-396-Negro</v>
      </c>
      <c r="O224" t="b">
        <f t="shared" si="11"/>
        <v>0</v>
      </c>
    </row>
    <row r="225" spans="1:15" hidden="1" x14ac:dyDescent="0.25">
      <c r="A225" s="73" t="s">
        <v>1000</v>
      </c>
      <c r="B225" s="73" t="s">
        <v>1030</v>
      </c>
      <c r="C225" s="73"/>
      <c r="D225" s="73" t="s">
        <v>717</v>
      </c>
      <c r="E225" s="73"/>
      <c r="F225" s="73"/>
      <c r="G225" s="71">
        <v>0</v>
      </c>
      <c r="H225" s="71">
        <v>0</v>
      </c>
      <c r="I225" s="73" t="s">
        <v>626</v>
      </c>
      <c r="J225" s="71">
        <v>600</v>
      </c>
      <c r="K225" t="str">
        <f t="shared" si="9"/>
        <v>SI</v>
      </c>
      <c r="M225" t="str">
        <f t="shared" si="10"/>
        <v>001-MU-396-Silver</v>
      </c>
      <c r="O225" t="b">
        <f t="shared" si="11"/>
        <v>0</v>
      </c>
    </row>
    <row r="226" spans="1:15" hidden="1" x14ac:dyDescent="0.25">
      <c r="A226" s="73" t="s">
        <v>1001</v>
      </c>
      <c r="B226" s="73" t="s">
        <v>1030</v>
      </c>
      <c r="C226" s="73"/>
      <c r="D226" s="73" t="s">
        <v>720</v>
      </c>
      <c r="E226" s="73"/>
      <c r="F226" s="73"/>
      <c r="G226" s="71">
        <v>0</v>
      </c>
      <c r="H226" s="71">
        <v>0</v>
      </c>
      <c r="I226" s="73" t="s">
        <v>626</v>
      </c>
      <c r="J226" s="71">
        <v>600</v>
      </c>
      <c r="K226" t="str">
        <f t="shared" si="9"/>
        <v>SI</v>
      </c>
      <c r="M226" t="str">
        <f t="shared" si="10"/>
        <v>001-MU-397-Azul Royal</v>
      </c>
      <c r="O226" t="b">
        <f t="shared" si="11"/>
        <v>0</v>
      </c>
    </row>
    <row r="227" spans="1:15" hidden="1" x14ac:dyDescent="0.25">
      <c r="A227" s="73" t="s">
        <v>1001</v>
      </c>
      <c r="B227" s="73" t="s">
        <v>1032</v>
      </c>
      <c r="C227" s="73"/>
      <c r="D227" s="73" t="s">
        <v>718</v>
      </c>
      <c r="E227" s="73"/>
      <c r="F227" s="73"/>
      <c r="G227" s="71">
        <v>0</v>
      </c>
      <c r="H227" s="71">
        <v>0</v>
      </c>
      <c r="I227" s="73" t="s">
        <v>626</v>
      </c>
      <c r="J227" s="71">
        <v>600</v>
      </c>
      <c r="K227" t="str">
        <f t="shared" si="9"/>
        <v>SI</v>
      </c>
      <c r="M227" t="str">
        <f t="shared" si="10"/>
        <v>001-MU-397-Blanco</v>
      </c>
      <c r="O227" t="b">
        <f t="shared" si="11"/>
        <v>0</v>
      </c>
    </row>
    <row r="228" spans="1:15" hidden="1" x14ac:dyDescent="0.25">
      <c r="A228" s="73" t="s">
        <v>1001</v>
      </c>
      <c r="B228" s="73" t="s">
        <v>1033</v>
      </c>
      <c r="C228" s="73"/>
      <c r="D228" s="73" t="s">
        <v>743</v>
      </c>
      <c r="E228" s="73"/>
      <c r="F228" s="73"/>
      <c r="G228" s="71">
        <v>0</v>
      </c>
      <c r="H228" s="71">
        <v>0</v>
      </c>
      <c r="I228" s="73" t="s">
        <v>626</v>
      </c>
      <c r="J228" s="71">
        <v>600</v>
      </c>
      <c r="K228" t="str">
        <f t="shared" si="9"/>
        <v>SI</v>
      </c>
      <c r="M228" t="str">
        <f t="shared" si="10"/>
        <v>001-MU-397-Naranja</v>
      </c>
      <c r="O228" t="b">
        <f t="shared" si="11"/>
        <v>0</v>
      </c>
    </row>
    <row r="229" spans="1:15" hidden="1" x14ac:dyDescent="0.25">
      <c r="A229" s="73" t="s">
        <v>1001</v>
      </c>
      <c r="B229" s="73" t="s">
        <v>1034</v>
      </c>
      <c r="C229" s="73"/>
      <c r="D229" s="73" t="s">
        <v>713</v>
      </c>
      <c r="E229" s="73"/>
      <c r="F229" s="73"/>
      <c r="G229" s="71">
        <v>0</v>
      </c>
      <c r="H229" s="71">
        <v>0</v>
      </c>
      <c r="I229" s="73" t="s">
        <v>626</v>
      </c>
      <c r="J229" s="71">
        <v>600</v>
      </c>
      <c r="K229" t="str">
        <f t="shared" si="9"/>
        <v>SI</v>
      </c>
      <c r="M229" t="str">
        <f t="shared" si="10"/>
        <v>001-MU-397-Negro</v>
      </c>
      <c r="O229" t="b">
        <f t="shared" si="11"/>
        <v>0</v>
      </c>
    </row>
    <row r="230" spans="1:15" hidden="1" x14ac:dyDescent="0.25">
      <c r="A230" s="73" t="s">
        <v>1001</v>
      </c>
      <c r="B230" s="73" t="s">
        <v>1038</v>
      </c>
      <c r="C230" s="73"/>
      <c r="D230" s="73" t="s">
        <v>715</v>
      </c>
      <c r="E230" s="73"/>
      <c r="F230" s="73"/>
      <c r="G230" s="71">
        <v>0</v>
      </c>
      <c r="H230" s="71">
        <v>0</v>
      </c>
      <c r="I230" s="73" t="s">
        <v>626</v>
      </c>
      <c r="J230" s="71">
        <v>600</v>
      </c>
      <c r="K230" t="str">
        <f t="shared" si="9"/>
        <v>SI</v>
      </c>
      <c r="M230" t="str">
        <f t="shared" si="10"/>
        <v>001-MU-397-Rojo</v>
      </c>
      <c r="O230" t="b">
        <f t="shared" si="11"/>
        <v>0</v>
      </c>
    </row>
    <row r="231" spans="1:15" hidden="1" x14ac:dyDescent="0.25">
      <c r="A231" s="73" t="s">
        <v>1001</v>
      </c>
      <c r="B231" s="73" t="s">
        <v>1039</v>
      </c>
      <c r="C231" s="73"/>
      <c r="D231" s="73" t="s">
        <v>717</v>
      </c>
      <c r="E231" s="73"/>
      <c r="F231" s="73"/>
      <c r="G231" s="71">
        <v>0</v>
      </c>
      <c r="H231" s="71">
        <v>0</v>
      </c>
      <c r="I231" s="73" t="s">
        <v>626</v>
      </c>
      <c r="J231" s="71">
        <v>600</v>
      </c>
      <c r="K231" t="str">
        <f t="shared" si="9"/>
        <v>SI</v>
      </c>
      <c r="M231" t="str">
        <f t="shared" si="10"/>
        <v>001-MU-397-Silver</v>
      </c>
      <c r="O231" t="b">
        <f t="shared" si="11"/>
        <v>0</v>
      </c>
    </row>
    <row r="232" spans="1:15" hidden="1" x14ac:dyDescent="0.25">
      <c r="A232" s="73" t="s">
        <v>1001</v>
      </c>
      <c r="B232" s="73" t="s">
        <v>1040</v>
      </c>
      <c r="C232" s="73"/>
      <c r="D232" s="73" t="s">
        <v>721</v>
      </c>
      <c r="E232" s="73"/>
      <c r="F232" s="73"/>
      <c r="G232" s="71">
        <v>0</v>
      </c>
      <c r="H232" s="71">
        <v>0</v>
      </c>
      <c r="I232" s="73" t="s">
        <v>626</v>
      </c>
      <c r="J232" s="71">
        <v>600</v>
      </c>
      <c r="K232" t="str">
        <f t="shared" si="9"/>
        <v>SI</v>
      </c>
      <c r="M232" t="str">
        <f t="shared" si="10"/>
        <v>001-MU-397-Verde</v>
      </c>
      <c r="O232" t="b">
        <f t="shared" si="11"/>
        <v>0</v>
      </c>
    </row>
    <row r="233" spans="1:15" hidden="1" x14ac:dyDescent="0.25">
      <c r="A233" s="73" t="s">
        <v>1002</v>
      </c>
      <c r="B233" s="73" t="s">
        <v>1032</v>
      </c>
      <c r="C233" s="73"/>
      <c r="D233" s="73" t="s">
        <v>713</v>
      </c>
      <c r="E233" s="73"/>
      <c r="F233" s="73"/>
      <c r="G233" s="71">
        <v>0</v>
      </c>
      <c r="H233" s="71">
        <v>0</v>
      </c>
      <c r="I233" s="73" t="s">
        <v>626</v>
      </c>
      <c r="J233" s="71">
        <v>600</v>
      </c>
      <c r="K233" t="str">
        <f t="shared" si="9"/>
        <v>SI</v>
      </c>
      <c r="M233" t="str">
        <f t="shared" si="10"/>
        <v>001-MU-398-Negro</v>
      </c>
      <c r="O233" t="b">
        <f t="shared" si="11"/>
        <v>0</v>
      </c>
    </row>
    <row r="234" spans="1:15" hidden="1" x14ac:dyDescent="0.25">
      <c r="A234" s="73" t="s">
        <v>1002</v>
      </c>
      <c r="B234" s="73" t="s">
        <v>1030</v>
      </c>
      <c r="C234" s="73"/>
      <c r="D234" s="73" t="s">
        <v>717</v>
      </c>
      <c r="E234" s="73"/>
      <c r="F234" s="73"/>
      <c r="G234" s="71">
        <v>0</v>
      </c>
      <c r="H234" s="71">
        <v>0</v>
      </c>
      <c r="I234" s="73" t="s">
        <v>626</v>
      </c>
      <c r="J234" s="71">
        <v>600</v>
      </c>
      <c r="K234" t="str">
        <f t="shared" si="9"/>
        <v>SI</v>
      </c>
      <c r="M234" t="str">
        <f t="shared" si="10"/>
        <v>001-MU-398-Silver</v>
      </c>
      <c r="O234" t="b">
        <f t="shared" si="11"/>
        <v>0</v>
      </c>
    </row>
    <row r="235" spans="1:15" hidden="1" x14ac:dyDescent="0.25">
      <c r="A235" s="73" t="s">
        <v>1003</v>
      </c>
      <c r="B235" s="73" t="s">
        <v>1032</v>
      </c>
      <c r="C235" s="73"/>
      <c r="D235" s="73" t="s">
        <v>713</v>
      </c>
      <c r="E235" s="73"/>
      <c r="F235" s="73"/>
      <c r="G235" s="71">
        <v>0</v>
      </c>
      <c r="H235" s="71">
        <v>0</v>
      </c>
      <c r="I235" s="73" t="s">
        <v>626</v>
      </c>
      <c r="J235" s="71">
        <v>600</v>
      </c>
      <c r="K235" t="str">
        <f t="shared" si="9"/>
        <v>SI</v>
      </c>
      <c r="M235" t="str">
        <f t="shared" si="10"/>
        <v>001-MU-399-Negro</v>
      </c>
      <c r="O235" t="b">
        <f t="shared" si="11"/>
        <v>0</v>
      </c>
    </row>
    <row r="236" spans="1:15" hidden="1" x14ac:dyDescent="0.25">
      <c r="A236" s="73" t="s">
        <v>1003</v>
      </c>
      <c r="B236" s="73" t="s">
        <v>1030</v>
      </c>
      <c r="C236" s="73"/>
      <c r="D236" s="73" t="s">
        <v>717</v>
      </c>
      <c r="E236" s="73"/>
      <c r="F236" s="73"/>
      <c r="G236" s="71">
        <v>0</v>
      </c>
      <c r="H236" s="71">
        <v>0</v>
      </c>
      <c r="I236" s="73" t="s">
        <v>626</v>
      </c>
      <c r="J236" s="71">
        <v>600</v>
      </c>
      <c r="K236" t="str">
        <f t="shared" si="9"/>
        <v>SI</v>
      </c>
      <c r="M236" t="str">
        <f t="shared" si="10"/>
        <v>001-MU-399-Silver</v>
      </c>
      <c r="O236" t="b">
        <f t="shared" si="11"/>
        <v>0</v>
      </c>
    </row>
    <row r="237" spans="1:15" hidden="1" x14ac:dyDescent="0.25">
      <c r="A237" s="73" t="s">
        <v>1014</v>
      </c>
      <c r="B237" s="73" t="s">
        <v>1034</v>
      </c>
      <c r="C237" s="73"/>
      <c r="D237" s="73" t="s">
        <v>720</v>
      </c>
      <c r="E237" s="73"/>
      <c r="F237" s="73"/>
      <c r="G237" s="71">
        <v>0</v>
      </c>
      <c r="H237" s="71">
        <v>0</v>
      </c>
      <c r="I237" s="73" t="s">
        <v>626</v>
      </c>
      <c r="J237" s="71">
        <v>1200</v>
      </c>
      <c r="K237" t="str">
        <f t="shared" si="9"/>
        <v>SI</v>
      </c>
      <c r="M237" t="str">
        <f t="shared" si="10"/>
        <v>001-OF-434-3-Azul Royal</v>
      </c>
      <c r="O237" t="b">
        <f t="shared" si="11"/>
        <v>0</v>
      </c>
    </row>
    <row r="238" spans="1:15" hidden="1" x14ac:dyDescent="0.25">
      <c r="A238" s="73" t="s">
        <v>1014</v>
      </c>
      <c r="B238" s="73" t="s">
        <v>1033</v>
      </c>
      <c r="C238" s="73"/>
      <c r="D238" s="73" t="s">
        <v>716</v>
      </c>
      <c r="E238" s="73"/>
      <c r="F238" s="73"/>
      <c r="G238" s="71">
        <v>0</v>
      </c>
      <c r="H238" s="71">
        <v>0</v>
      </c>
      <c r="I238" s="73" t="s">
        <v>626</v>
      </c>
      <c r="J238" s="71">
        <v>1200</v>
      </c>
      <c r="K238" t="str">
        <f t="shared" si="9"/>
        <v>SI</v>
      </c>
      <c r="M238" t="str">
        <f t="shared" si="10"/>
        <v>001-OF-434-3-Gris</v>
      </c>
      <c r="O238" t="b">
        <f t="shared" si="11"/>
        <v>0</v>
      </c>
    </row>
    <row r="239" spans="1:15" hidden="1" x14ac:dyDescent="0.25">
      <c r="A239" s="73" t="s">
        <v>1014</v>
      </c>
      <c r="B239" s="73" t="s">
        <v>1030</v>
      </c>
      <c r="C239" s="73"/>
      <c r="D239" s="73" t="s">
        <v>713</v>
      </c>
      <c r="E239" s="73"/>
      <c r="F239" s="73"/>
      <c r="G239" s="71">
        <v>0</v>
      </c>
      <c r="H239" s="71">
        <v>0</v>
      </c>
      <c r="I239" s="73" t="s">
        <v>626</v>
      </c>
      <c r="J239" s="71">
        <v>1200</v>
      </c>
      <c r="K239" t="str">
        <f t="shared" si="9"/>
        <v>SI</v>
      </c>
      <c r="M239" t="str">
        <f t="shared" si="10"/>
        <v>001-OF-434-3-Negro</v>
      </c>
      <c r="O239" t="b">
        <f t="shared" si="11"/>
        <v>0</v>
      </c>
    </row>
    <row r="240" spans="1:15" hidden="1" x14ac:dyDescent="0.25">
      <c r="A240" s="73" t="s">
        <v>1014</v>
      </c>
      <c r="B240" s="73" t="s">
        <v>1032</v>
      </c>
      <c r="C240" s="73"/>
      <c r="D240" s="73" t="s">
        <v>715</v>
      </c>
      <c r="E240" s="73"/>
      <c r="F240" s="73"/>
      <c r="G240" s="71">
        <v>0</v>
      </c>
      <c r="H240" s="71">
        <v>0</v>
      </c>
      <c r="I240" s="73" t="s">
        <v>626</v>
      </c>
      <c r="J240" s="71">
        <v>1200</v>
      </c>
      <c r="K240" t="str">
        <f t="shared" si="9"/>
        <v>SI</v>
      </c>
      <c r="M240" t="str">
        <f t="shared" si="10"/>
        <v>001-OF-434-3-Rojo</v>
      </c>
      <c r="O240" t="b">
        <f t="shared" si="11"/>
        <v>0</v>
      </c>
    </row>
    <row r="241" spans="1:15" hidden="1" x14ac:dyDescent="0.25">
      <c r="A241" s="73" t="s">
        <v>948</v>
      </c>
      <c r="B241" s="73" t="s">
        <v>1032</v>
      </c>
      <c r="C241" s="73"/>
      <c r="D241" s="73" t="s">
        <v>742</v>
      </c>
      <c r="E241" s="73"/>
      <c r="F241" s="73"/>
      <c r="G241" s="71">
        <v>0</v>
      </c>
      <c r="H241" s="71">
        <v>0</v>
      </c>
      <c r="I241" s="73" t="s">
        <v>626</v>
      </c>
      <c r="J241" s="71">
        <v>700</v>
      </c>
      <c r="K241" t="str">
        <f t="shared" si="9"/>
        <v>SI</v>
      </c>
      <c r="M241" t="str">
        <f t="shared" si="10"/>
        <v>001-OF-614-1-Amarillo</v>
      </c>
      <c r="O241" t="b">
        <f t="shared" si="11"/>
        <v>0</v>
      </c>
    </row>
    <row r="242" spans="1:15" hidden="1" x14ac:dyDescent="0.25">
      <c r="A242" s="73" t="s">
        <v>948</v>
      </c>
      <c r="B242" s="73" t="s">
        <v>1030</v>
      </c>
      <c r="C242" s="73"/>
      <c r="D242" s="73" t="s">
        <v>714</v>
      </c>
      <c r="E242" s="73"/>
      <c r="F242" s="73"/>
      <c r="G242" s="71">
        <v>0</v>
      </c>
      <c r="H242" s="71">
        <v>0</v>
      </c>
      <c r="I242" s="73" t="s">
        <v>626</v>
      </c>
      <c r="J242" s="71">
        <v>700</v>
      </c>
      <c r="K242" t="str">
        <f t="shared" si="9"/>
        <v>SI</v>
      </c>
      <c r="M242" t="str">
        <f t="shared" si="10"/>
        <v>001-OF-614-1-Azul</v>
      </c>
      <c r="O242" t="b">
        <f t="shared" si="11"/>
        <v>0</v>
      </c>
    </row>
    <row r="243" spans="1:15" hidden="1" x14ac:dyDescent="0.25">
      <c r="A243" s="73" t="s">
        <v>948</v>
      </c>
      <c r="B243" s="73" t="s">
        <v>1033</v>
      </c>
      <c r="C243" s="73"/>
      <c r="D243" s="73" t="s">
        <v>743</v>
      </c>
      <c r="E243" s="73"/>
      <c r="F243" s="73"/>
      <c r="G243" s="71">
        <v>0</v>
      </c>
      <c r="H243" s="71">
        <v>0</v>
      </c>
      <c r="I243" s="73" t="s">
        <v>626</v>
      </c>
      <c r="J243" s="71">
        <v>700</v>
      </c>
      <c r="K243" t="str">
        <f t="shared" si="9"/>
        <v>SI</v>
      </c>
      <c r="M243" t="str">
        <f t="shared" si="10"/>
        <v>001-OF-614-1-Naranja</v>
      </c>
      <c r="O243" t="b">
        <f t="shared" si="11"/>
        <v>0</v>
      </c>
    </row>
    <row r="244" spans="1:15" hidden="1" x14ac:dyDescent="0.25">
      <c r="A244" s="73" t="s">
        <v>948</v>
      </c>
      <c r="B244" s="73" t="s">
        <v>1034</v>
      </c>
      <c r="C244" s="73"/>
      <c r="D244" s="73" t="s">
        <v>721</v>
      </c>
      <c r="E244" s="73"/>
      <c r="F244" s="73"/>
      <c r="G244" s="71">
        <v>0</v>
      </c>
      <c r="H244" s="71">
        <v>0</v>
      </c>
      <c r="I244" s="73" t="s">
        <v>626</v>
      </c>
      <c r="J244" s="71">
        <v>700</v>
      </c>
      <c r="K244" t="str">
        <f t="shared" si="9"/>
        <v>SI</v>
      </c>
      <c r="M244" t="str">
        <f t="shared" si="10"/>
        <v>001-OF-614-1-Verde</v>
      </c>
      <c r="O244" t="b">
        <f t="shared" si="11"/>
        <v>0</v>
      </c>
    </row>
    <row r="245" spans="1:15" hidden="1" x14ac:dyDescent="0.25">
      <c r="A245" s="53" t="s">
        <v>752</v>
      </c>
      <c r="B245" s="53" t="s">
        <v>623</v>
      </c>
      <c r="D245" s="53" t="s">
        <v>753</v>
      </c>
      <c r="G245">
        <v>0</v>
      </c>
      <c r="H245">
        <v>0</v>
      </c>
      <c r="I245" s="53" t="s">
        <v>626</v>
      </c>
      <c r="J245">
        <v>300</v>
      </c>
      <c r="K245" t="str">
        <f t="shared" si="9"/>
        <v>NO</v>
      </c>
      <c r="M245" t="str">
        <f t="shared" si="10"/>
        <v>001-OF-641-Gris-Bambú</v>
      </c>
      <c r="N245" t="s">
        <v>1082</v>
      </c>
      <c r="O245" t="b">
        <f t="shared" si="11"/>
        <v>1</v>
      </c>
    </row>
    <row r="246" spans="1:15" hidden="1" x14ac:dyDescent="0.25">
      <c r="A246" s="53" t="s">
        <v>754</v>
      </c>
      <c r="B246" s="53" t="s">
        <v>623</v>
      </c>
      <c r="D246" s="53" t="s">
        <v>753</v>
      </c>
      <c r="G246">
        <v>0</v>
      </c>
      <c r="H246">
        <v>0</v>
      </c>
      <c r="I246" s="53" t="s">
        <v>626</v>
      </c>
      <c r="J246">
        <v>300</v>
      </c>
      <c r="K246" t="str">
        <f t="shared" si="9"/>
        <v>NO</v>
      </c>
      <c r="M246" t="str">
        <f t="shared" si="10"/>
        <v>001-OF-642-Gris-Bambú</v>
      </c>
      <c r="N246" t="s">
        <v>1083</v>
      </c>
      <c r="O246" t="b">
        <f t="shared" si="11"/>
        <v>1</v>
      </c>
    </row>
    <row r="247" spans="1:15" hidden="1" x14ac:dyDescent="0.25">
      <c r="A247" s="53" t="s">
        <v>755</v>
      </c>
      <c r="B247" s="53" t="s">
        <v>623</v>
      </c>
      <c r="D247" s="53" t="s">
        <v>716</v>
      </c>
      <c r="G247">
        <v>0</v>
      </c>
      <c r="H247">
        <v>0</v>
      </c>
      <c r="I247" s="53" t="s">
        <v>626</v>
      </c>
      <c r="J247">
        <v>300</v>
      </c>
      <c r="K247" t="str">
        <f t="shared" si="9"/>
        <v>NO</v>
      </c>
      <c r="M247" t="str">
        <f t="shared" si="10"/>
        <v>001-OF-643-Gris</v>
      </c>
      <c r="N247" t="s">
        <v>1084</v>
      </c>
      <c r="O247" t="b">
        <f t="shared" si="11"/>
        <v>1</v>
      </c>
    </row>
    <row r="248" spans="1:15" hidden="1" x14ac:dyDescent="0.25">
      <c r="A248" s="53" t="s">
        <v>756</v>
      </c>
      <c r="B248" s="53" t="s">
        <v>623</v>
      </c>
      <c r="D248" s="53" t="s">
        <v>716</v>
      </c>
      <c r="G248">
        <v>0</v>
      </c>
      <c r="H248">
        <v>0</v>
      </c>
      <c r="I248" s="53" t="s">
        <v>626</v>
      </c>
      <c r="J248">
        <v>360</v>
      </c>
      <c r="K248" t="str">
        <f t="shared" si="9"/>
        <v>NO</v>
      </c>
      <c r="M248" t="str">
        <f t="shared" si="10"/>
        <v>001-OF-644-Gris</v>
      </c>
      <c r="N248" t="s">
        <v>1085</v>
      </c>
      <c r="O248" t="b">
        <f t="shared" si="11"/>
        <v>1</v>
      </c>
    </row>
    <row r="249" spans="1:15" hidden="1" x14ac:dyDescent="0.25">
      <c r="A249" s="53" t="s">
        <v>757</v>
      </c>
      <c r="B249" s="53" t="s">
        <v>1030</v>
      </c>
      <c r="D249" s="53" t="s">
        <v>724</v>
      </c>
      <c r="G249">
        <v>0</v>
      </c>
      <c r="H249">
        <v>0</v>
      </c>
      <c r="I249" s="53" t="s">
        <v>626</v>
      </c>
      <c r="J249">
        <v>300</v>
      </c>
      <c r="K249" t="str">
        <f t="shared" si="9"/>
        <v>NO</v>
      </c>
      <c r="M249" t="str">
        <f t="shared" si="10"/>
        <v>001-OF-645-Natural</v>
      </c>
      <c r="N249" t="s">
        <v>1132</v>
      </c>
      <c r="O249" t="b">
        <f t="shared" si="11"/>
        <v>1</v>
      </c>
    </row>
    <row r="250" spans="1:15" hidden="1" x14ac:dyDescent="0.25">
      <c r="A250" s="53" t="s">
        <v>758</v>
      </c>
      <c r="B250" s="53" t="s">
        <v>689</v>
      </c>
      <c r="D250" s="53" t="s">
        <v>722</v>
      </c>
      <c r="G250">
        <v>0</v>
      </c>
      <c r="H250">
        <v>0</v>
      </c>
      <c r="I250" s="53" t="s">
        <v>626</v>
      </c>
      <c r="J250">
        <v>450</v>
      </c>
      <c r="K250" t="str">
        <f t="shared" si="9"/>
        <v>NO</v>
      </c>
      <c r="M250" t="str">
        <f t="shared" si="10"/>
        <v>001-OF-646-Azul Oscuro</v>
      </c>
      <c r="N250" t="s">
        <v>1136</v>
      </c>
      <c r="O250" t="b">
        <f t="shared" si="11"/>
        <v>1</v>
      </c>
    </row>
    <row r="251" spans="1:15" hidden="1" x14ac:dyDescent="0.25">
      <c r="A251" s="53" t="s">
        <v>758</v>
      </c>
      <c r="B251" s="53" t="s">
        <v>690</v>
      </c>
      <c r="D251" s="53" t="s">
        <v>720</v>
      </c>
      <c r="G251">
        <v>0</v>
      </c>
      <c r="H251">
        <v>0</v>
      </c>
      <c r="I251" s="53" t="s">
        <v>626</v>
      </c>
      <c r="J251">
        <v>450</v>
      </c>
      <c r="K251" t="str">
        <f t="shared" si="9"/>
        <v>NO</v>
      </c>
      <c r="M251" t="str">
        <f t="shared" si="10"/>
        <v>001-OF-646-Azul Royal</v>
      </c>
      <c r="N251" t="s">
        <v>1137</v>
      </c>
      <c r="O251" t="b">
        <f t="shared" si="11"/>
        <v>1</v>
      </c>
    </row>
    <row r="252" spans="1:15" hidden="1" x14ac:dyDescent="0.25">
      <c r="A252" s="53" t="s">
        <v>758</v>
      </c>
      <c r="B252" s="53" t="s">
        <v>688</v>
      </c>
      <c r="D252" s="53" t="s">
        <v>759</v>
      </c>
      <c r="G252">
        <v>0</v>
      </c>
      <c r="H252">
        <v>0</v>
      </c>
      <c r="I252" s="53" t="s">
        <v>626</v>
      </c>
      <c r="J252">
        <v>450</v>
      </c>
      <c r="K252" t="str">
        <f t="shared" si="9"/>
        <v>NO</v>
      </c>
      <c r="M252" t="str">
        <f t="shared" si="10"/>
        <v>001-OF-646-Gris Oscuro</v>
      </c>
      <c r="N252" t="s">
        <v>1226</v>
      </c>
      <c r="O252" t="b">
        <f t="shared" si="11"/>
        <v>1</v>
      </c>
    </row>
    <row r="253" spans="1:15" hidden="1" x14ac:dyDescent="0.25">
      <c r="A253" s="53" t="s">
        <v>758</v>
      </c>
      <c r="B253" s="53" t="s">
        <v>623</v>
      </c>
      <c r="D253" s="53" t="s">
        <v>713</v>
      </c>
      <c r="G253">
        <v>0</v>
      </c>
      <c r="H253">
        <v>0</v>
      </c>
      <c r="I253" s="53" t="s">
        <v>626</v>
      </c>
      <c r="J253">
        <v>450</v>
      </c>
      <c r="K253" t="str">
        <f t="shared" si="9"/>
        <v>NO</v>
      </c>
      <c r="M253" t="str">
        <f t="shared" si="10"/>
        <v>001-OF-646-Negro</v>
      </c>
      <c r="N253" t="s">
        <v>1138</v>
      </c>
      <c r="O253" t="b">
        <f t="shared" si="11"/>
        <v>1</v>
      </c>
    </row>
    <row r="254" spans="1:15" hidden="1" x14ac:dyDescent="0.25">
      <c r="A254" s="53" t="s">
        <v>760</v>
      </c>
      <c r="B254" s="53" t="s">
        <v>690</v>
      </c>
      <c r="D254" s="53" t="s">
        <v>742</v>
      </c>
      <c r="G254">
        <v>0</v>
      </c>
      <c r="H254">
        <v>0</v>
      </c>
      <c r="I254" s="53" t="s">
        <v>626</v>
      </c>
      <c r="J254">
        <v>2100</v>
      </c>
      <c r="K254" t="str">
        <f t="shared" si="9"/>
        <v>NO</v>
      </c>
      <c r="M254" t="str">
        <f t="shared" si="10"/>
        <v>001-OF-647-Amarillo</v>
      </c>
      <c r="N254" t="s">
        <v>1139</v>
      </c>
      <c r="O254" t="b">
        <f t="shared" si="11"/>
        <v>1</v>
      </c>
    </row>
    <row r="255" spans="1:15" hidden="1" x14ac:dyDescent="0.25">
      <c r="A255" s="53" t="s">
        <v>760</v>
      </c>
      <c r="B255" s="53" t="s">
        <v>623</v>
      </c>
      <c r="D255" s="53" t="s">
        <v>714</v>
      </c>
      <c r="G255">
        <v>0</v>
      </c>
      <c r="H255">
        <v>0</v>
      </c>
      <c r="I255" s="53" t="s">
        <v>626</v>
      </c>
      <c r="J255">
        <v>2100</v>
      </c>
      <c r="K255" t="str">
        <f t="shared" si="9"/>
        <v>NO</v>
      </c>
      <c r="M255" t="str">
        <f t="shared" si="10"/>
        <v>001-OF-647-Azul</v>
      </c>
      <c r="N255" t="s">
        <v>1140</v>
      </c>
      <c r="O255" t="b">
        <f t="shared" si="11"/>
        <v>1</v>
      </c>
    </row>
    <row r="256" spans="1:15" hidden="1" x14ac:dyDescent="0.25">
      <c r="A256" s="53" t="s">
        <v>760</v>
      </c>
      <c r="B256" s="53" t="s">
        <v>689</v>
      </c>
      <c r="D256" s="53" t="s">
        <v>743</v>
      </c>
      <c r="G256">
        <v>0</v>
      </c>
      <c r="H256">
        <v>0</v>
      </c>
      <c r="I256" s="53" t="s">
        <v>626</v>
      </c>
      <c r="J256">
        <v>2100</v>
      </c>
      <c r="K256" t="str">
        <f t="shared" si="9"/>
        <v>NO</v>
      </c>
      <c r="M256" t="str">
        <f t="shared" si="10"/>
        <v>001-OF-647-Naranja</v>
      </c>
      <c r="N256" t="s">
        <v>1141</v>
      </c>
      <c r="O256" t="b">
        <f t="shared" si="11"/>
        <v>1</v>
      </c>
    </row>
    <row r="257" spans="1:15" hidden="1" x14ac:dyDescent="0.25">
      <c r="A257" s="53" t="s">
        <v>760</v>
      </c>
      <c r="B257" s="53" t="s">
        <v>688</v>
      </c>
      <c r="D257" s="53" t="s">
        <v>761</v>
      </c>
      <c r="G257">
        <v>0</v>
      </c>
      <c r="H257">
        <v>0</v>
      </c>
      <c r="I257" s="53" t="s">
        <v>626</v>
      </c>
      <c r="J257">
        <v>2100</v>
      </c>
      <c r="K257" t="str">
        <f t="shared" si="9"/>
        <v>NO</v>
      </c>
      <c r="M257" t="str">
        <f t="shared" si="10"/>
        <v>001-OF-647-Rosado</v>
      </c>
      <c r="N257" t="s">
        <v>1142</v>
      </c>
      <c r="O257" t="b">
        <f t="shared" si="11"/>
        <v>1</v>
      </c>
    </row>
    <row r="258" spans="1:15" hidden="1" x14ac:dyDescent="0.25">
      <c r="A258" s="53" t="s">
        <v>760</v>
      </c>
      <c r="B258" s="53" t="s">
        <v>691</v>
      </c>
      <c r="D258" s="53" t="s">
        <v>721</v>
      </c>
      <c r="G258">
        <v>0</v>
      </c>
      <c r="H258">
        <v>0</v>
      </c>
      <c r="I258" s="53" t="s">
        <v>626</v>
      </c>
      <c r="J258">
        <v>2100</v>
      </c>
      <c r="K258" t="str">
        <f t="shared" si="9"/>
        <v>NO</v>
      </c>
      <c r="M258" t="str">
        <f t="shared" si="10"/>
        <v>001-OF-647-Verde</v>
      </c>
      <c r="N258" t="s">
        <v>1143</v>
      </c>
      <c r="O258" t="b">
        <f t="shared" si="11"/>
        <v>1</v>
      </c>
    </row>
    <row r="259" spans="1:15" hidden="1" x14ac:dyDescent="0.25">
      <c r="A259" s="73" t="s">
        <v>896</v>
      </c>
      <c r="B259" s="73" t="s">
        <v>1032</v>
      </c>
      <c r="C259" s="73"/>
      <c r="D259" s="73" t="s">
        <v>720</v>
      </c>
      <c r="E259" s="73"/>
      <c r="F259" s="73"/>
      <c r="G259" s="71">
        <v>0</v>
      </c>
      <c r="H259" s="71">
        <v>0</v>
      </c>
      <c r="I259" s="73" t="s">
        <v>626</v>
      </c>
      <c r="J259" s="71">
        <v>600</v>
      </c>
      <c r="K259" t="str">
        <f t="shared" ref="K259:K322" si="12">IF(N259="","SI","NO")</f>
        <v>SI</v>
      </c>
      <c r="M259" t="str">
        <f t="shared" ref="M259:M322" si="13">CONCATENATE(A259,"-",D259)</f>
        <v>001-OF-648-Azul Royal</v>
      </c>
      <c r="O259" t="b">
        <f t="shared" ref="O259:O323" si="14">N259=M259</f>
        <v>0</v>
      </c>
    </row>
    <row r="260" spans="1:15" hidden="1" x14ac:dyDescent="0.25">
      <c r="A260" s="73" t="s">
        <v>896</v>
      </c>
      <c r="B260" s="73" t="s">
        <v>1030</v>
      </c>
      <c r="C260" s="73"/>
      <c r="D260" s="73" t="s">
        <v>713</v>
      </c>
      <c r="E260" s="73"/>
      <c r="F260" s="73"/>
      <c r="G260" s="71">
        <v>0</v>
      </c>
      <c r="H260" s="71">
        <v>0</v>
      </c>
      <c r="I260" s="73" t="s">
        <v>626</v>
      </c>
      <c r="J260" s="71">
        <v>600</v>
      </c>
      <c r="K260" t="str">
        <f t="shared" si="12"/>
        <v>SI</v>
      </c>
      <c r="M260" t="str">
        <f t="shared" si="13"/>
        <v>001-OF-648-Negro</v>
      </c>
      <c r="O260" t="b">
        <f t="shared" si="14"/>
        <v>0</v>
      </c>
    </row>
    <row r="261" spans="1:15" hidden="1" x14ac:dyDescent="0.25">
      <c r="A261" s="73" t="s">
        <v>896</v>
      </c>
      <c r="B261" s="73" t="s">
        <v>1034</v>
      </c>
      <c r="C261" s="73"/>
      <c r="D261" s="73" t="s">
        <v>715</v>
      </c>
      <c r="E261" s="73"/>
      <c r="F261" s="73"/>
      <c r="G261" s="71">
        <v>0</v>
      </c>
      <c r="H261" s="71">
        <v>0</v>
      </c>
      <c r="I261" s="73" t="s">
        <v>626</v>
      </c>
      <c r="J261" s="71">
        <v>600</v>
      </c>
      <c r="K261" t="str">
        <f t="shared" si="12"/>
        <v>SI</v>
      </c>
      <c r="M261" t="str">
        <f t="shared" si="13"/>
        <v>001-OF-648-Rojo</v>
      </c>
      <c r="O261" t="b">
        <f t="shared" si="14"/>
        <v>0</v>
      </c>
    </row>
    <row r="262" spans="1:15" hidden="1" x14ac:dyDescent="0.25">
      <c r="A262" s="73" t="s">
        <v>896</v>
      </c>
      <c r="B262" s="73" t="s">
        <v>1033</v>
      </c>
      <c r="C262" s="73"/>
      <c r="D262" s="73" t="s">
        <v>721</v>
      </c>
      <c r="E262" s="73"/>
      <c r="F262" s="73"/>
      <c r="G262" s="71">
        <v>0</v>
      </c>
      <c r="H262" s="71">
        <v>0</v>
      </c>
      <c r="I262" s="73" t="s">
        <v>626</v>
      </c>
      <c r="J262" s="71">
        <v>600</v>
      </c>
      <c r="K262" t="str">
        <f t="shared" si="12"/>
        <v>SI</v>
      </c>
      <c r="M262" t="str">
        <f t="shared" si="13"/>
        <v>001-OF-648-Verde</v>
      </c>
      <c r="O262" t="b">
        <f t="shared" si="14"/>
        <v>0</v>
      </c>
    </row>
    <row r="263" spans="1:15" hidden="1" x14ac:dyDescent="0.25">
      <c r="A263" s="73" t="s">
        <v>897</v>
      </c>
      <c r="B263" s="73" t="s">
        <v>1030</v>
      </c>
      <c r="C263" s="73"/>
      <c r="D263" s="73" t="s">
        <v>772</v>
      </c>
      <c r="E263" s="73"/>
      <c r="F263" s="73"/>
      <c r="G263" s="71">
        <v>0</v>
      </c>
      <c r="H263" s="71">
        <v>0</v>
      </c>
      <c r="I263" s="73" t="s">
        <v>626</v>
      </c>
      <c r="J263" s="71">
        <v>600</v>
      </c>
      <c r="K263" t="str">
        <f t="shared" si="12"/>
        <v>SI</v>
      </c>
      <c r="M263" t="str">
        <f t="shared" si="13"/>
        <v>001-OF-649-Bamboo</v>
      </c>
      <c r="O263" t="b">
        <f t="shared" si="14"/>
        <v>0</v>
      </c>
    </row>
    <row r="264" spans="1:15" hidden="1" x14ac:dyDescent="0.25">
      <c r="A264" s="73" t="s">
        <v>898</v>
      </c>
      <c r="B264" s="73" t="s">
        <v>1030</v>
      </c>
      <c r="C264" s="73"/>
      <c r="D264" s="73" t="s">
        <v>772</v>
      </c>
      <c r="E264" s="73"/>
      <c r="F264" s="73"/>
      <c r="G264" s="71">
        <v>0</v>
      </c>
      <c r="H264" s="71">
        <v>0</v>
      </c>
      <c r="I264" s="73" t="s">
        <v>626</v>
      </c>
      <c r="J264" s="71">
        <v>600</v>
      </c>
      <c r="K264" t="str">
        <f t="shared" si="12"/>
        <v>SI</v>
      </c>
      <c r="M264" t="str">
        <f t="shared" si="13"/>
        <v>001-OF-650-Bamboo</v>
      </c>
      <c r="O264" t="b">
        <f t="shared" si="14"/>
        <v>0</v>
      </c>
    </row>
    <row r="265" spans="1:15" hidden="1" x14ac:dyDescent="0.25">
      <c r="A265" s="53" t="s">
        <v>762</v>
      </c>
      <c r="B265" s="53" t="s">
        <v>1030</v>
      </c>
      <c r="D265" s="53" t="s">
        <v>716</v>
      </c>
      <c r="G265">
        <v>0</v>
      </c>
      <c r="H265">
        <v>0</v>
      </c>
      <c r="I265" s="53" t="s">
        <v>626</v>
      </c>
      <c r="J265">
        <v>450</v>
      </c>
      <c r="K265" t="str">
        <f t="shared" si="12"/>
        <v>NO</v>
      </c>
      <c r="M265" t="str">
        <f t="shared" si="13"/>
        <v>001-OF-651-Gris</v>
      </c>
      <c r="N265" t="s">
        <v>1073</v>
      </c>
      <c r="O265" t="b">
        <f t="shared" si="14"/>
        <v>1</v>
      </c>
    </row>
    <row r="266" spans="1:15" hidden="1" x14ac:dyDescent="0.25">
      <c r="A266" s="73" t="s">
        <v>901</v>
      </c>
      <c r="B266" s="73" t="s">
        <v>1030</v>
      </c>
      <c r="C266" s="73"/>
      <c r="D266" s="73" t="s">
        <v>713</v>
      </c>
      <c r="E266" s="73"/>
      <c r="F266" s="73"/>
      <c r="G266" s="71">
        <v>0</v>
      </c>
      <c r="H266" s="71">
        <v>0</v>
      </c>
      <c r="I266" s="73" t="s">
        <v>626</v>
      </c>
      <c r="J266" s="71">
        <v>600</v>
      </c>
      <c r="K266" t="str">
        <f t="shared" si="12"/>
        <v>SI</v>
      </c>
      <c r="M266" t="str">
        <f t="shared" si="13"/>
        <v>001-OF-652-Negro</v>
      </c>
      <c r="O266" t="b">
        <f t="shared" si="14"/>
        <v>0</v>
      </c>
    </row>
    <row r="267" spans="1:15" hidden="1" x14ac:dyDescent="0.25">
      <c r="A267" s="73" t="s">
        <v>902</v>
      </c>
      <c r="B267" s="73" t="s">
        <v>1032</v>
      </c>
      <c r="C267" s="73"/>
      <c r="D267" s="73" t="s">
        <v>759</v>
      </c>
      <c r="E267" s="73"/>
      <c r="F267" s="73"/>
      <c r="G267" s="71">
        <v>0</v>
      </c>
      <c r="H267" s="71">
        <v>0</v>
      </c>
      <c r="I267" s="73" t="s">
        <v>626</v>
      </c>
      <c r="J267" s="71">
        <v>600</v>
      </c>
      <c r="K267" t="str">
        <f t="shared" si="12"/>
        <v>SI</v>
      </c>
      <c r="M267" t="str">
        <f t="shared" si="13"/>
        <v>001-OF-653-Gris Oscuro</v>
      </c>
      <c r="O267" t="b">
        <f t="shared" si="14"/>
        <v>0</v>
      </c>
    </row>
    <row r="268" spans="1:15" hidden="1" x14ac:dyDescent="0.25">
      <c r="A268" s="73" t="s">
        <v>902</v>
      </c>
      <c r="B268" s="73" t="s">
        <v>1030</v>
      </c>
      <c r="C268" s="73"/>
      <c r="D268" s="73" t="s">
        <v>713</v>
      </c>
      <c r="E268" s="73"/>
      <c r="F268" s="73"/>
      <c r="G268" s="71">
        <v>0</v>
      </c>
      <c r="H268" s="71">
        <v>0</v>
      </c>
      <c r="I268" s="73" t="s">
        <v>626</v>
      </c>
      <c r="J268" s="71">
        <v>600</v>
      </c>
      <c r="K268" t="str">
        <f t="shared" si="12"/>
        <v>SI</v>
      </c>
      <c r="M268" t="str">
        <f t="shared" si="13"/>
        <v>001-OF-653-Negro</v>
      </c>
      <c r="O268" t="b">
        <f t="shared" si="14"/>
        <v>0</v>
      </c>
    </row>
    <row r="269" spans="1:15" hidden="1" x14ac:dyDescent="0.25">
      <c r="A269" s="73" t="s">
        <v>903</v>
      </c>
      <c r="B269" s="73" t="s">
        <v>1032</v>
      </c>
      <c r="C269" s="73"/>
      <c r="D269" s="73" t="s">
        <v>722</v>
      </c>
      <c r="E269" s="73"/>
      <c r="F269" s="73"/>
      <c r="G269" s="71">
        <v>0</v>
      </c>
      <c r="H269" s="71">
        <v>0</v>
      </c>
      <c r="I269" s="73" t="s">
        <v>626</v>
      </c>
      <c r="J269" s="71">
        <v>600</v>
      </c>
      <c r="K269" t="str">
        <f t="shared" si="12"/>
        <v>SI</v>
      </c>
      <c r="M269" t="str">
        <f t="shared" si="13"/>
        <v>001-OF-654-Azul Oscuro</v>
      </c>
      <c r="O269" t="b">
        <f t="shared" si="14"/>
        <v>0</v>
      </c>
    </row>
    <row r="270" spans="1:15" hidden="1" x14ac:dyDescent="0.25">
      <c r="A270" s="73" t="s">
        <v>903</v>
      </c>
      <c r="B270" s="73" t="s">
        <v>1033</v>
      </c>
      <c r="C270" s="73"/>
      <c r="D270" s="73" t="s">
        <v>759</v>
      </c>
      <c r="E270" s="73"/>
      <c r="F270" s="73"/>
      <c r="G270" s="71">
        <v>0</v>
      </c>
      <c r="H270" s="71">
        <v>0</v>
      </c>
      <c r="I270" s="73" t="s">
        <v>626</v>
      </c>
      <c r="J270" s="71">
        <v>600</v>
      </c>
      <c r="K270" t="str">
        <f t="shared" si="12"/>
        <v>SI</v>
      </c>
      <c r="M270" t="str">
        <f t="shared" si="13"/>
        <v>001-OF-654-Gris Oscuro</v>
      </c>
      <c r="O270" t="b">
        <f t="shared" si="14"/>
        <v>0</v>
      </c>
    </row>
    <row r="271" spans="1:15" hidden="1" x14ac:dyDescent="0.25">
      <c r="A271" s="73" t="s">
        <v>903</v>
      </c>
      <c r="B271" s="73" t="s">
        <v>1030</v>
      </c>
      <c r="C271" s="73"/>
      <c r="D271" s="73" t="s">
        <v>713</v>
      </c>
      <c r="E271" s="73"/>
      <c r="F271" s="73"/>
      <c r="G271" s="71">
        <v>0</v>
      </c>
      <c r="H271" s="71">
        <v>0</v>
      </c>
      <c r="I271" s="73" t="s">
        <v>626</v>
      </c>
      <c r="J271" s="71">
        <v>600</v>
      </c>
      <c r="K271" t="str">
        <f t="shared" si="12"/>
        <v>SI</v>
      </c>
      <c r="M271" t="str">
        <f t="shared" si="13"/>
        <v>001-OF-654-Negro</v>
      </c>
      <c r="O271" t="b">
        <f t="shared" si="14"/>
        <v>0</v>
      </c>
    </row>
    <row r="272" spans="1:15" hidden="1" x14ac:dyDescent="0.25">
      <c r="A272" s="73" t="s">
        <v>903</v>
      </c>
      <c r="B272" s="73" t="s">
        <v>1034</v>
      </c>
      <c r="C272" s="73"/>
      <c r="D272" s="73" t="s">
        <v>715</v>
      </c>
      <c r="E272" s="73"/>
      <c r="F272" s="73"/>
      <c r="G272" s="71">
        <v>0</v>
      </c>
      <c r="H272" s="71">
        <v>0</v>
      </c>
      <c r="I272" s="73" t="s">
        <v>626</v>
      </c>
      <c r="J272" s="71">
        <v>600</v>
      </c>
      <c r="K272" t="str">
        <f t="shared" si="12"/>
        <v>SI</v>
      </c>
      <c r="M272" t="str">
        <f t="shared" si="13"/>
        <v>001-OF-654-Rojo</v>
      </c>
      <c r="O272" t="b">
        <f t="shared" si="14"/>
        <v>0</v>
      </c>
    </row>
    <row r="273" spans="1:15" hidden="1" x14ac:dyDescent="0.25">
      <c r="A273" s="73" t="s">
        <v>904</v>
      </c>
      <c r="B273" s="73" t="s">
        <v>1030</v>
      </c>
      <c r="C273" s="73"/>
      <c r="D273" s="73" t="s">
        <v>713</v>
      </c>
      <c r="E273" s="73"/>
      <c r="F273" s="73"/>
      <c r="G273" s="71">
        <v>0</v>
      </c>
      <c r="H273" s="71">
        <v>0</v>
      </c>
      <c r="I273" s="73" t="s">
        <v>626</v>
      </c>
      <c r="J273" s="71">
        <v>2000</v>
      </c>
      <c r="K273" t="str">
        <f t="shared" si="12"/>
        <v>SI</v>
      </c>
      <c r="M273" t="str">
        <f t="shared" si="13"/>
        <v>001-OF-655-Negro</v>
      </c>
      <c r="O273" t="b">
        <f t="shared" si="14"/>
        <v>0</v>
      </c>
    </row>
    <row r="274" spans="1:15" hidden="1" x14ac:dyDescent="0.25">
      <c r="A274" s="73" t="s">
        <v>908</v>
      </c>
      <c r="B274" s="73" t="s">
        <v>1032</v>
      </c>
      <c r="C274" s="73"/>
      <c r="D274" s="73" t="s">
        <v>722</v>
      </c>
      <c r="E274" s="73"/>
      <c r="F274" s="73"/>
      <c r="G274" s="71">
        <v>0</v>
      </c>
      <c r="H274" s="71">
        <v>0</v>
      </c>
      <c r="I274" s="73" t="s">
        <v>626</v>
      </c>
      <c r="J274" s="71">
        <v>10000</v>
      </c>
      <c r="K274" t="str">
        <f t="shared" si="12"/>
        <v>SI</v>
      </c>
      <c r="M274" t="str">
        <f t="shared" si="13"/>
        <v>001-OF-656-Azul Oscuro</v>
      </c>
      <c r="O274" t="b">
        <f t="shared" si="14"/>
        <v>0</v>
      </c>
    </row>
    <row r="275" spans="1:15" hidden="1" x14ac:dyDescent="0.25">
      <c r="A275" s="73" t="s">
        <v>908</v>
      </c>
      <c r="B275" s="73" t="s">
        <v>1030</v>
      </c>
      <c r="C275" s="73"/>
      <c r="D275" s="73" t="s">
        <v>718</v>
      </c>
      <c r="E275" s="73"/>
      <c r="F275" s="73"/>
      <c r="G275" s="71">
        <v>0</v>
      </c>
      <c r="H275" s="71">
        <v>0</v>
      </c>
      <c r="I275" s="73" t="s">
        <v>626</v>
      </c>
      <c r="J275" s="71">
        <v>10000</v>
      </c>
      <c r="K275" t="str">
        <f t="shared" si="12"/>
        <v>SI</v>
      </c>
      <c r="M275" t="str">
        <f t="shared" si="13"/>
        <v>001-OF-656-Blanco</v>
      </c>
      <c r="O275" t="b">
        <f t="shared" si="14"/>
        <v>0</v>
      </c>
    </row>
    <row r="276" spans="1:15" hidden="1" x14ac:dyDescent="0.25">
      <c r="A276" s="73" t="s">
        <v>908</v>
      </c>
      <c r="B276" s="73" t="s">
        <v>1038</v>
      </c>
      <c r="C276" s="73"/>
      <c r="D276" s="73" t="s">
        <v>713</v>
      </c>
      <c r="E276" s="73"/>
      <c r="F276" s="73"/>
      <c r="G276" s="71">
        <v>0</v>
      </c>
      <c r="H276" s="71">
        <v>0</v>
      </c>
      <c r="I276" s="73" t="s">
        <v>626</v>
      </c>
      <c r="J276" s="71">
        <v>10000</v>
      </c>
      <c r="K276" t="str">
        <f t="shared" si="12"/>
        <v>SI</v>
      </c>
      <c r="M276" t="str">
        <f t="shared" si="13"/>
        <v>001-OF-656-Negro</v>
      </c>
      <c r="O276" t="b">
        <f t="shared" si="14"/>
        <v>0</v>
      </c>
    </row>
    <row r="277" spans="1:15" hidden="1" x14ac:dyDescent="0.25">
      <c r="A277" s="73" t="s">
        <v>908</v>
      </c>
      <c r="B277" s="73" t="s">
        <v>1033</v>
      </c>
      <c r="C277" s="73"/>
      <c r="D277" s="73" t="s">
        <v>715</v>
      </c>
      <c r="E277" s="73"/>
      <c r="F277" s="73"/>
      <c r="G277" s="71">
        <v>0</v>
      </c>
      <c r="H277" s="71">
        <v>0</v>
      </c>
      <c r="I277" s="73" t="s">
        <v>626</v>
      </c>
      <c r="J277" s="71">
        <v>10000</v>
      </c>
      <c r="K277" t="str">
        <f t="shared" si="12"/>
        <v>SI</v>
      </c>
      <c r="M277" t="str">
        <f t="shared" si="13"/>
        <v>001-OF-656-Rojo</v>
      </c>
      <c r="O277" t="b">
        <f t="shared" si="14"/>
        <v>0</v>
      </c>
    </row>
    <row r="278" spans="1:15" hidden="1" x14ac:dyDescent="0.25">
      <c r="A278" s="73" t="s">
        <v>908</v>
      </c>
      <c r="B278" s="73" t="s">
        <v>1034</v>
      </c>
      <c r="C278" s="73"/>
      <c r="D278" s="73" t="s">
        <v>721</v>
      </c>
      <c r="E278" s="73"/>
      <c r="F278" s="73"/>
      <c r="G278" s="71">
        <v>0</v>
      </c>
      <c r="H278" s="71">
        <v>0</v>
      </c>
      <c r="I278" s="73" t="s">
        <v>626</v>
      </c>
      <c r="J278" s="71">
        <v>10000</v>
      </c>
      <c r="K278" t="str">
        <f t="shared" si="12"/>
        <v>SI</v>
      </c>
      <c r="M278" t="str">
        <f t="shared" si="13"/>
        <v>001-OF-656-Verde</v>
      </c>
      <c r="O278" t="b">
        <f t="shared" si="14"/>
        <v>0</v>
      </c>
    </row>
    <row r="279" spans="1:15" hidden="1" x14ac:dyDescent="0.25">
      <c r="A279" s="73" t="s">
        <v>909</v>
      </c>
      <c r="B279" s="73" t="s">
        <v>1030</v>
      </c>
      <c r="C279" s="73"/>
      <c r="D279" s="73" t="s">
        <v>718</v>
      </c>
      <c r="E279" s="73"/>
      <c r="F279" s="73"/>
      <c r="G279" s="71">
        <v>0</v>
      </c>
      <c r="H279" s="71">
        <v>0</v>
      </c>
      <c r="I279" s="73" t="s">
        <v>626</v>
      </c>
      <c r="J279" s="71">
        <v>10000</v>
      </c>
      <c r="K279" t="str">
        <f t="shared" si="12"/>
        <v>SI</v>
      </c>
      <c r="M279" t="str">
        <f t="shared" si="13"/>
        <v>001-OF-657-Blanco</v>
      </c>
      <c r="O279" t="b">
        <f t="shared" si="14"/>
        <v>0</v>
      </c>
    </row>
    <row r="280" spans="1:15" hidden="1" x14ac:dyDescent="0.25">
      <c r="A280" s="53" t="s">
        <v>763</v>
      </c>
      <c r="B280" s="53" t="s">
        <v>688</v>
      </c>
      <c r="D280" s="53" t="s">
        <v>722</v>
      </c>
      <c r="G280">
        <v>0</v>
      </c>
      <c r="H280">
        <v>0</v>
      </c>
      <c r="I280" s="53" t="s">
        <v>626</v>
      </c>
      <c r="J280">
        <v>900</v>
      </c>
      <c r="K280" t="str">
        <f t="shared" si="12"/>
        <v>NO</v>
      </c>
      <c r="M280" t="str">
        <f t="shared" si="13"/>
        <v>001-OF-658-Azul Oscuro</v>
      </c>
      <c r="N280" t="s">
        <v>1171</v>
      </c>
      <c r="O280" t="b">
        <f t="shared" si="14"/>
        <v>1</v>
      </c>
    </row>
    <row r="281" spans="1:15" hidden="1" x14ac:dyDescent="0.25">
      <c r="A281" s="53" t="s">
        <v>763</v>
      </c>
      <c r="B281" s="53" t="s">
        <v>689</v>
      </c>
      <c r="D281" s="53" t="s">
        <v>720</v>
      </c>
      <c r="G281">
        <v>0</v>
      </c>
      <c r="H281">
        <v>0</v>
      </c>
      <c r="I281" s="53" t="s">
        <v>626</v>
      </c>
      <c r="J281">
        <v>900</v>
      </c>
      <c r="K281" t="str">
        <f t="shared" si="12"/>
        <v>NO</v>
      </c>
      <c r="M281" t="str">
        <f t="shared" si="13"/>
        <v>001-OF-658-Azul Royal</v>
      </c>
      <c r="N281" t="s">
        <v>1172</v>
      </c>
      <c r="O281" t="b">
        <f t="shared" si="14"/>
        <v>1</v>
      </c>
    </row>
    <row r="282" spans="1:15" hidden="1" x14ac:dyDescent="0.25">
      <c r="A282" s="53" t="s">
        <v>763</v>
      </c>
      <c r="B282" s="53" t="s">
        <v>691</v>
      </c>
      <c r="D282" s="53" t="s">
        <v>759</v>
      </c>
      <c r="G282">
        <v>0</v>
      </c>
      <c r="H282">
        <v>0</v>
      </c>
      <c r="I282" s="53" t="s">
        <v>626</v>
      </c>
      <c r="J282">
        <v>900</v>
      </c>
      <c r="K282" t="str">
        <f t="shared" si="12"/>
        <v>NO</v>
      </c>
      <c r="M282" t="str">
        <f t="shared" si="13"/>
        <v>001-OF-658-Gris Oscuro</v>
      </c>
      <c r="N282" t="s">
        <v>1227</v>
      </c>
      <c r="O282" t="b">
        <f t="shared" si="14"/>
        <v>1</v>
      </c>
    </row>
    <row r="283" spans="1:15" hidden="1" x14ac:dyDescent="0.25">
      <c r="A283" s="53" t="s">
        <v>763</v>
      </c>
      <c r="B283" s="53" t="s">
        <v>623</v>
      </c>
      <c r="D283" s="53" t="s">
        <v>713</v>
      </c>
      <c r="G283">
        <v>0</v>
      </c>
      <c r="H283">
        <v>0</v>
      </c>
      <c r="I283" s="53" t="s">
        <v>626</v>
      </c>
      <c r="J283">
        <v>900</v>
      </c>
      <c r="K283" t="str">
        <f t="shared" si="12"/>
        <v>NO</v>
      </c>
      <c r="M283" t="str">
        <f t="shared" si="13"/>
        <v>001-OF-658-Negro</v>
      </c>
      <c r="N283" t="s">
        <v>1173</v>
      </c>
      <c r="O283" t="b">
        <f t="shared" si="14"/>
        <v>1</v>
      </c>
    </row>
    <row r="284" spans="1:15" hidden="1" x14ac:dyDescent="0.25">
      <c r="A284" s="53" t="s">
        <v>763</v>
      </c>
      <c r="B284" s="53" t="s">
        <v>690</v>
      </c>
      <c r="D284" s="53" t="s">
        <v>715</v>
      </c>
      <c r="G284">
        <v>0</v>
      </c>
      <c r="H284">
        <v>0</v>
      </c>
      <c r="I284" s="53" t="s">
        <v>626</v>
      </c>
      <c r="J284">
        <v>900</v>
      </c>
      <c r="K284" t="str">
        <f t="shared" si="12"/>
        <v>NO</v>
      </c>
      <c r="M284" t="str">
        <f t="shared" si="13"/>
        <v>001-OF-658-Rojo</v>
      </c>
      <c r="N284" t="s">
        <v>1174</v>
      </c>
      <c r="O284" t="b">
        <f t="shared" si="14"/>
        <v>1</v>
      </c>
    </row>
    <row r="285" spans="1:15" hidden="1" x14ac:dyDescent="0.25">
      <c r="A285" s="73" t="s">
        <v>912</v>
      </c>
      <c r="B285" s="73" t="s">
        <v>1030</v>
      </c>
      <c r="C285" s="73"/>
      <c r="D285" s="73" t="s">
        <v>724</v>
      </c>
      <c r="E285" s="73"/>
      <c r="F285" s="73"/>
      <c r="G285" s="71">
        <v>0</v>
      </c>
      <c r="H285" s="71">
        <v>0</v>
      </c>
      <c r="I285" s="73" t="s">
        <v>626</v>
      </c>
      <c r="J285" s="71">
        <v>600</v>
      </c>
      <c r="K285" t="str">
        <f t="shared" si="12"/>
        <v>SI</v>
      </c>
      <c r="M285" t="str">
        <f t="shared" si="13"/>
        <v>001-OF-659-Natural</v>
      </c>
      <c r="O285" t="b">
        <f t="shared" si="14"/>
        <v>0</v>
      </c>
    </row>
    <row r="286" spans="1:15" hidden="1" x14ac:dyDescent="0.25">
      <c r="A286" s="73" t="s">
        <v>916</v>
      </c>
      <c r="B286" s="73" t="s">
        <v>1030</v>
      </c>
      <c r="C286" s="73"/>
      <c r="D286" s="73" t="s">
        <v>724</v>
      </c>
      <c r="E286" s="73"/>
      <c r="F286" s="73"/>
      <c r="G286" s="71">
        <v>0</v>
      </c>
      <c r="H286" s="71">
        <v>0</v>
      </c>
      <c r="I286" s="73" t="s">
        <v>626</v>
      </c>
      <c r="J286" s="71">
        <v>600</v>
      </c>
      <c r="K286" t="str">
        <f t="shared" si="12"/>
        <v>SI</v>
      </c>
      <c r="M286" t="str">
        <f t="shared" si="13"/>
        <v>001-OF-660-Natural</v>
      </c>
      <c r="O286" t="b">
        <f t="shared" si="14"/>
        <v>0</v>
      </c>
    </row>
    <row r="287" spans="1:15" hidden="1" x14ac:dyDescent="0.25">
      <c r="A287" s="73" t="s">
        <v>920</v>
      </c>
      <c r="B287" s="73" t="s">
        <v>1030</v>
      </c>
      <c r="C287" s="73"/>
      <c r="D287" s="73" t="s">
        <v>907</v>
      </c>
      <c r="E287" s="73"/>
      <c r="F287" s="73"/>
      <c r="G287" s="71">
        <v>0</v>
      </c>
      <c r="H287" s="71">
        <v>0</v>
      </c>
      <c r="I287" s="73" t="s">
        <v>626</v>
      </c>
      <c r="J287" s="71">
        <v>600</v>
      </c>
      <c r="K287" t="str">
        <f t="shared" si="12"/>
        <v>SI</v>
      </c>
      <c r="M287" t="str">
        <f t="shared" si="13"/>
        <v>001-OF-661-Surtido</v>
      </c>
      <c r="O287" t="b">
        <f t="shared" si="14"/>
        <v>0</v>
      </c>
    </row>
    <row r="288" spans="1:15" hidden="1" x14ac:dyDescent="0.25">
      <c r="A288" s="73" t="s">
        <v>923</v>
      </c>
      <c r="B288" s="73" t="s">
        <v>1030</v>
      </c>
      <c r="C288" s="73"/>
      <c r="D288" s="73" t="s">
        <v>724</v>
      </c>
      <c r="E288" s="73"/>
      <c r="F288" s="73"/>
      <c r="G288" s="71">
        <v>0</v>
      </c>
      <c r="H288" s="71">
        <v>0</v>
      </c>
      <c r="I288" s="73" t="s">
        <v>626</v>
      </c>
      <c r="J288" s="71">
        <v>600</v>
      </c>
      <c r="K288" t="str">
        <f t="shared" si="12"/>
        <v>SI</v>
      </c>
      <c r="M288" t="str">
        <f t="shared" si="13"/>
        <v>001-OF-662-Natural</v>
      </c>
      <c r="O288" t="b">
        <f t="shared" si="14"/>
        <v>0</v>
      </c>
    </row>
    <row r="289" spans="1:15" hidden="1" x14ac:dyDescent="0.25">
      <c r="A289" s="73" t="s">
        <v>925</v>
      </c>
      <c r="B289" s="73" t="s">
        <v>1030</v>
      </c>
      <c r="C289" s="73"/>
      <c r="D289" s="73" t="s">
        <v>713</v>
      </c>
      <c r="E289" s="73"/>
      <c r="F289" s="73"/>
      <c r="G289" s="71">
        <v>0</v>
      </c>
      <c r="H289" s="71">
        <v>0</v>
      </c>
      <c r="I289" s="73" t="s">
        <v>626</v>
      </c>
      <c r="J289" s="71">
        <v>600</v>
      </c>
      <c r="K289" t="str">
        <f t="shared" si="12"/>
        <v>SI</v>
      </c>
      <c r="M289" t="str">
        <f t="shared" si="13"/>
        <v>001-OF-663-Negro</v>
      </c>
      <c r="O289" t="b">
        <f t="shared" si="14"/>
        <v>0</v>
      </c>
    </row>
    <row r="290" spans="1:15" hidden="1" x14ac:dyDescent="0.25">
      <c r="A290" s="73" t="s">
        <v>928</v>
      </c>
      <c r="B290" s="73" t="s">
        <v>1030</v>
      </c>
      <c r="C290" s="73"/>
      <c r="D290" s="73" t="s">
        <v>716</v>
      </c>
      <c r="E290" s="73"/>
      <c r="F290" s="73"/>
      <c r="G290" s="71">
        <v>0</v>
      </c>
      <c r="H290" s="71">
        <v>0</v>
      </c>
      <c r="I290" s="73" t="s">
        <v>626</v>
      </c>
      <c r="J290" s="71">
        <v>600</v>
      </c>
      <c r="K290" t="str">
        <f t="shared" si="12"/>
        <v>SI</v>
      </c>
      <c r="M290" t="str">
        <f t="shared" si="13"/>
        <v>001-OF-664-Gris</v>
      </c>
      <c r="O290" t="b">
        <f t="shared" si="14"/>
        <v>0</v>
      </c>
    </row>
    <row r="291" spans="1:15" hidden="1" x14ac:dyDescent="0.25">
      <c r="A291" s="73" t="s">
        <v>931</v>
      </c>
      <c r="B291" s="73" t="s">
        <v>1030</v>
      </c>
      <c r="C291" s="73"/>
      <c r="D291" s="73" t="s">
        <v>714</v>
      </c>
      <c r="E291" s="73"/>
      <c r="F291" s="73"/>
      <c r="G291" s="71">
        <v>0</v>
      </c>
      <c r="H291" s="71">
        <v>0</v>
      </c>
      <c r="I291" s="73" t="s">
        <v>626</v>
      </c>
      <c r="J291" s="71">
        <v>700</v>
      </c>
      <c r="K291" t="str">
        <f t="shared" si="12"/>
        <v>SI</v>
      </c>
      <c r="M291" t="str">
        <f t="shared" si="13"/>
        <v>001-OF-665-Azul</v>
      </c>
      <c r="O291" t="b">
        <f t="shared" si="14"/>
        <v>0</v>
      </c>
    </row>
    <row r="292" spans="1:15" hidden="1" x14ac:dyDescent="0.25">
      <c r="A292" s="73" t="s">
        <v>931</v>
      </c>
      <c r="B292" s="73" t="s">
        <v>1033</v>
      </c>
      <c r="C292" s="73"/>
      <c r="D292" s="73" t="s">
        <v>713</v>
      </c>
      <c r="E292" s="73"/>
      <c r="F292" s="73"/>
      <c r="G292" s="71">
        <v>0</v>
      </c>
      <c r="H292" s="71">
        <v>0</v>
      </c>
      <c r="I292" s="73" t="s">
        <v>626</v>
      </c>
      <c r="J292" s="71">
        <v>700</v>
      </c>
      <c r="K292" t="str">
        <f t="shared" si="12"/>
        <v>SI</v>
      </c>
      <c r="M292" t="str">
        <f t="shared" si="13"/>
        <v>001-OF-665-Negro</v>
      </c>
      <c r="O292" t="b">
        <f t="shared" si="14"/>
        <v>0</v>
      </c>
    </row>
    <row r="293" spans="1:15" hidden="1" x14ac:dyDescent="0.25">
      <c r="A293" s="73" t="s">
        <v>931</v>
      </c>
      <c r="B293" s="73" t="s">
        <v>1032</v>
      </c>
      <c r="C293" s="73"/>
      <c r="D293" s="73" t="s">
        <v>715</v>
      </c>
      <c r="E293" s="73"/>
      <c r="F293" s="73"/>
      <c r="G293" s="71">
        <v>0</v>
      </c>
      <c r="H293" s="71">
        <v>0</v>
      </c>
      <c r="I293" s="73" t="s">
        <v>626</v>
      </c>
      <c r="J293" s="71">
        <v>700</v>
      </c>
      <c r="K293" t="str">
        <f t="shared" si="12"/>
        <v>SI</v>
      </c>
      <c r="M293" t="str">
        <f t="shared" si="13"/>
        <v>001-OF-665-Rojo</v>
      </c>
      <c r="O293" t="b">
        <f t="shared" si="14"/>
        <v>0</v>
      </c>
    </row>
    <row r="294" spans="1:15" hidden="1" x14ac:dyDescent="0.25">
      <c r="A294" s="73" t="s">
        <v>933</v>
      </c>
      <c r="B294" s="73" t="s">
        <v>1030</v>
      </c>
      <c r="C294" s="73"/>
      <c r="D294" s="73" t="s">
        <v>724</v>
      </c>
      <c r="E294" s="73"/>
      <c r="F294" s="73"/>
      <c r="G294" s="71">
        <v>0</v>
      </c>
      <c r="H294" s="71">
        <v>0</v>
      </c>
      <c r="I294" s="73" t="s">
        <v>626</v>
      </c>
      <c r="J294" s="71">
        <v>700</v>
      </c>
      <c r="K294" t="str">
        <f t="shared" si="12"/>
        <v>SI</v>
      </c>
      <c r="M294" t="str">
        <f t="shared" si="13"/>
        <v>001-OF-666-Natural</v>
      </c>
      <c r="O294" t="b">
        <f t="shared" si="14"/>
        <v>0</v>
      </c>
    </row>
    <row r="295" spans="1:15" hidden="1" x14ac:dyDescent="0.25">
      <c r="A295" s="73" t="s">
        <v>936</v>
      </c>
      <c r="B295" s="73" t="s">
        <v>1030</v>
      </c>
      <c r="C295" s="73"/>
      <c r="D295" s="73" t="s">
        <v>772</v>
      </c>
      <c r="E295" s="73"/>
      <c r="F295" s="73"/>
      <c r="G295" s="71">
        <v>0</v>
      </c>
      <c r="H295" s="71">
        <v>0</v>
      </c>
      <c r="I295" s="73" t="s">
        <v>626</v>
      </c>
      <c r="J295" s="71">
        <v>700</v>
      </c>
      <c r="K295" t="str">
        <f t="shared" si="12"/>
        <v>SI</v>
      </c>
      <c r="M295" t="str">
        <f t="shared" si="13"/>
        <v>001-OF-667-Bamboo</v>
      </c>
      <c r="O295" t="b">
        <f t="shared" si="14"/>
        <v>0</v>
      </c>
    </row>
    <row r="296" spans="1:15" hidden="1" x14ac:dyDescent="0.25">
      <c r="A296" s="53" t="s">
        <v>940</v>
      </c>
      <c r="B296" s="53" t="s">
        <v>1031</v>
      </c>
      <c r="D296" s="53" t="s">
        <v>713</v>
      </c>
      <c r="G296">
        <v>0</v>
      </c>
      <c r="H296">
        <v>0</v>
      </c>
      <c r="I296" s="53" t="s">
        <v>626</v>
      </c>
      <c r="J296">
        <v>0</v>
      </c>
      <c r="K296" t="str">
        <f t="shared" si="12"/>
        <v>NO</v>
      </c>
      <c r="M296" t="str">
        <f t="shared" si="13"/>
        <v>001-OF-669-Negro</v>
      </c>
      <c r="N296" t="s">
        <v>1050</v>
      </c>
      <c r="O296" t="b">
        <f t="shared" si="14"/>
        <v>1</v>
      </c>
    </row>
    <row r="297" spans="1:15" hidden="1" x14ac:dyDescent="0.25">
      <c r="A297" s="53" t="s">
        <v>941</v>
      </c>
      <c r="B297" s="53" t="s">
        <v>1035</v>
      </c>
      <c r="D297" s="53" t="s">
        <v>720</v>
      </c>
      <c r="G297">
        <v>0</v>
      </c>
      <c r="H297">
        <v>0</v>
      </c>
      <c r="I297" s="53" t="s">
        <v>626</v>
      </c>
      <c r="J297">
        <v>900</v>
      </c>
      <c r="K297" t="str">
        <f t="shared" si="12"/>
        <v>NO</v>
      </c>
      <c r="M297" t="str">
        <f t="shared" si="13"/>
        <v>001-OF-670-Azul Royal</v>
      </c>
      <c r="N297" t="s">
        <v>1051</v>
      </c>
      <c r="O297" t="b">
        <f t="shared" si="14"/>
        <v>1</v>
      </c>
    </row>
    <row r="298" spans="1:15" hidden="1" x14ac:dyDescent="0.25">
      <c r="A298" s="53" t="s">
        <v>941</v>
      </c>
      <c r="B298" s="53" t="s">
        <v>1031</v>
      </c>
      <c r="D298" s="53" t="s">
        <v>713</v>
      </c>
      <c r="G298">
        <v>0</v>
      </c>
      <c r="H298">
        <v>0</v>
      </c>
      <c r="I298" s="53" t="s">
        <v>626</v>
      </c>
      <c r="J298">
        <v>900</v>
      </c>
      <c r="K298" t="str">
        <f t="shared" si="12"/>
        <v>NO</v>
      </c>
      <c r="M298" t="str">
        <f t="shared" si="13"/>
        <v>001-OF-670-Negro</v>
      </c>
      <c r="N298" t="s">
        <v>1052</v>
      </c>
      <c r="O298" t="b">
        <f t="shared" si="14"/>
        <v>1</v>
      </c>
    </row>
    <row r="299" spans="1:15" hidden="1" x14ac:dyDescent="0.25">
      <c r="A299" s="53" t="s">
        <v>941</v>
      </c>
      <c r="B299" s="53" t="s">
        <v>1036</v>
      </c>
      <c r="D299" s="53" t="s">
        <v>715</v>
      </c>
      <c r="G299">
        <v>0</v>
      </c>
      <c r="H299">
        <v>0</v>
      </c>
      <c r="I299" s="53" t="s">
        <v>626</v>
      </c>
      <c r="J299">
        <v>900</v>
      </c>
      <c r="K299" t="str">
        <f t="shared" si="12"/>
        <v>NO</v>
      </c>
      <c r="M299" t="str">
        <f t="shared" si="13"/>
        <v>001-OF-670-Rojo</v>
      </c>
      <c r="N299" t="s">
        <v>1053</v>
      </c>
      <c r="O299" t="b">
        <f t="shared" si="14"/>
        <v>1</v>
      </c>
    </row>
    <row r="300" spans="1:15" hidden="1" x14ac:dyDescent="0.25">
      <c r="A300" s="53" t="s">
        <v>941</v>
      </c>
      <c r="B300" s="53" t="s">
        <v>1037</v>
      </c>
      <c r="D300" s="53" t="s">
        <v>717</v>
      </c>
      <c r="G300">
        <v>0</v>
      </c>
      <c r="H300">
        <v>0</v>
      </c>
      <c r="I300" s="53" t="s">
        <v>626</v>
      </c>
      <c r="J300">
        <v>900</v>
      </c>
      <c r="K300" t="str">
        <f t="shared" si="12"/>
        <v>NO</v>
      </c>
      <c r="M300" t="str">
        <f t="shared" si="13"/>
        <v>001-OF-670-Silver</v>
      </c>
      <c r="N300" t="s">
        <v>1054</v>
      </c>
      <c r="O300" t="b">
        <f t="shared" si="14"/>
        <v>1</v>
      </c>
    </row>
    <row r="301" spans="1:15" hidden="1" x14ac:dyDescent="0.25">
      <c r="A301" s="73" t="s">
        <v>951</v>
      </c>
      <c r="B301" s="73" t="s">
        <v>1030</v>
      </c>
      <c r="C301" s="73"/>
      <c r="D301" s="73" t="s">
        <v>772</v>
      </c>
      <c r="E301" s="73"/>
      <c r="F301" s="73"/>
      <c r="G301" s="71">
        <v>0</v>
      </c>
      <c r="H301" s="71">
        <v>0</v>
      </c>
      <c r="I301" s="73" t="s">
        <v>626</v>
      </c>
      <c r="J301" s="71">
        <v>700</v>
      </c>
      <c r="K301" t="str">
        <f t="shared" si="12"/>
        <v>SI</v>
      </c>
      <c r="M301" t="str">
        <f t="shared" si="13"/>
        <v>001-OF-671-Bamboo</v>
      </c>
      <c r="O301" t="b">
        <f t="shared" si="14"/>
        <v>0</v>
      </c>
    </row>
    <row r="302" spans="1:15" hidden="1" x14ac:dyDescent="0.25">
      <c r="A302" s="73" t="s">
        <v>958</v>
      </c>
      <c r="B302" s="73" t="s">
        <v>1030</v>
      </c>
      <c r="C302" s="73"/>
      <c r="D302" s="73" t="s">
        <v>724</v>
      </c>
      <c r="E302" s="73"/>
      <c r="F302" s="73"/>
      <c r="G302" s="71">
        <v>0</v>
      </c>
      <c r="H302" s="71">
        <v>0</v>
      </c>
      <c r="I302" s="73" t="s">
        <v>626</v>
      </c>
      <c r="J302" s="71">
        <v>700</v>
      </c>
      <c r="K302" t="str">
        <f t="shared" si="12"/>
        <v>SI</v>
      </c>
      <c r="M302" t="str">
        <f t="shared" si="13"/>
        <v>001-OF-672-Natural</v>
      </c>
      <c r="O302" t="b">
        <f t="shared" si="14"/>
        <v>0</v>
      </c>
    </row>
    <row r="303" spans="1:15" hidden="1" x14ac:dyDescent="0.25">
      <c r="A303" s="73" t="s">
        <v>959</v>
      </c>
      <c r="B303" s="73" t="s">
        <v>1030</v>
      </c>
      <c r="C303" s="73"/>
      <c r="D303" s="73" t="s">
        <v>724</v>
      </c>
      <c r="E303" s="73"/>
      <c r="F303" s="73"/>
      <c r="G303" s="71">
        <v>0</v>
      </c>
      <c r="H303" s="71">
        <v>0</v>
      </c>
      <c r="I303" s="73" t="s">
        <v>626</v>
      </c>
      <c r="J303" s="71">
        <v>800</v>
      </c>
      <c r="K303" t="str">
        <f t="shared" si="12"/>
        <v>SI</v>
      </c>
      <c r="M303" t="str">
        <f t="shared" si="13"/>
        <v>001-OF-673-Natural</v>
      </c>
      <c r="O303" t="b">
        <f t="shared" si="14"/>
        <v>0</v>
      </c>
    </row>
    <row r="304" spans="1:15" hidden="1" x14ac:dyDescent="0.25">
      <c r="A304" s="73" t="s">
        <v>960</v>
      </c>
      <c r="B304" s="73" t="s">
        <v>1040</v>
      </c>
      <c r="C304" s="73"/>
      <c r="D304" s="73" t="s">
        <v>742</v>
      </c>
      <c r="E304" s="73"/>
      <c r="F304" s="73"/>
      <c r="G304" s="71">
        <v>0</v>
      </c>
      <c r="H304" s="71">
        <v>0</v>
      </c>
      <c r="I304" s="73" t="s">
        <v>626</v>
      </c>
      <c r="J304" s="71">
        <v>700</v>
      </c>
      <c r="K304" t="str">
        <f t="shared" si="12"/>
        <v>SI</v>
      </c>
      <c r="M304" t="str">
        <f t="shared" si="13"/>
        <v>001-OF-674-Amarillo</v>
      </c>
      <c r="O304" t="b">
        <f t="shared" si="14"/>
        <v>0</v>
      </c>
    </row>
    <row r="305" spans="1:15" hidden="1" x14ac:dyDescent="0.25">
      <c r="A305" s="73" t="s">
        <v>960</v>
      </c>
      <c r="B305" s="73" t="s">
        <v>1032</v>
      </c>
      <c r="C305" s="73"/>
      <c r="D305" s="73" t="s">
        <v>722</v>
      </c>
      <c r="E305" s="73"/>
      <c r="F305" s="73"/>
      <c r="G305" s="71">
        <v>0</v>
      </c>
      <c r="H305" s="71">
        <v>0</v>
      </c>
      <c r="I305" s="73" t="s">
        <v>626</v>
      </c>
      <c r="J305" s="71">
        <v>700</v>
      </c>
      <c r="K305" t="str">
        <f t="shared" si="12"/>
        <v>SI</v>
      </c>
      <c r="M305" t="str">
        <f t="shared" si="13"/>
        <v>001-OF-674-Azul Oscuro</v>
      </c>
      <c r="O305" t="b">
        <f t="shared" si="14"/>
        <v>0</v>
      </c>
    </row>
    <row r="306" spans="1:15" hidden="1" x14ac:dyDescent="0.25">
      <c r="A306" s="73" t="s">
        <v>960</v>
      </c>
      <c r="B306" s="73" t="s">
        <v>1033</v>
      </c>
      <c r="C306" s="73"/>
      <c r="D306" s="73" t="s">
        <v>720</v>
      </c>
      <c r="E306" s="73"/>
      <c r="F306" s="73"/>
      <c r="G306" s="71">
        <v>0</v>
      </c>
      <c r="H306" s="71">
        <v>0</v>
      </c>
      <c r="I306" s="73" t="s">
        <v>626</v>
      </c>
      <c r="J306" s="71">
        <v>700</v>
      </c>
      <c r="K306" t="str">
        <f t="shared" si="12"/>
        <v>SI</v>
      </c>
      <c r="M306" t="str">
        <f t="shared" si="13"/>
        <v>001-OF-674-Azul Royal</v>
      </c>
      <c r="O306" t="b">
        <f t="shared" si="14"/>
        <v>0</v>
      </c>
    </row>
    <row r="307" spans="1:15" hidden="1" x14ac:dyDescent="0.25">
      <c r="A307" s="73" t="s">
        <v>960</v>
      </c>
      <c r="B307" s="73" t="s">
        <v>1038</v>
      </c>
      <c r="C307" s="73"/>
      <c r="D307" s="73" t="s">
        <v>716</v>
      </c>
      <c r="E307" s="73"/>
      <c r="F307" s="73"/>
      <c r="G307" s="71">
        <v>0</v>
      </c>
      <c r="H307" s="71">
        <v>0</v>
      </c>
      <c r="I307" s="73" t="s">
        <v>626</v>
      </c>
      <c r="J307" s="71">
        <v>700</v>
      </c>
      <c r="K307" t="str">
        <f t="shared" si="12"/>
        <v>SI</v>
      </c>
      <c r="M307" t="str">
        <f t="shared" si="13"/>
        <v>001-OF-674-Gris</v>
      </c>
      <c r="O307" t="b">
        <f t="shared" si="14"/>
        <v>0</v>
      </c>
    </row>
    <row r="308" spans="1:15" hidden="1" x14ac:dyDescent="0.25">
      <c r="A308" s="73" t="s">
        <v>960</v>
      </c>
      <c r="B308" s="73" t="s">
        <v>1041</v>
      </c>
      <c r="C308" s="73"/>
      <c r="D308" s="73" t="s">
        <v>743</v>
      </c>
      <c r="E308" s="73"/>
      <c r="F308" s="73"/>
      <c r="G308" s="71">
        <v>0</v>
      </c>
      <c r="H308" s="71">
        <v>0</v>
      </c>
      <c r="I308" s="73" t="s">
        <v>626</v>
      </c>
      <c r="J308" s="71">
        <v>700</v>
      </c>
      <c r="K308" t="str">
        <f t="shared" si="12"/>
        <v>SI</v>
      </c>
      <c r="M308" t="str">
        <f t="shared" si="13"/>
        <v>001-OF-674-Naranja</v>
      </c>
      <c r="O308" t="b">
        <f t="shared" si="14"/>
        <v>0</v>
      </c>
    </row>
    <row r="309" spans="1:15" hidden="1" x14ac:dyDescent="0.25">
      <c r="A309" s="73" t="s">
        <v>960</v>
      </c>
      <c r="B309" s="73" t="s">
        <v>1030</v>
      </c>
      <c r="C309" s="73"/>
      <c r="D309" s="73" t="s">
        <v>713</v>
      </c>
      <c r="E309" s="73"/>
      <c r="F309" s="73"/>
      <c r="G309" s="71">
        <v>0</v>
      </c>
      <c r="H309" s="71">
        <v>0</v>
      </c>
      <c r="I309" s="73" t="s">
        <v>626</v>
      </c>
      <c r="J309" s="71">
        <v>700</v>
      </c>
      <c r="K309" t="str">
        <f t="shared" si="12"/>
        <v>SI</v>
      </c>
      <c r="M309" t="str">
        <f t="shared" si="13"/>
        <v>001-OF-674-Negro</v>
      </c>
      <c r="O309" t="b">
        <f t="shared" si="14"/>
        <v>0</v>
      </c>
    </row>
    <row r="310" spans="1:15" hidden="1" x14ac:dyDescent="0.25">
      <c r="A310" s="73" t="s">
        <v>960</v>
      </c>
      <c r="B310" s="73" t="s">
        <v>1034</v>
      </c>
      <c r="C310" s="73"/>
      <c r="D310" s="73" t="s">
        <v>715</v>
      </c>
      <c r="E310" s="73"/>
      <c r="F310" s="73"/>
      <c r="G310" s="71">
        <v>0</v>
      </c>
      <c r="H310" s="71">
        <v>0</v>
      </c>
      <c r="I310" s="73" t="s">
        <v>626</v>
      </c>
      <c r="J310" s="71">
        <v>700</v>
      </c>
      <c r="K310" t="str">
        <f t="shared" si="12"/>
        <v>SI</v>
      </c>
      <c r="M310" t="str">
        <f t="shared" si="13"/>
        <v>001-OF-674-Rojo</v>
      </c>
      <c r="O310" t="b">
        <f t="shared" si="14"/>
        <v>0</v>
      </c>
    </row>
    <row r="311" spans="1:15" hidden="1" x14ac:dyDescent="0.25">
      <c r="A311" s="73" t="s">
        <v>960</v>
      </c>
      <c r="B311" s="73" t="s">
        <v>1039</v>
      </c>
      <c r="C311" s="73"/>
      <c r="D311" s="73" t="s">
        <v>721</v>
      </c>
      <c r="E311" s="73"/>
      <c r="F311" s="73"/>
      <c r="G311" s="71">
        <v>0</v>
      </c>
      <c r="H311" s="71">
        <v>0</v>
      </c>
      <c r="I311" s="73" t="s">
        <v>626</v>
      </c>
      <c r="J311" s="71">
        <v>700</v>
      </c>
      <c r="K311" t="str">
        <f t="shared" si="12"/>
        <v>SI</v>
      </c>
      <c r="M311" t="str">
        <f t="shared" si="13"/>
        <v>001-OF-674-Verde</v>
      </c>
      <c r="O311" t="b">
        <f t="shared" si="14"/>
        <v>0</v>
      </c>
    </row>
    <row r="312" spans="1:15" hidden="1" x14ac:dyDescent="0.25">
      <c r="A312" s="73" t="s">
        <v>963</v>
      </c>
      <c r="B312" s="73" t="s">
        <v>1030</v>
      </c>
      <c r="C312" s="73"/>
      <c r="D312" s="73" t="s">
        <v>724</v>
      </c>
      <c r="E312" s="73"/>
      <c r="F312" s="73"/>
      <c r="G312" s="71">
        <v>0</v>
      </c>
      <c r="H312" s="71">
        <v>0</v>
      </c>
      <c r="I312" s="73" t="s">
        <v>626</v>
      </c>
      <c r="J312" s="71">
        <v>700</v>
      </c>
      <c r="K312" t="str">
        <f t="shared" si="12"/>
        <v>SI</v>
      </c>
      <c r="M312" t="str">
        <f t="shared" si="13"/>
        <v>001-OF-675-Natural</v>
      </c>
      <c r="O312" t="b">
        <f t="shared" si="14"/>
        <v>0</v>
      </c>
    </row>
    <row r="313" spans="1:15" hidden="1" x14ac:dyDescent="0.25">
      <c r="A313" s="73" t="s">
        <v>964</v>
      </c>
      <c r="B313" s="73" t="s">
        <v>1033</v>
      </c>
      <c r="C313" s="73"/>
      <c r="D313" s="73" t="s">
        <v>720</v>
      </c>
      <c r="E313" s="73"/>
      <c r="F313" s="73"/>
      <c r="G313" s="71">
        <v>0</v>
      </c>
      <c r="H313" s="71">
        <v>0</v>
      </c>
      <c r="I313" s="73" t="s">
        <v>626</v>
      </c>
      <c r="J313" s="71">
        <v>700</v>
      </c>
      <c r="K313" t="str">
        <f t="shared" si="12"/>
        <v>SI</v>
      </c>
      <c r="M313" t="str">
        <f t="shared" si="13"/>
        <v>001-OF-676-Azul Royal</v>
      </c>
      <c r="O313" t="b">
        <f t="shared" si="14"/>
        <v>0</v>
      </c>
    </row>
    <row r="314" spans="1:15" hidden="1" x14ac:dyDescent="0.25">
      <c r="A314" s="73" t="s">
        <v>964</v>
      </c>
      <c r="B314" s="73" t="s">
        <v>1032</v>
      </c>
      <c r="C314" s="73"/>
      <c r="D314" s="73" t="s">
        <v>724</v>
      </c>
      <c r="E314" s="73"/>
      <c r="F314" s="73"/>
      <c r="G314" s="71">
        <v>0</v>
      </c>
      <c r="H314" s="71">
        <v>0</v>
      </c>
      <c r="I314" s="73" t="s">
        <v>626</v>
      </c>
      <c r="J314" s="71">
        <v>700</v>
      </c>
      <c r="K314" t="str">
        <f t="shared" si="12"/>
        <v>SI</v>
      </c>
      <c r="M314" t="str">
        <f t="shared" si="13"/>
        <v>001-OF-676-Natural</v>
      </c>
      <c r="O314" t="b">
        <f t="shared" si="14"/>
        <v>0</v>
      </c>
    </row>
    <row r="315" spans="1:15" hidden="1" x14ac:dyDescent="0.25">
      <c r="A315" s="73" t="s">
        <v>964</v>
      </c>
      <c r="B315" s="73" t="s">
        <v>1030</v>
      </c>
      <c r="C315" s="73"/>
      <c r="D315" s="73" t="s">
        <v>713</v>
      </c>
      <c r="E315" s="73"/>
      <c r="F315" s="73"/>
      <c r="G315" s="71">
        <v>0</v>
      </c>
      <c r="H315" s="71">
        <v>0</v>
      </c>
      <c r="I315" s="73" t="s">
        <v>626</v>
      </c>
      <c r="J315" s="71">
        <v>700</v>
      </c>
      <c r="K315" t="str">
        <f t="shared" si="12"/>
        <v>SI</v>
      </c>
      <c r="M315" t="str">
        <f t="shared" si="13"/>
        <v>001-OF-676-Negro</v>
      </c>
      <c r="O315" t="b">
        <f t="shared" si="14"/>
        <v>0</v>
      </c>
    </row>
    <row r="316" spans="1:15" hidden="1" x14ac:dyDescent="0.25">
      <c r="A316" s="73" t="s">
        <v>969</v>
      </c>
      <c r="B316" s="73" t="s">
        <v>1030</v>
      </c>
      <c r="C316" s="73"/>
      <c r="D316" s="73" t="s">
        <v>724</v>
      </c>
      <c r="E316" s="73"/>
      <c r="F316" s="73"/>
      <c r="G316" s="71">
        <v>0</v>
      </c>
      <c r="H316" s="71">
        <v>0</v>
      </c>
      <c r="I316" s="73" t="s">
        <v>626</v>
      </c>
      <c r="J316" s="71">
        <v>700</v>
      </c>
      <c r="K316" t="str">
        <f t="shared" si="12"/>
        <v>SI</v>
      </c>
      <c r="M316" t="str">
        <f t="shared" si="13"/>
        <v>001-OF-677-Natural</v>
      </c>
      <c r="O316" t="b">
        <f t="shared" si="14"/>
        <v>0</v>
      </c>
    </row>
    <row r="317" spans="1:15" hidden="1" x14ac:dyDescent="0.25">
      <c r="A317" s="53" t="s">
        <v>970</v>
      </c>
      <c r="B317" s="53" t="s">
        <v>623</v>
      </c>
      <c r="D317" s="53" t="s">
        <v>713</v>
      </c>
      <c r="G317">
        <v>0</v>
      </c>
      <c r="H317">
        <v>0</v>
      </c>
      <c r="I317" s="53" t="s">
        <v>626</v>
      </c>
      <c r="J317">
        <v>150</v>
      </c>
      <c r="K317" t="str">
        <f t="shared" si="12"/>
        <v>NO</v>
      </c>
      <c r="M317" t="str">
        <f t="shared" si="13"/>
        <v>001-OF-678-Negro</v>
      </c>
      <c r="N317" t="s">
        <v>1203</v>
      </c>
      <c r="O317" t="b">
        <f t="shared" si="14"/>
        <v>1</v>
      </c>
    </row>
    <row r="318" spans="1:15" hidden="1" x14ac:dyDescent="0.25">
      <c r="A318" s="53" t="s">
        <v>971</v>
      </c>
      <c r="B318" s="53" t="s">
        <v>623</v>
      </c>
      <c r="D318" s="53" t="s">
        <v>722</v>
      </c>
      <c r="G318">
        <v>0</v>
      </c>
      <c r="H318">
        <v>0</v>
      </c>
      <c r="I318" s="53" t="s">
        <v>626</v>
      </c>
      <c r="J318">
        <v>300</v>
      </c>
      <c r="K318" t="str">
        <f t="shared" si="12"/>
        <v>NO</v>
      </c>
      <c r="M318" t="str">
        <f t="shared" si="13"/>
        <v>001-OF-679-Azul Oscuro</v>
      </c>
      <c r="N318" t="s">
        <v>1204</v>
      </c>
      <c r="O318" t="b">
        <f t="shared" si="14"/>
        <v>1</v>
      </c>
    </row>
    <row r="319" spans="1:15" hidden="1" x14ac:dyDescent="0.25">
      <c r="A319" s="53" t="s">
        <v>971</v>
      </c>
      <c r="B319" s="53" t="s">
        <v>688</v>
      </c>
      <c r="D319" s="53" t="s">
        <v>713</v>
      </c>
      <c r="G319">
        <v>0</v>
      </c>
      <c r="H319">
        <v>0</v>
      </c>
      <c r="I319" s="53" t="s">
        <v>626</v>
      </c>
      <c r="J319">
        <v>300</v>
      </c>
      <c r="K319" t="str">
        <f t="shared" si="12"/>
        <v>NO</v>
      </c>
      <c r="M319" t="str">
        <f t="shared" si="13"/>
        <v>001-OF-679-Negro</v>
      </c>
      <c r="N319" t="s">
        <v>1205</v>
      </c>
      <c r="O319" t="b">
        <f t="shared" si="14"/>
        <v>1</v>
      </c>
    </row>
    <row r="320" spans="1:15" hidden="1" x14ac:dyDescent="0.25">
      <c r="A320" s="53" t="s">
        <v>972</v>
      </c>
      <c r="B320" s="53" t="s">
        <v>623</v>
      </c>
      <c r="D320" s="53" t="s">
        <v>722</v>
      </c>
      <c r="G320">
        <v>0</v>
      </c>
      <c r="H320">
        <v>0</v>
      </c>
      <c r="I320" s="53" t="s">
        <v>626</v>
      </c>
      <c r="J320">
        <v>600</v>
      </c>
      <c r="K320" t="str">
        <f t="shared" si="12"/>
        <v>NO</v>
      </c>
      <c r="M320" t="str">
        <f t="shared" si="13"/>
        <v>001-OF-680-Azul Oscuro</v>
      </c>
      <c r="N320" t="s">
        <v>1206</v>
      </c>
      <c r="O320" t="b">
        <f t="shared" si="14"/>
        <v>1</v>
      </c>
    </row>
    <row r="321" spans="1:15" hidden="1" x14ac:dyDescent="0.25">
      <c r="A321" s="53" t="s">
        <v>972</v>
      </c>
      <c r="B321" s="53" t="s">
        <v>688</v>
      </c>
      <c r="D321" s="53" t="s">
        <v>759</v>
      </c>
      <c r="G321">
        <v>0</v>
      </c>
      <c r="H321">
        <v>0</v>
      </c>
      <c r="I321" s="53" t="s">
        <v>626</v>
      </c>
      <c r="J321">
        <v>600</v>
      </c>
      <c r="K321" t="str">
        <f t="shared" si="12"/>
        <v>NO</v>
      </c>
      <c r="M321" t="str">
        <f t="shared" si="13"/>
        <v>001-OF-680-Gris Oscuro</v>
      </c>
      <c r="N321" t="s">
        <v>1228</v>
      </c>
      <c r="O321" t="b">
        <f t="shared" si="14"/>
        <v>1</v>
      </c>
    </row>
    <row r="322" spans="1:15" hidden="1" x14ac:dyDescent="0.25">
      <c r="A322" s="53" t="s">
        <v>972</v>
      </c>
      <c r="B322" s="53" t="s">
        <v>689</v>
      </c>
      <c r="D322" s="53" t="s">
        <v>713</v>
      </c>
      <c r="G322">
        <v>0</v>
      </c>
      <c r="H322">
        <v>0</v>
      </c>
      <c r="I322" s="53" t="s">
        <v>626</v>
      </c>
      <c r="J322">
        <v>600</v>
      </c>
      <c r="K322" t="str">
        <f t="shared" si="12"/>
        <v>NO</v>
      </c>
      <c r="M322" t="str">
        <f t="shared" si="13"/>
        <v>001-OF-680-Negro</v>
      </c>
      <c r="N322" t="s">
        <v>1207</v>
      </c>
      <c r="O322" t="b">
        <f t="shared" si="14"/>
        <v>1</v>
      </c>
    </row>
    <row r="323" spans="1:15" hidden="1" x14ac:dyDescent="0.25">
      <c r="A323" s="73" t="s">
        <v>988</v>
      </c>
      <c r="B323" s="73" t="s">
        <v>1033</v>
      </c>
      <c r="C323" s="73"/>
      <c r="D323" s="73" t="s">
        <v>714</v>
      </c>
      <c r="E323" s="73"/>
      <c r="F323" s="73"/>
      <c r="G323" s="71">
        <v>0</v>
      </c>
      <c r="H323" s="71">
        <v>0</v>
      </c>
      <c r="I323" s="73" t="s">
        <v>626</v>
      </c>
      <c r="J323" s="71">
        <v>700</v>
      </c>
      <c r="K323" t="str">
        <f t="shared" ref="K323:K386" si="15">IF(N323="","SI","NO")</f>
        <v>SI</v>
      </c>
      <c r="M323" t="str">
        <f t="shared" ref="M323:M386" si="16">CONCATENATE(A323,"-",D323)</f>
        <v>001-OF-682-Azul</v>
      </c>
      <c r="O323" t="b">
        <f t="shared" si="14"/>
        <v>0</v>
      </c>
    </row>
    <row r="324" spans="1:15" hidden="1" x14ac:dyDescent="0.25">
      <c r="A324" s="73" t="s">
        <v>988</v>
      </c>
      <c r="B324" s="73" t="s">
        <v>1030</v>
      </c>
      <c r="C324" s="73"/>
      <c r="D324" s="73" t="s">
        <v>716</v>
      </c>
      <c r="E324" s="73"/>
      <c r="F324" s="73"/>
      <c r="G324" s="71">
        <v>0</v>
      </c>
      <c r="H324" s="71">
        <v>0</v>
      </c>
      <c r="I324" s="73" t="s">
        <v>626</v>
      </c>
      <c r="J324" s="71">
        <v>700</v>
      </c>
      <c r="K324" t="str">
        <f t="shared" si="15"/>
        <v>SI</v>
      </c>
      <c r="M324" t="str">
        <f t="shared" si="16"/>
        <v>001-OF-682-Gris</v>
      </c>
      <c r="O324" t="b">
        <f t="shared" ref="O324:O387" si="17">N324=M324</f>
        <v>0</v>
      </c>
    </row>
    <row r="325" spans="1:15" hidden="1" x14ac:dyDescent="0.25">
      <c r="A325" s="73" t="s">
        <v>988</v>
      </c>
      <c r="B325" s="73" t="s">
        <v>1032</v>
      </c>
      <c r="C325" s="73"/>
      <c r="D325" s="73" t="s">
        <v>713</v>
      </c>
      <c r="E325" s="73"/>
      <c r="F325" s="73"/>
      <c r="G325" s="71">
        <v>0</v>
      </c>
      <c r="H325" s="71">
        <v>0</v>
      </c>
      <c r="I325" s="73" t="s">
        <v>626</v>
      </c>
      <c r="J325" s="71">
        <v>700</v>
      </c>
      <c r="K325" t="str">
        <f t="shared" si="15"/>
        <v>SI</v>
      </c>
      <c r="M325" t="str">
        <f t="shared" si="16"/>
        <v>001-OF-682-Negro</v>
      </c>
      <c r="O325" t="b">
        <f t="shared" si="17"/>
        <v>0</v>
      </c>
    </row>
    <row r="326" spans="1:15" hidden="1" x14ac:dyDescent="0.25">
      <c r="A326" s="73" t="s">
        <v>988</v>
      </c>
      <c r="B326" s="73" t="s">
        <v>1034</v>
      </c>
      <c r="C326" s="73"/>
      <c r="D326" s="73" t="s">
        <v>715</v>
      </c>
      <c r="E326" s="73"/>
      <c r="F326" s="73"/>
      <c r="G326" s="71">
        <v>0</v>
      </c>
      <c r="H326" s="71">
        <v>0</v>
      </c>
      <c r="I326" s="73" t="s">
        <v>626</v>
      </c>
      <c r="J326" s="71">
        <v>700</v>
      </c>
      <c r="K326" t="str">
        <f t="shared" si="15"/>
        <v>SI</v>
      </c>
      <c r="M326" t="str">
        <f t="shared" si="16"/>
        <v>001-OF-682-Rojo</v>
      </c>
      <c r="O326" t="b">
        <f t="shared" si="17"/>
        <v>0</v>
      </c>
    </row>
    <row r="327" spans="1:15" hidden="1" x14ac:dyDescent="0.25">
      <c r="A327" s="73" t="s">
        <v>926</v>
      </c>
      <c r="B327" s="73" t="s">
        <v>1033</v>
      </c>
      <c r="C327" s="73"/>
      <c r="D327" s="73" t="s">
        <v>722</v>
      </c>
      <c r="E327" s="73"/>
      <c r="F327" s="73"/>
      <c r="G327" s="71">
        <v>0</v>
      </c>
      <c r="H327" s="71">
        <v>0</v>
      </c>
      <c r="I327" s="73" t="s">
        <v>626</v>
      </c>
      <c r="J327" s="71">
        <v>1000</v>
      </c>
      <c r="K327" t="str">
        <f t="shared" si="15"/>
        <v>SI</v>
      </c>
      <c r="M327" t="str">
        <f t="shared" si="16"/>
        <v>001-PEBBLE-Azul Oscuro</v>
      </c>
      <c r="O327" t="b">
        <f t="shared" si="17"/>
        <v>0</v>
      </c>
    </row>
    <row r="328" spans="1:15" hidden="1" x14ac:dyDescent="0.25">
      <c r="A328" s="73" t="s">
        <v>926</v>
      </c>
      <c r="B328" s="73" t="s">
        <v>1032</v>
      </c>
      <c r="C328" s="73"/>
      <c r="D328" s="73" t="s">
        <v>716</v>
      </c>
      <c r="E328" s="73"/>
      <c r="F328" s="73"/>
      <c r="G328" s="71">
        <v>0</v>
      </c>
      <c r="H328" s="71">
        <v>0</v>
      </c>
      <c r="I328" s="73" t="s">
        <v>626</v>
      </c>
      <c r="J328" s="71">
        <v>1000</v>
      </c>
      <c r="K328" t="str">
        <f t="shared" si="15"/>
        <v>SI</v>
      </c>
      <c r="M328" t="str">
        <f t="shared" si="16"/>
        <v>001-PEBBLE-Gris</v>
      </c>
      <c r="O328" t="b">
        <f t="shared" si="17"/>
        <v>0</v>
      </c>
    </row>
    <row r="329" spans="1:15" hidden="1" x14ac:dyDescent="0.25">
      <c r="A329" s="73" t="s">
        <v>926</v>
      </c>
      <c r="B329" s="73" t="s">
        <v>1030</v>
      </c>
      <c r="C329" s="73"/>
      <c r="D329" s="73" t="s">
        <v>713</v>
      </c>
      <c r="E329" s="73"/>
      <c r="F329" s="73"/>
      <c r="G329" s="71">
        <v>0</v>
      </c>
      <c r="H329" s="71">
        <v>0</v>
      </c>
      <c r="I329" s="73" t="s">
        <v>626</v>
      </c>
      <c r="J329" s="71">
        <v>1000</v>
      </c>
      <c r="K329" t="str">
        <f t="shared" si="15"/>
        <v>SI</v>
      </c>
      <c r="M329" t="str">
        <f t="shared" si="16"/>
        <v>001-PEBBLE-Negro</v>
      </c>
      <c r="O329" t="b">
        <f t="shared" si="17"/>
        <v>0</v>
      </c>
    </row>
    <row r="330" spans="1:15" hidden="1" x14ac:dyDescent="0.25">
      <c r="A330" s="73" t="s">
        <v>926</v>
      </c>
      <c r="B330" s="73" t="s">
        <v>1034</v>
      </c>
      <c r="C330" s="73"/>
      <c r="D330" s="73" t="s">
        <v>715</v>
      </c>
      <c r="E330" s="73"/>
      <c r="F330" s="73"/>
      <c r="G330" s="71">
        <v>0</v>
      </c>
      <c r="H330" s="71">
        <v>0</v>
      </c>
      <c r="I330" s="73" t="s">
        <v>626</v>
      </c>
      <c r="J330" s="71">
        <v>1000</v>
      </c>
      <c r="K330" t="str">
        <f t="shared" si="15"/>
        <v>SI</v>
      </c>
      <c r="M330" t="str">
        <f t="shared" si="16"/>
        <v>001-PEBBLE-Rojo</v>
      </c>
      <c r="O330" t="b">
        <f t="shared" si="17"/>
        <v>0</v>
      </c>
    </row>
    <row r="331" spans="1:15" hidden="1" x14ac:dyDescent="0.25">
      <c r="A331" s="73" t="s">
        <v>926</v>
      </c>
      <c r="B331" s="73" t="s">
        <v>1038</v>
      </c>
      <c r="C331" s="73"/>
      <c r="D331" s="73" t="s">
        <v>721</v>
      </c>
      <c r="E331" s="73"/>
      <c r="F331" s="73"/>
      <c r="G331" s="71">
        <v>0</v>
      </c>
      <c r="H331" s="71">
        <v>0</v>
      </c>
      <c r="I331" s="73" t="s">
        <v>626</v>
      </c>
      <c r="J331" s="71">
        <v>1000</v>
      </c>
      <c r="K331" t="str">
        <f t="shared" si="15"/>
        <v>SI</v>
      </c>
      <c r="M331" t="str">
        <f t="shared" si="16"/>
        <v>001-PEBBLE-Verde</v>
      </c>
      <c r="O331" t="b">
        <f t="shared" si="17"/>
        <v>0</v>
      </c>
    </row>
    <row r="332" spans="1:15" hidden="1" x14ac:dyDescent="0.25">
      <c r="A332" s="53" t="s">
        <v>764</v>
      </c>
      <c r="B332" s="53" t="s">
        <v>1030</v>
      </c>
      <c r="D332" s="53" t="s">
        <v>724</v>
      </c>
      <c r="G332">
        <v>0</v>
      </c>
      <c r="H332">
        <v>0</v>
      </c>
      <c r="I332" s="53" t="s">
        <v>626</v>
      </c>
      <c r="J332">
        <v>300</v>
      </c>
      <c r="K332" t="str">
        <f t="shared" si="15"/>
        <v>NO</v>
      </c>
      <c r="M332" t="str">
        <f t="shared" si="16"/>
        <v>001-RE-201-Natural</v>
      </c>
      <c r="N332" t="s">
        <v>1125</v>
      </c>
      <c r="O332" t="b">
        <f t="shared" si="17"/>
        <v>1</v>
      </c>
    </row>
    <row r="333" spans="1:15" hidden="1" x14ac:dyDescent="0.25">
      <c r="A333" s="73" t="s">
        <v>1017</v>
      </c>
      <c r="B333" s="73" t="s">
        <v>1030</v>
      </c>
      <c r="C333" s="73"/>
      <c r="D333" s="73" t="s">
        <v>717</v>
      </c>
      <c r="E333" s="73"/>
      <c r="F333" s="73"/>
      <c r="G333" s="71">
        <v>0</v>
      </c>
      <c r="H333" s="71">
        <v>0</v>
      </c>
      <c r="I333" s="73" t="s">
        <v>626</v>
      </c>
      <c r="J333" s="71">
        <v>700</v>
      </c>
      <c r="K333" t="str">
        <f t="shared" si="15"/>
        <v>SI</v>
      </c>
      <c r="M333" t="str">
        <f t="shared" si="16"/>
        <v>001-RE-202-Silver</v>
      </c>
      <c r="O333" t="b">
        <f t="shared" si="17"/>
        <v>0</v>
      </c>
    </row>
    <row r="334" spans="1:15" hidden="1" x14ac:dyDescent="0.25">
      <c r="A334" s="73" t="s">
        <v>1007</v>
      </c>
      <c r="B334" s="73" t="s">
        <v>1030</v>
      </c>
      <c r="C334" s="73"/>
      <c r="D334" s="73" t="s">
        <v>713</v>
      </c>
      <c r="E334" s="73"/>
      <c r="F334" s="73"/>
      <c r="G334" s="71">
        <v>0</v>
      </c>
      <c r="H334" s="71">
        <v>0</v>
      </c>
      <c r="I334" s="73" t="s">
        <v>626</v>
      </c>
      <c r="J334" s="71">
        <v>700</v>
      </c>
      <c r="K334" t="str">
        <f t="shared" si="15"/>
        <v>SI</v>
      </c>
      <c r="M334" t="str">
        <f t="shared" si="16"/>
        <v>001-SET-SW-DLU-Negro</v>
      </c>
      <c r="O334" t="b">
        <f t="shared" si="17"/>
        <v>0</v>
      </c>
    </row>
    <row r="335" spans="1:15" hidden="1" x14ac:dyDescent="0.25">
      <c r="A335" s="53" t="s">
        <v>765</v>
      </c>
      <c r="B335" s="53" t="s">
        <v>1032</v>
      </c>
      <c r="D335" s="53" t="s">
        <v>714</v>
      </c>
      <c r="G335">
        <v>0</v>
      </c>
      <c r="H335">
        <v>0</v>
      </c>
      <c r="I335" s="53" t="s">
        <v>626</v>
      </c>
      <c r="J335">
        <v>4500</v>
      </c>
      <c r="K335" t="str">
        <f t="shared" si="15"/>
        <v>NO</v>
      </c>
      <c r="M335" t="str">
        <f t="shared" si="16"/>
        <v>001-SKIP-Azul</v>
      </c>
      <c r="N335" t="s">
        <v>1155</v>
      </c>
      <c r="O335" t="b">
        <f t="shared" si="17"/>
        <v>1</v>
      </c>
    </row>
    <row r="336" spans="1:15" hidden="1" x14ac:dyDescent="0.25">
      <c r="A336" s="53" t="s">
        <v>765</v>
      </c>
      <c r="B336" s="53" t="s">
        <v>1033</v>
      </c>
      <c r="D336" s="53" t="s">
        <v>718</v>
      </c>
      <c r="G336">
        <v>0</v>
      </c>
      <c r="H336">
        <v>0</v>
      </c>
      <c r="I336" s="53" t="s">
        <v>626</v>
      </c>
      <c r="J336">
        <v>4500</v>
      </c>
      <c r="K336" t="str">
        <f t="shared" si="15"/>
        <v>NO</v>
      </c>
      <c r="M336" t="str">
        <f t="shared" si="16"/>
        <v>001-SKIP-Blanco</v>
      </c>
      <c r="N336" t="s">
        <v>1156</v>
      </c>
      <c r="O336" t="b">
        <f t="shared" si="17"/>
        <v>1</v>
      </c>
    </row>
    <row r="337" spans="1:15" hidden="1" x14ac:dyDescent="0.25">
      <c r="A337" s="53" t="s">
        <v>765</v>
      </c>
      <c r="B337" s="53" t="s">
        <v>1030</v>
      </c>
      <c r="D337" s="53" t="s">
        <v>713</v>
      </c>
      <c r="G337">
        <v>0</v>
      </c>
      <c r="H337">
        <v>0</v>
      </c>
      <c r="I337" s="53" t="s">
        <v>626</v>
      </c>
      <c r="J337">
        <v>4500</v>
      </c>
      <c r="K337" t="str">
        <f t="shared" si="15"/>
        <v>NO</v>
      </c>
      <c r="M337" t="str">
        <f t="shared" si="16"/>
        <v>001-SKIP-Negro</v>
      </c>
      <c r="N337" t="s">
        <v>1157</v>
      </c>
      <c r="O337" t="b">
        <f t="shared" si="17"/>
        <v>1</v>
      </c>
    </row>
    <row r="338" spans="1:15" hidden="1" x14ac:dyDescent="0.25">
      <c r="A338" s="53" t="s">
        <v>765</v>
      </c>
      <c r="B338" s="53" t="s">
        <v>1038</v>
      </c>
      <c r="D338" s="53" t="s">
        <v>715</v>
      </c>
      <c r="G338">
        <v>0</v>
      </c>
      <c r="H338">
        <v>0</v>
      </c>
      <c r="I338" s="53" t="s">
        <v>626</v>
      </c>
      <c r="J338">
        <v>4500</v>
      </c>
      <c r="K338" t="str">
        <f t="shared" si="15"/>
        <v>NO</v>
      </c>
      <c r="M338" t="str">
        <f t="shared" si="16"/>
        <v>001-SKIP-Rojo</v>
      </c>
      <c r="N338" t="s">
        <v>1158</v>
      </c>
      <c r="O338" t="b">
        <f t="shared" si="17"/>
        <v>1</v>
      </c>
    </row>
    <row r="339" spans="1:15" hidden="1" x14ac:dyDescent="0.25">
      <c r="A339" s="53" t="s">
        <v>765</v>
      </c>
      <c r="B339" s="53" t="s">
        <v>1034</v>
      </c>
      <c r="D339" s="53" t="s">
        <v>721</v>
      </c>
      <c r="G339">
        <v>0</v>
      </c>
      <c r="H339">
        <v>0</v>
      </c>
      <c r="I339" s="53" t="s">
        <v>626</v>
      </c>
      <c r="J339">
        <v>4500</v>
      </c>
      <c r="K339" t="str">
        <f t="shared" si="15"/>
        <v>NO</v>
      </c>
      <c r="M339" t="str">
        <f t="shared" si="16"/>
        <v>001-SKIP-Verde</v>
      </c>
      <c r="N339" t="s">
        <v>1159</v>
      </c>
      <c r="O339" t="b">
        <f t="shared" si="17"/>
        <v>1</v>
      </c>
    </row>
    <row r="340" spans="1:15" hidden="1" x14ac:dyDescent="0.25">
      <c r="A340" s="53" t="s">
        <v>766</v>
      </c>
      <c r="B340" s="53" t="s">
        <v>623</v>
      </c>
      <c r="D340" s="53" t="s">
        <v>713</v>
      </c>
      <c r="G340">
        <v>0</v>
      </c>
      <c r="H340">
        <v>0</v>
      </c>
      <c r="I340" s="53" t="s">
        <v>626</v>
      </c>
      <c r="J340">
        <v>367</v>
      </c>
      <c r="K340" t="str">
        <f t="shared" si="15"/>
        <v>NO</v>
      </c>
      <c r="M340" t="str">
        <f t="shared" si="16"/>
        <v>001-SO-80-Negro</v>
      </c>
      <c r="N340" t="s">
        <v>1192</v>
      </c>
      <c r="O340" t="b">
        <f t="shared" si="17"/>
        <v>1</v>
      </c>
    </row>
    <row r="341" spans="1:15" hidden="1" x14ac:dyDescent="0.25">
      <c r="A341" s="73" t="s">
        <v>995</v>
      </c>
      <c r="B341" s="73" t="s">
        <v>1030</v>
      </c>
      <c r="C341" s="73"/>
      <c r="D341" s="73" t="s">
        <v>720</v>
      </c>
      <c r="E341" s="73"/>
      <c r="F341" s="73"/>
      <c r="G341" s="71">
        <v>0</v>
      </c>
      <c r="H341" s="71">
        <v>0</v>
      </c>
      <c r="I341" s="73" t="s">
        <v>626</v>
      </c>
      <c r="J341" s="71">
        <v>800</v>
      </c>
      <c r="K341" t="str">
        <f t="shared" si="15"/>
        <v>SI</v>
      </c>
      <c r="M341" t="str">
        <f t="shared" si="16"/>
        <v>001-SOOKIE-Azul Royal</v>
      </c>
      <c r="O341" t="b">
        <f t="shared" si="17"/>
        <v>0</v>
      </c>
    </row>
    <row r="342" spans="1:15" hidden="1" x14ac:dyDescent="0.25">
      <c r="A342" s="73" t="s">
        <v>995</v>
      </c>
      <c r="B342" s="73" t="s">
        <v>1034</v>
      </c>
      <c r="C342" s="73"/>
      <c r="D342" s="73" t="s">
        <v>716</v>
      </c>
      <c r="E342" s="73"/>
      <c r="F342" s="73"/>
      <c r="G342" s="71">
        <v>0</v>
      </c>
      <c r="H342" s="71">
        <v>0</v>
      </c>
      <c r="I342" s="73" t="s">
        <v>626</v>
      </c>
      <c r="J342" s="71">
        <v>800</v>
      </c>
      <c r="K342" t="str">
        <f t="shared" si="15"/>
        <v>SI</v>
      </c>
      <c r="M342" t="str">
        <f t="shared" si="16"/>
        <v>001-SOOKIE-Gris</v>
      </c>
      <c r="O342" t="b">
        <f t="shared" si="17"/>
        <v>0</v>
      </c>
    </row>
    <row r="343" spans="1:15" hidden="1" x14ac:dyDescent="0.25">
      <c r="A343" s="73" t="s">
        <v>995</v>
      </c>
      <c r="B343" s="73" t="s">
        <v>1032</v>
      </c>
      <c r="C343" s="73"/>
      <c r="D343" s="73" t="s">
        <v>713</v>
      </c>
      <c r="E343" s="73"/>
      <c r="F343" s="73"/>
      <c r="G343" s="71">
        <v>0</v>
      </c>
      <c r="H343" s="71">
        <v>0</v>
      </c>
      <c r="I343" s="73" t="s">
        <v>626</v>
      </c>
      <c r="J343" s="71">
        <v>800</v>
      </c>
      <c r="K343" t="str">
        <f t="shared" si="15"/>
        <v>SI</v>
      </c>
      <c r="M343" t="str">
        <f t="shared" si="16"/>
        <v>001-SOOKIE-Negro</v>
      </c>
      <c r="O343" t="b">
        <f t="shared" si="17"/>
        <v>0</v>
      </c>
    </row>
    <row r="344" spans="1:15" hidden="1" x14ac:dyDescent="0.25">
      <c r="A344" s="73" t="s">
        <v>995</v>
      </c>
      <c r="B344" s="73" t="s">
        <v>1033</v>
      </c>
      <c r="C344" s="73"/>
      <c r="D344" s="73" t="s">
        <v>715</v>
      </c>
      <c r="E344" s="73"/>
      <c r="F344" s="73"/>
      <c r="G344" s="71">
        <v>0</v>
      </c>
      <c r="H344" s="71">
        <v>0</v>
      </c>
      <c r="I344" s="73" t="s">
        <v>626</v>
      </c>
      <c r="J344" s="71">
        <v>800</v>
      </c>
      <c r="K344" t="str">
        <f t="shared" si="15"/>
        <v>SI</v>
      </c>
      <c r="M344" t="str">
        <f t="shared" si="16"/>
        <v>001-SOOKIE-Rojo</v>
      </c>
      <c r="O344" t="b">
        <f t="shared" si="17"/>
        <v>0</v>
      </c>
    </row>
    <row r="345" spans="1:15" hidden="1" x14ac:dyDescent="0.25">
      <c r="A345" s="73" t="s">
        <v>991</v>
      </c>
      <c r="B345" s="73" t="s">
        <v>1030</v>
      </c>
      <c r="C345" s="73"/>
      <c r="D345" s="73" t="s">
        <v>720</v>
      </c>
      <c r="E345" s="73"/>
      <c r="F345" s="73"/>
      <c r="G345" s="71">
        <v>0</v>
      </c>
      <c r="H345" s="71">
        <v>0</v>
      </c>
      <c r="I345" s="73" t="s">
        <v>626</v>
      </c>
      <c r="J345" s="71">
        <v>2000</v>
      </c>
      <c r="K345" t="str">
        <f t="shared" si="15"/>
        <v>SI</v>
      </c>
      <c r="M345" t="str">
        <f t="shared" si="16"/>
        <v>001-SUMMIT-E-B-Azul Royal</v>
      </c>
      <c r="O345" t="b">
        <f t="shared" si="17"/>
        <v>0</v>
      </c>
    </row>
    <row r="346" spans="1:15" hidden="1" x14ac:dyDescent="0.25">
      <c r="A346" s="73" t="s">
        <v>991</v>
      </c>
      <c r="B346" s="73" t="s">
        <v>1034</v>
      </c>
      <c r="C346" s="73"/>
      <c r="D346" s="73" t="s">
        <v>716</v>
      </c>
      <c r="E346" s="73"/>
      <c r="F346" s="73"/>
      <c r="G346" s="71">
        <v>0</v>
      </c>
      <c r="H346" s="71">
        <v>0</v>
      </c>
      <c r="I346" s="73" t="s">
        <v>626</v>
      </c>
      <c r="J346" s="71">
        <v>3000</v>
      </c>
      <c r="K346" t="str">
        <f t="shared" si="15"/>
        <v>SI</v>
      </c>
      <c r="M346" t="str">
        <f t="shared" si="16"/>
        <v>001-SUMMIT-E-B-Gris</v>
      </c>
      <c r="O346" t="b">
        <f t="shared" si="17"/>
        <v>0</v>
      </c>
    </row>
    <row r="347" spans="1:15" hidden="1" x14ac:dyDescent="0.25">
      <c r="A347" s="73" t="s">
        <v>991</v>
      </c>
      <c r="B347" s="73" t="s">
        <v>1032</v>
      </c>
      <c r="C347" s="73"/>
      <c r="D347" s="73" t="s">
        <v>724</v>
      </c>
      <c r="E347" s="73"/>
      <c r="F347" s="73"/>
      <c r="G347" s="71">
        <v>0</v>
      </c>
      <c r="H347" s="71">
        <v>0</v>
      </c>
      <c r="I347" s="73" t="s">
        <v>626</v>
      </c>
      <c r="J347" s="71">
        <v>3000</v>
      </c>
      <c r="K347" t="str">
        <f t="shared" si="15"/>
        <v>SI</v>
      </c>
      <c r="M347" t="str">
        <f t="shared" si="16"/>
        <v>001-SUMMIT-E-B-Natural</v>
      </c>
      <c r="O347" t="b">
        <f t="shared" si="17"/>
        <v>0</v>
      </c>
    </row>
    <row r="348" spans="1:15" hidden="1" x14ac:dyDescent="0.25">
      <c r="A348" s="73" t="s">
        <v>991</v>
      </c>
      <c r="B348" s="73" t="s">
        <v>1033</v>
      </c>
      <c r="C348" s="73"/>
      <c r="D348" s="73" t="s">
        <v>715</v>
      </c>
      <c r="E348" s="73"/>
      <c r="F348" s="73"/>
      <c r="G348" s="71">
        <v>0</v>
      </c>
      <c r="H348" s="71">
        <v>0</v>
      </c>
      <c r="I348" s="73" t="s">
        <v>626</v>
      </c>
      <c r="J348" s="71">
        <v>3000</v>
      </c>
      <c r="K348" t="str">
        <f t="shared" si="15"/>
        <v>SI</v>
      </c>
      <c r="M348" t="str">
        <f t="shared" si="16"/>
        <v>001-SUMMIT-E-B-Rojo</v>
      </c>
      <c r="O348" t="b">
        <f t="shared" si="17"/>
        <v>0</v>
      </c>
    </row>
    <row r="349" spans="1:15" hidden="1" x14ac:dyDescent="0.25">
      <c r="A349" s="73" t="s">
        <v>991</v>
      </c>
      <c r="B349" s="73" t="s">
        <v>1034</v>
      </c>
      <c r="C349" s="73"/>
      <c r="D349" s="73" t="s">
        <v>721</v>
      </c>
      <c r="E349" s="73"/>
      <c r="F349" s="73"/>
      <c r="G349" s="71">
        <v>0</v>
      </c>
      <c r="H349" s="71">
        <v>0</v>
      </c>
      <c r="I349" s="73" t="s">
        <v>626</v>
      </c>
      <c r="J349" s="71">
        <v>3000</v>
      </c>
      <c r="K349" t="str">
        <f t="shared" si="15"/>
        <v>SI</v>
      </c>
      <c r="M349" t="str">
        <f t="shared" si="16"/>
        <v>001-SUMMIT-E-B-Verde</v>
      </c>
      <c r="O349" t="b">
        <f t="shared" si="17"/>
        <v>0</v>
      </c>
    </row>
    <row r="350" spans="1:15" hidden="1" x14ac:dyDescent="0.25">
      <c r="A350" s="73" t="s">
        <v>814</v>
      </c>
      <c r="B350" s="73" t="s">
        <v>1030</v>
      </c>
      <c r="C350" s="73"/>
      <c r="D350" s="73" t="s">
        <v>713</v>
      </c>
      <c r="E350" s="73"/>
      <c r="F350" s="73"/>
      <c r="G350" s="71">
        <v>0</v>
      </c>
      <c r="H350" s="71">
        <v>0</v>
      </c>
      <c r="I350" s="73" t="s">
        <v>626</v>
      </c>
      <c r="J350" s="71">
        <v>500</v>
      </c>
      <c r="K350" t="str">
        <f t="shared" si="15"/>
        <v>SI</v>
      </c>
      <c r="M350" t="str">
        <f t="shared" si="16"/>
        <v>001-TE-580-Negro</v>
      </c>
      <c r="O350" t="b">
        <f t="shared" si="17"/>
        <v>0</v>
      </c>
    </row>
    <row r="351" spans="1:15" hidden="1" x14ac:dyDescent="0.25">
      <c r="A351" s="73" t="s">
        <v>815</v>
      </c>
      <c r="B351" s="73" t="s">
        <v>1032</v>
      </c>
      <c r="C351" s="73"/>
      <c r="D351" s="73" t="s">
        <v>714</v>
      </c>
      <c r="E351" s="73"/>
      <c r="F351" s="73"/>
      <c r="G351" s="71">
        <v>0</v>
      </c>
      <c r="H351" s="71">
        <v>0</v>
      </c>
      <c r="I351" s="73" t="s">
        <v>626</v>
      </c>
      <c r="J351" s="71">
        <v>500</v>
      </c>
      <c r="K351" t="str">
        <f t="shared" si="15"/>
        <v>SI</v>
      </c>
      <c r="M351" t="str">
        <f t="shared" si="16"/>
        <v>001-TE-581-Azul</v>
      </c>
      <c r="O351" t="b">
        <f t="shared" si="17"/>
        <v>0</v>
      </c>
    </row>
    <row r="352" spans="1:15" hidden="1" x14ac:dyDescent="0.25">
      <c r="A352" s="73" t="s">
        <v>815</v>
      </c>
      <c r="B352" s="73" t="s">
        <v>1030</v>
      </c>
      <c r="C352" s="73"/>
      <c r="D352" s="73" t="s">
        <v>713</v>
      </c>
      <c r="E352" s="73"/>
      <c r="F352" s="73"/>
      <c r="G352" s="71">
        <v>0</v>
      </c>
      <c r="H352" s="71">
        <v>0</v>
      </c>
      <c r="I352" s="73" t="s">
        <v>626</v>
      </c>
      <c r="J352" s="71">
        <v>500</v>
      </c>
      <c r="K352" t="str">
        <f t="shared" si="15"/>
        <v>SI</v>
      </c>
      <c r="M352" t="str">
        <f t="shared" si="16"/>
        <v>001-TE-581-Negro</v>
      </c>
      <c r="O352" t="b">
        <f t="shared" si="17"/>
        <v>0</v>
      </c>
    </row>
    <row r="353" spans="1:15" hidden="1" x14ac:dyDescent="0.25">
      <c r="A353" s="73" t="s">
        <v>816</v>
      </c>
      <c r="B353" s="73" t="s">
        <v>1030</v>
      </c>
      <c r="C353" s="73"/>
      <c r="D353" s="73" t="s">
        <v>817</v>
      </c>
      <c r="E353" s="73"/>
      <c r="F353" s="73"/>
      <c r="G353" s="71">
        <v>0</v>
      </c>
      <c r="H353" s="71">
        <v>0</v>
      </c>
      <c r="I353" s="73" t="s">
        <v>626</v>
      </c>
      <c r="J353" s="71">
        <v>500</v>
      </c>
      <c r="K353" t="str">
        <f t="shared" si="15"/>
        <v>SI</v>
      </c>
      <c r="M353" t="str">
        <f t="shared" si="16"/>
        <v>001-TE-582-Negro - Blanco</v>
      </c>
      <c r="O353" t="b">
        <f t="shared" si="17"/>
        <v>0</v>
      </c>
    </row>
    <row r="354" spans="1:15" hidden="1" x14ac:dyDescent="0.25">
      <c r="A354" s="73" t="s">
        <v>818</v>
      </c>
      <c r="B354" s="73" t="s">
        <v>1030</v>
      </c>
      <c r="C354" s="73"/>
      <c r="D354" s="73" t="s">
        <v>718</v>
      </c>
      <c r="E354" s="73"/>
      <c r="F354" s="73"/>
      <c r="G354" s="71">
        <v>0</v>
      </c>
      <c r="H354" s="71">
        <v>0</v>
      </c>
      <c r="I354" s="73" t="s">
        <v>626</v>
      </c>
      <c r="J354" s="71">
        <v>600</v>
      </c>
      <c r="K354" t="str">
        <f t="shared" si="15"/>
        <v>SI</v>
      </c>
      <c r="M354" t="str">
        <f t="shared" si="16"/>
        <v>001-TE-583-Blanco</v>
      </c>
      <c r="O354" t="b">
        <f t="shared" si="17"/>
        <v>0</v>
      </c>
    </row>
    <row r="355" spans="1:15" hidden="1" x14ac:dyDescent="0.25">
      <c r="A355" s="53" t="s">
        <v>767</v>
      </c>
      <c r="B355" s="53" t="s">
        <v>623</v>
      </c>
      <c r="D355" s="53" t="s">
        <v>753</v>
      </c>
      <c r="G355">
        <v>0</v>
      </c>
      <c r="H355">
        <v>0</v>
      </c>
      <c r="I355" s="53" t="s">
        <v>626</v>
      </c>
      <c r="J355">
        <v>300</v>
      </c>
      <c r="K355" t="str">
        <f t="shared" si="15"/>
        <v>NO</v>
      </c>
      <c r="M355" t="str">
        <f t="shared" si="16"/>
        <v>001-TE-584-Gris-Bambú</v>
      </c>
      <c r="N355" t="s">
        <v>1081</v>
      </c>
      <c r="O355" t="b">
        <f t="shared" si="17"/>
        <v>1</v>
      </c>
    </row>
    <row r="356" spans="1:15" hidden="1" x14ac:dyDescent="0.25">
      <c r="A356" s="53" t="s">
        <v>768</v>
      </c>
      <c r="B356" s="53" t="s">
        <v>1030</v>
      </c>
      <c r="D356" s="53" t="s">
        <v>717</v>
      </c>
      <c r="G356">
        <v>0</v>
      </c>
      <c r="H356">
        <v>0</v>
      </c>
      <c r="I356" s="53" t="s">
        <v>626</v>
      </c>
      <c r="J356">
        <v>300</v>
      </c>
      <c r="K356" t="str">
        <f t="shared" si="15"/>
        <v>NO</v>
      </c>
      <c r="M356" t="str">
        <f t="shared" si="16"/>
        <v>001-TE-585-Silver</v>
      </c>
      <c r="N356" t="s">
        <v>1123</v>
      </c>
      <c r="O356" t="b">
        <f t="shared" si="17"/>
        <v>1</v>
      </c>
    </row>
    <row r="357" spans="1:15" hidden="1" x14ac:dyDescent="0.25">
      <c r="A357" s="53" t="s">
        <v>769</v>
      </c>
      <c r="B357" s="53" t="s">
        <v>1030</v>
      </c>
      <c r="D357" s="53" t="s">
        <v>724</v>
      </c>
      <c r="G357">
        <v>0</v>
      </c>
      <c r="H357">
        <v>0</v>
      </c>
      <c r="I357" s="53" t="s">
        <v>626</v>
      </c>
      <c r="J357">
        <v>300</v>
      </c>
      <c r="K357" t="str">
        <f t="shared" si="15"/>
        <v>NO</v>
      </c>
      <c r="M357" t="str">
        <f t="shared" si="16"/>
        <v>001-TE-586-Natural</v>
      </c>
      <c r="N357" t="s">
        <v>1124</v>
      </c>
      <c r="O357" t="b">
        <f t="shared" si="17"/>
        <v>1</v>
      </c>
    </row>
    <row r="358" spans="1:15" hidden="1" x14ac:dyDescent="0.25">
      <c r="A358" s="73" t="s">
        <v>869</v>
      </c>
      <c r="B358" s="73" t="s">
        <v>716</v>
      </c>
      <c r="C358" s="73"/>
      <c r="D358" s="73" t="s">
        <v>716</v>
      </c>
      <c r="E358" s="73"/>
      <c r="F358" s="73"/>
      <c r="G358" s="71">
        <v>0</v>
      </c>
      <c r="H358" s="71">
        <v>0</v>
      </c>
      <c r="I358" s="73" t="s">
        <v>626</v>
      </c>
      <c r="J358" s="71">
        <v>450</v>
      </c>
      <c r="K358" t="str">
        <f t="shared" si="15"/>
        <v>SI</v>
      </c>
      <c r="M358" t="str">
        <f t="shared" si="16"/>
        <v>001-TE-587-Gris</v>
      </c>
      <c r="O358" t="b">
        <f t="shared" si="17"/>
        <v>0</v>
      </c>
    </row>
    <row r="359" spans="1:15" hidden="1" x14ac:dyDescent="0.25">
      <c r="A359" s="73" t="s">
        <v>870</v>
      </c>
      <c r="B359" s="73" t="s">
        <v>716</v>
      </c>
      <c r="C359" s="73"/>
      <c r="D359" s="73" t="s">
        <v>716</v>
      </c>
      <c r="E359" s="73"/>
      <c r="F359" s="73"/>
      <c r="G359" s="71">
        <v>0</v>
      </c>
      <c r="H359" s="71">
        <v>0</v>
      </c>
      <c r="I359" s="73" t="s">
        <v>626</v>
      </c>
      <c r="J359" s="71">
        <v>450</v>
      </c>
      <c r="K359" t="str">
        <f t="shared" si="15"/>
        <v>SI</v>
      </c>
      <c r="M359" t="str">
        <f t="shared" si="16"/>
        <v>001-TE-588-Gris</v>
      </c>
      <c r="O359" t="b">
        <f t="shared" si="17"/>
        <v>0</v>
      </c>
    </row>
    <row r="360" spans="1:15" hidden="1" x14ac:dyDescent="0.25">
      <c r="A360" s="73" t="s">
        <v>871</v>
      </c>
      <c r="B360" s="73" t="s">
        <v>775</v>
      </c>
      <c r="C360" s="73"/>
      <c r="D360" s="73" t="s">
        <v>775</v>
      </c>
      <c r="E360" s="73"/>
      <c r="F360" s="73"/>
      <c r="G360" s="71">
        <v>0</v>
      </c>
      <c r="H360" s="71">
        <v>0</v>
      </c>
      <c r="I360" s="73" t="s">
        <v>626</v>
      </c>
      <c r="J360" s="71">
        <v>450</v>
      </c>
      <c r="K360" t="str">
        <f t="shared" si="15"/>
        <v>SI</v>
      </c>
      <c r="M360" t="str">
        <f t="shared" si="16"/>
        <v>001-TE-589-Bambú</v>
      </c>
      <c r="O360" t="b">
        <f t="shared" si="17"/>
        <v>0</v>
      </c>
    </row>
    <row r="361" spans="1:15" hidden="1" x14ac:dyDescent="0.25">
      <c r="A361" s="73" t="s">
        <v>872</v>
      </c>
      <c r="B361" s="73" t="s">
        <v>775</v>
      </c>
      <c r="C361" s="73"/>
      <c r="D361" s="73" t="s">
        <v>775</v>
      </c>
      <c r="E361" s="73"/>
      <c r="F361" s="73"/>
      <c r="G361" s="71">
        <v>0</v>
      </c>
      <c r="H361" s="71">
        <v>0</v>
      </c>
      <c r="I361" s="73" t="s">
        <v>626</v>
      </c>
      <c r="J361" s="71">
        <v>450</v>
      </c>
      <c r="K361" t="str">
        <f t="shared" si="15"/>
        <v>SI</v>
      </c>
      <c r="M361" t="str">
        <f t="shared" si="16"/>
        <v>001-TE-590-Bambú</v>
      </c>
      <c r="O361" t="b">
        <f t="shared" si="17"/>
        <v>0</v>
      </c>
    </row>
    <row r="362" spans="1:15" hidden="1" x14ac:dyDescent="0.25">
      <c r="A362" s="73" t="s">
        <v>873</v>
      </c>
      <c r="B362" s="73" t="s">
        <v>775</v>
      </c>
      <c r="C362" s="73"/>
      <c r="D362" s="73" t="s">
        <v>775</v>
      </c>
      <c r="E362" s="73"/>
      <c r="F362" s="73"/>
      <c r="G362" s="71">
        <v>0</v>
      </c>
      <c r="H362" s="71">
        <v>0</v>
      </c>
      <c r="I362" s="73" t="s">
        <v>626</v>
      </c>
      <c r="J362" s="71">
        <v>450</v>
      </c>
      <c r="K362" t="str">
        <f t="shared" si="15"/>
        <v>SI</v>
      </c>
      <c r="M362" t="str">
        <f t="shared" si="16"/>
        <v>001-TE-591-Bambú</v>
      </c>
      <c r="O362" t="b">
        <f t="shared" si="17"/>
        <v>0</v>
      </c>
    </row>
    <row r="363" spans="1:15" hidden="1" x14ac:dyDescent="0.25">
      <c r="A363" s="73" t="s">
        <v>874</v>
      </c>
      <c r="B363" s="73" t="s">
        <v>875</v>
      </c>
      <c r="C363" s="73"/>
      <c r="D363" s="73" t="s">
        <v>775</v>
      </c>
      <c r="E363" s="73"/>
      <c r="F363" s="73"/>
      <c r="G363" s="71">
        <v>0</v>
      </c>
      <c r="H363" s="71">
        <v>0</v>
      </c>
      <c r="I363" s="73" t="s">
        <v>626</v>
      </c>
      <c r="J363" s="71">
        <v>450</v>
      </c>
      <c r="K363" t="str">
        <f t="shared" si="15"/>
        <v>SI</v>
      </c>
      <c r="M363" t="str">
        <f t="shared" si="16"/>
        <v>001-TE-592-Bambú</v>
      </c>
      <c r="O363" t="b">
        <f t="shared" si="17"/>
        <v>0</v>
      </c>
    </row>
    <row r="364" spans="1:15" hidden="1" x14ac:dyDescent="0.25">
      <c r="A364" s="73" t="s">
        <v>876</v>
      </c>
      <c r="B364" s="73" t="s">
        <v>775</v>
      </c>
      <c r="C364" s="73"/>
      <c r="D364" s="73" t="s">
        <v>775</v>
      </c>
      <c r="E364" s="73"/>
      <c r="F364" s="73"/>
      <c r="G364" s="71">
        <v>0</v>
      </c>
      <c r="H364" s="71">
        <v>0</v>
      </c>
      <c r="I364" s="73" t="s">
        <v>626</v>
      </c>
      <c r="J364" s="71">
        <v>450</v>
      </c>
      <c r="K364" t="str">
        <f t="shared" si="15"/>
        <v>SI</v>
      </c>
      <c r="M364" t="str">
        <f t="shared" si="16"/>
        <v>001-TE-593-Bambú</v>
      </c>
      <c r="O364" t="b">
        <f t="shared" si="17"/>
        <v>0</v>
      </c>
    </row>
    <row r="365" spans="1:15" hidden="1" x14ac:dyDescent="0.25">
      <c r="A365" s="73" t="s">
        <v>877</v>
      </c>
      <c r="B365" s="73" t="s">
        <v>775</v>
      </c>
      <c r="C365" s="73"/>
      <c r="D365" s="73" t="s">
        <v>775</v>
      </c>
      <c r="E365" s="73"/>
      <c r="F365" s="73"/>
      <c r="G365" s="71">
        <v>0</v>
      </c>
      <c r="H365" s="71">
        <v>0</v>
      </c>
      <c r="I365" s="73" t="s">
        <v>626</v>
      </c>
      <c r="J365" s="71">
        <v>450</v>
      </c>
      <c r="K365" t="str">
        <f t="shared" si="15"/>
        <v>SI</v>
      </c>
      <c r="M365" t="str">
        <f t="shared" si="16"/>
        <v>001-TE-594-Bambú</v>
      </c>
      <c r="O365" t="b">
        <f t="shared" si="17"/>
        <v>0</v>
      </c>
    </row>
    <row r="366" spans="1:15" hidden="1" x14ac:dyDescent="0.25">
      <c r="A366" s="73" t="s">
        <v>878</v>
      </c>
      <c r="B366" s="73" t="s">
        <v>718</v>
      </c>
      <c r="C366" s="73"/>
      <c r="D366" s="73" t="s">
        <v>718</v>
      </c>
      <c r="E366" s="73"/>
      <c r="F366" s="73"/>
      <c r="G366" s="71">
        <v>0</v>
      </c>
      <c r="H366" s="71">
        <v>0</v>
      </c>
      <c r="I366" s="73" t="s">
        <v>626</v>
      </c>
      <c r="J366" s="71">
        <v>850</v>
      </c>
      <c r="K366" t="str">
        <f t="shared" si="15"/>
        <v>SI</v>
      </c>
      <c r="M366" t="str">
        <f t="shared" si="16"/>
        <v>001-TE-595-Blanco</v>
      </c>
      <c r="O366" t="b">
        <f t="shared" si="17"/>
        <v>0</v>
      </c>
    </row>
    <row r="367" spans="1:15" hidden="1" x14ac:dyDescent="0.25">
      <c r="A367" s="53" t="s">
        <v>879</v>
      </c>
      <c r="B367" s="53" t="s">
        <v>1030</v>
      </c>
      <c r="D367" s="53" t="s">
        <v>713</v>
      </c>
      <c r="G367">
        <v>0</v>
      </c>
      <c r="H367">
        <v>0</v>
      </c>
      <c r="I367" s="53" t="s">
        <v>626</v>
      </c>
      <c r="J367">
        <v>750</v>
      </c>
      <c r="K367" t="str">
        <f t="shared" si="15"/>
        <v>NO</v>
      </c>
      <c r="M367" t="str">
        <f t="shared" si="16"/>
        <v>001-TE-596-Negro</v>
      </c>
      <c r="N367" t="s">
        <v>1049</v>
      </c>
      <c r="O367" t="b">
        <f t="shared" si="17"/>
        <v>1</v>
      </c>
    </row>
    <row r="368" spans="1:15" hidden="1" x14ac:dyDescent="0.25">
      <c r="A368" s="73" t="s">
        <v>886</v>
      </c>
      <c r="B368" s="73" t="s">
        <v>1030</v>
      </c>
      <c r="C368" s="73"/>
      <c r="D368" s="73" t="s">
        <v>713</v>
      </c>
      <c r="E368" s="73"/>
      <c r="F368" s="73"/>
      <c r="G368" s="71">
        <v>0</v>
      </c>
      <c r="H368" s="71">
        <v>0</v>
      </c>
      <c r="I368" s="73" t="s">
        <v>626</v>
      </c>
      <c r="J368" s="71">
        <v>600</v>
      </c>
      <c r="K368" t="str">
        <f t="shared" si="15"/>
        <v>SI</v>
      </c>
      <c r="M368" t="str">
        <f t="shared" si="16"/>
        <v>001-TE-598-Negro</v>
      </c>
      <c r="O368" t="b">
        <f t="shared" si="17"/>
        <v>0</v>
      </c>
    </row>
    <row r="369" spans="1:15" hidden="1" x14ac:dyDescent="0.25">
      <c r="A369" s="73" t="s">
        <v>887</v>
      </c>
      <c r="B369" s="73" t="s">
        <v>1030</v>
      </c>
      <c r="C369" s="73"/>
      <c r="D369" s="73" t="s">
        <v>772</v>
      </c>
      <c r="E369" s="73"/>
      <c r="F369" s="73"/>
      <c r="G369" s="71">
        <v>0</v>
      </c>
      <c r="H369" s="71">
        <v>0</v>
      </c>
      <c r="I369" s="73" t="s">
        <v>626</v>
      </c>
      <c r="J369" s="71">
        <v>600</v>
      </c>
      <c r="K369" t="str">
        <f t="shared" si="15"/>
        <v>SI</v>
      </c>
      <c r="M369" t="str">
        <f t="shared" si="16"/>
        <v>001-TE-599-Bamboo</v>
      </c>
      <c r="O369" t="b">
        <f t="shared" si="17"/>
        <v>0</v>
      </c>
    </row>
    <row r="370" spans="1:15" hidden="1" x14ac:dyDescent="0.25">
      <c r="A370" s="53" t="s">
        <v>890</v>
      </c>
      <c r="B370" s="53" t="s">
        <v>623</v>
      </c>
      <c r="D370" s="53" t="s">
        <v>772</v>
      </c>
      <c r="G370">
        <v>0</v>
      </c>
      <c r="H370">
        <v>0</v>
      </c>
      <c r="I370" s="53" t="s">
        <v>626</v>
      </c>
      <c r="J370">
        <v>240</v>
      </c>
      <c r="K370" t="str">
        <f t="shared" si="15"/>
        <v>NO</v>
      </c>
      <c r="M370" t="str">
        <f t="shared" si="16"/>
        <v>001-TE-600-Bamboo</v>
      </c>
      <c r="N370" t="s">
        <v>1135</v>
      </c>
      <c r="O370" t="b">
        <f t="shared" si="17"/>
        <v>1</v>
      </c>
    </row>
    <row r="371" spans="1:15" hidden="1" x14ac:dyDescent="0.25">
      <c r="A371" s="53" t="s">
        <v>770</v>
      </c>
      <c r="B371" s="53" t="s">
        <v>1030</v>
      </c>
      <c r="D371" s="53" t="s">
        <v>713</v>
      </c>
      <c r="G371">
        <v>0</v>
      </c>
      <c r="H371">
        <v>0</v>
      </c>
      <c r="I371" s="53" t="s">
        <v>626</v>
      </c>
      <c r="J371">
        <v>450</v>
      </c>
      <c r="K371" t="str">
        <f t="shared" si="15"/>
        <v>NO</v>
      </c>
      <c r="M371" t="str">
        <f t="shared" si="16"/>
        <v>001-TE-601-Negro</v>
      </c>
      <c r="N371" t="s">
        <v>1074</v>
      </c>
      <c r="O371" t="b">
        <f t="shared" si="17"/>
        <v>1</v>
      </c>
    </row>
    <row r="372" spans="1:15" hidden="1" x14ac:dyDescent="0.25">
      <c r="A372" s="53" t="s">
        <v>771</v>
      </c>
      <c r="B372" s="53" t="s">
        <v>1030</v>
      </c>
      <c r="D372" s="53" t="s">
        <v>772</v>
      </c>
      <c r="G372">
        <v>0</v>
      </c>
      <c r="H372">
        <v>0</v>
      </c>
      <c r="I372" s="53" t="s">
        <v>626</v>
      </c>
      <c r="J372">
        <v>600</v>
      </c>
      <c r="K372" t="str">
        <f t="shared" si="15"/>
        <v>NO</v>
      </c>
      <c r="M372" t="str">
        <f t="shared" si="16"/>
        <v>001-TE-602-Bamboo</v>
      </c>
      <c r="N372" t="s">
        <v>1075</v>
      </c>
      <c r="O372" t="b">
        <f t="shared" si="17"/>
        <v>1</v>
      </c>
    </row>
    <row r="373" spans="1:15" hidden="1" x14ac:dyDescent="0.25">
      <c r="A373" s="53" t="s">
        <v>773</v>
      </c>
      <c r="B373" s="53" t="s">
        <v>1030</v>
      </c>
      <c r="D373" s="53" t="s">
        <v>772</v>
      </c>
      <c r="G373">
        <v>0</v>
      </c>
      <c r="H373">
        <v>0</v>
      </c>
      <c r="I373" s="53" t="s">
        <v>626</v>
      </c>
      <c r="J373">
        <v>450</v>
      </c>
      <c r="K373" t="str">
        <f t="shared" si="15"/>
        <v>NO</v>
      </c>
      <c r="M373" t="str">
        <f t="shared" si="16"/>
        <v>001-TE-603-Bamboo</v>
      </c>
      <c r="N373" t="s">
        <v>1076</v>
      </c>
      <c r="O373" t="b">
        <f t="shared" si="17"/>
        <v>1</v>
      </c>
    </row>
    <row r="374" spans="1:15" x14ac:dyDescent="0.25">
      <c r="A374" s="74" t="s">
        <v>774</v>
      </c>
      <c r="B374" s="74" t="s">
        <v>623</v>
      </c>
      <c r="C374" s="74"/>
      <c r="D374" s="74" t="s">
        <v>775</v>
      </c>
      <c r="E374" s="74"/>
      <c r="F374" s="74"/>
      <c r="G374" s="62">
        <v>0</v>
      </c>
      <c r="H374" s="62">
        <v>0</v>
      </c>
      <c r="I374" s="74" t="s">
        <v>626</v>
      </c>
      <c r="J374" s="62">
        <v>300</v>
      </c>
      <c r="K374" t="str">
        <f t="shared" si="15"/>
        <v>SI</v>
      </c>
      <c r="L374" t="s">
        <v>1237</v>
      </c>
      <c r="M374" t="str">
        <f t="shared" si="16"/>
        <v>001-TE-604-Bambú</v>
      </c>
      <c r="O374" t="b">
        <f t="shared" si="17"/>
        <v>0</v>
      </c>
    </row>
    <row r="375" spans="1:15" hidden="1" x14ac:dyDescent="0.25">
      <c r="A375" s="53" t="s">
        <v>776</v>
      </c>
      <c r="B375" s="53" t="s">
        <v>623</v>
      </c>
      <c r="D375" s="53" t="s">
        <v>718</v>
      </c>
      <c r="G375">
        <v>0</v>
      </c>
      <c r="H375">
        <v>0</v>
      </c>
      <c r="I375" s="53" t="s">
        <v>626</v>
      </c>
      <c r="J375">
        <v>600</v>
      </c>
      <c r="K375" t="str">
        <f t="shared" si="15"/>
        <v>NO</v>
      </c>
      <c r="M375" t="str">
        <f t="shared" si="16"/>
        <v>001-TE-605-Blanco</v>
      </c>
      <c r="N375" t="s">
        <v>1175</v>
      </c>
      <c r="O375" t="b">
        <f t="shared" si="17"/>
        <v>1</v>
      </c>
    </row>
    <row r="376" spans="1:15" hidden="1" x14ac:dyDescent="0.25">
      <c r="A376" s="53" t="s">
        <v>776</v>
      </c>
      <c r="B376" s="53" t="s">
        <v>688</v>
      </c>
      <c r="D376" s="53" t="s">
        <v>713</v>
      </c>
      <c r="G376">
        <v>0</v>
      </c>
      <c r="H376">
        <v>0</v>
      </c>
      <c r="I376" s="53" t="s">
        <v>626</v>
      </c>
      <c r="J376">
        <v>600</v>
      </c>
      <c r="K376" t="str">
        <f t="shared" si="15"/>
        <v>NO</v>
      </c>
      <c r="M376" t="str">
        <f t="shared" si="16"/>
        <v>001-TE-605-Negro</v>
      </c>
      <c r="N376" t="s">
        <v>1176</v>
      </c>
      <c r="O376" t="b">
        <f t="shared" si="17"/>
        <v>1</v>
      </c>
    </row>
    <row r="377" spans="1:15" hidden="1" x14ac:dyDescent="0.25">
      <c r="A377" s="53" t="s">
        <v>777</v>
      </c>
      <c r="B377" s="53" t="s">
        <v>623</v>
      </c>
      <c r="D377" s="53" t="s">
        <v>778</v>
      </c>
      <c r="G377">
        <v>0</v>
      </c>
      <c r="H377">
        <v>0</v>
      </c>
      <c r="I377" s="53" t="s">
        <v>626</v>
      </c>
      <c r="J377">
        <v>450</v>
      </c>
      <c r="K377" t="str">
        <f t="shared" si="15"/>
        <v>NO</v>
      </c>
      <c r="M377" t="str">
        <f t="shared" si="16"/>
        <v>001-TE-606-Gris oscuro</v>
      </c>
      <c r="N377" t="s">
        <v>1229</v>
      </c>
      <c r="O377" t="b">
        <f t="shared" si="17"/>
        <v>1</v>
      </c>
    </row>
    <row r="378" spans="1:15" hidden="1" x14ac:dyDescent="0.25">
      <c r="A378" s="53" t="s">
        <v>777</v>
      </c>
      <c r="B378" s="53" t="s">
        <v>688</v>
      </c>
      <c r="D378" s="53" t="s">
        <v>717</v>
      </c>
      <c r="G378">
        <v>0</v>
      </c>
      <c r="H378">
        <v>0</v>
      </c>
      <c r="I378" s="53" t="s">
        <v>626</v>
      </c>
      <c r="J378">
        <v>450</v>
      </c>
      <c r="K378" t="str">
        <f t="shared" si="15"/>
        <v>NO</v>
      </c>
      <c r="M378" t="str">
        <f t="shared" si="16"/>
        <v>001-TE-606-Silver</v>
      </c>
      <c r="N378" t="s">
        <v>1177</v>
      </c>
      <c r="O378" t="b">
        <f t="shared" si="17"/>
        <v>1</v>
      </c>
    </row>
    <row r="379" spans="1:15" hidden="1" x14ac:dyDescent="0.25">
      <c r="A379" s="53" t="s">
        <v>779</v>
      </c>
      <c r="B379" s="53" t="s">
        <v>623</v>
      </c>
      <c r="D379" s="53" t="s">
        <v>718</v>
      </c>
      <c r="G379">
        <v>0</v>
      </c>
      <c r="H379">
        <v>0</v>
      </c>
      <c r="I379" s="53" t="s">
        <v>626</v>
      </c>
      <c r="J379">
        <v>450</v>
      </c>
      <c r="K379" t="str">
        <f t="shared" si="15"/>
        <v>NO</v>
      </c>
      <c r="M379" t="str">
        <f t="shared" si="16"/>
        <v>001-TE-607-Blanco</v>
      </c>
      <c r="N379" t="s">
        <v>1178</v>
      </c>
      <c r="O379" t="b">
        <f t="shared" si="17"/>
        <v>1</v>
      </c>
    </row>
    <row r="380" spans="1:15" hidden="1" x14ac:dyDescent="0.25">
      <c r="A380" s="53" t="s">
        <v>779</v>
      </c>
      <c r="B380" s="53" t="s">
        <v>688</v>
      </c>
      <c r="D380" s="53" t="s">
        <v>713</v>
      </c>
      <c r="G380">
        <v>0</v>
      </c>
      <c r="H380">
        <v>0</v>
      </c>
      <c r="I380" s="53" t="s">
        <v>626</v>
      </c>
      <c r="J380">
        <v>450</v>
      </c>
      <c r="K380" t="str">
        <f t="shared" si="15"/>
        <v>NO</v>
      </c>
      <c r="M380" t="str">
        <f t="shared" si="16"/>
        <v>001-TE-607-Negro</v>
      </c>
      <c r="N380" t="s">
        <v>1179</v>
      </c>
      <c r="O380" t="b">
        <f t="shared" si="17"/>
        <v>1</v>
      </c>
    </row>
    <row r="381" spans="1:15" x14ac:dyDescent="0.25">
      <c r="A381" s="74" t="s">
        <v>780</v>
      </c>
      <c r="B381" s="74" t="s">
        <v>623</v>
      </c>
      <c r="C381" s="74"/>
      <c r="D381" s="74" t="s">
        <v>775</v>
      </c>
      <c r="E381" s="74"/>
      <c r="F381" s="74"/>
      <c r="G381" s="62">
        <v>0</v>
      </c>
      <c r="H381" s="62">
        <v>0</v>
      </c>
      <c r="I381" s="74" t="s">
        <v>626</v>
      </c>
      <c r="J381" s="62">
        <v>300</v>
      </c>
      <c r="K381" t="str">
        <f t="shared" si="15"/>
        <v>SI</v>
      </c>
      <c r="L381" t="s">
        <v>1238</v>
      </c>
      <c r="M381" t="str">
        <f t="shared" si="16"/>
        <v>001-TE-608-Bambú</v>
      </c>
      <c r="O381" t="b">
        <f t="shared" si="17"/>
        <v>0</v>
      </c>
    </row>
    <row r="382" spans="1:15" hidden="1" x14ac:dyDescent="0.25">
      <c r="A382" s="73" t="s">
        <v>918</v>
      </c>
      <c r="B382" s="73" t="s">
        <v>1030</v>
      </c>
      <c r="C382" s="73"/>
      <c r="D382" s="73" t="s">
        <v>724</v>
      </c>
      <c r="E382" s="73"/>
      <c r="F382" s="73"/>
      <c r="G382" s="71">
        <v>0</v>
      </c>
      <c r="H382" s="71">
        <v>0</v>
      </c>
      <c r="I382" s="73" t="s">
        <v>626</v>
      </c>
      <c r="J382" s="71">
        <v>600</v>
      </c>
      <c r="K382" t="str">
        <f t="shared" si="15"/>
        <v>SI</v>
      </c>
      <c r="M382" t="str">
        <f t="shared" si="16"/>
        <v>001-TE-610-Natural</v>
      </c>
      <c r="O382" t="b">
        <f t="shared" si="17"/>
        <v>0</v>
      </c>
    </row>
    <row r="383" spans="1:15" hidden="1" x14ac:dyDescent="0.25">
      <c r="A383" s="73" t="s">
        <v>919</v>
      </c>
      <c r="B383" s="73" t="s">
        <v>1030</v>
      </c>
      <c r="C383" s="73"/>
      <c r="D383" s="73" t="s">
        <v>716</v>
      </c>
      <c r="E383" s="73"/>
      <c r="F383" s="73"/>
      <c r="G383" s="71">
        <v>0</v>
      </c>
      <c r="H383" s="71">
        <v>0</v>
      </c>
      <c r="I383" s="73" t="s">
        <v>626</v>
      </c>
      <c r="J383" s="71">
        <v>600</v>
      </c>
      <c r="K383" t="str">
        <f t="shared" si="15"/>
        <v>SI</v>
      </c>
      <c r="M383" t="str">
        <f t="shared" si="16"/>
        <v>001-TE-611-Gris</v>
      </c>
      <c r="O383" t="b">
        <f t="shared" si="17"/>
        <v>0</v>
      </c>
    </row>
    <row r="384" spans="1:15" hidden="1" x14ac:dyDescent="0.25">
      <c r="A384" s="73" t="s">
        <v>922</v>
      </c>
      <c r="B384" s="73" t="s">
        <v>1030</v>
      </c>
      <c r="C384" s="73"/>
      <c r="D384" s="73" t="s">
        <v>718</v>
      </c>
      <c r="E384" s="73"/>
      <c r="F384" s="73"/>
      <c r="G384" s="71">
        <v>0</v>
      </c>
      <c r="H384" s="71">
        <v>0</v>
      </c>
      <c r="I384" s="73" t="s">
        <v>626</v>
      </c>
      <c r="J384" s="71">
        <v>600</v>
      </c>
      <c r="K384" t="str">
        <f t="shared" si="15"/>
        <v>SI</v>
      </c>
      <c r="M384" t="str">
        <f t="shared" si="16"/>
        <v>001-TE-612-Blanco</v>
      </c>
      <c r="O384" t="b">
        <f t="shared" si="17"/>
        <v>0</v>
      </c>
    </row>
    <row r="385" spans="1:15" hidden="1" x14ac:dyDescent="0.25">
      <c r="A385" s="73" t="s">
        <v>922</v>
      </c>
      <c r="B385" s="73" t="s">
        <v>1032</v>
      </c>
      <c r="C385" s="73"/>
      <c r="D385" s="73" t="s">
        <v>713</v>
      </c>
      <c r="E385" s="73"/>
      <c r="F385" s="73"/>
      <c r="G385" s="71">
        <v>0</v>
      </c>
      <c r="H385" s="71">
        <v>0</v>
      </c>
      <c r="I385" s="73" t="s">
        <v>626</v>
      </c>
      <c r="J385" s="71">
        <v>600</v>
      </c>
      <c r="K385" t="str">
        <f t="shared" si="15"/>
        <v>SI</v>
      </c>
      <c r="M385" t="str">
        <f t="shared" si="16"/>
        <v>001-TE-612-Negro</v>
      </c>
      <c r="O385" t="b">
        <f t="shared" si="17"/>
        <v>0</v>
      </c>
    </row>
    <row r="386" spans="1:15" hidden="1" x14ac:dyDescent="0.25">
      <c r="A386" s="73" t="s">
        <v>924</v>
      </c>
      <c r="B386" s="73" t="s">
        <v>1030</v>
      </c>
      <c r="C386" s="73"/>
      <c r="D386" s="73" t="s">
        <v>724</v>
      </c>
      <c r="E386" s="73"/>
      <c r="F386" s="73"/>
      <c r="G386" s="71">
        <v>0</v>
      </c>
      <c r="H386" s="71">
        <v>0</v>
      </c>
      <c r="I386" s="73" t="s">
        <v>626</v>
      </c>
      <c r="J386" s="71">
        <v>600</v>
      </c>
      <c r="K386" t="str">
        <f t="shared" si="15"/>
        <v>SI</v>
      </c>
      <c r="M386" t="str">
        <f t="shared" si="16"/>
        <v>001-TE-613-Natural</v>
      </c>
      <c r="O386" t="b">
        <f t="shared" si="17"/>
        <v>0</v>
      </c>
    </row>
    <row r="387" spans="1:15" hidden="1" x14ac:dyDescent="0.25">
      <c r="A387" s="73" t="s">
        <v>932</v>
      </c>
      <c r="B387" s="73" t="s">
        <v>1030</v>
      </c>
      <c r="C387" s="73"/>
      <c r="D387" s="73" t="s">
        <v>714</v>
      </c>
      <c r="E387" s="73"/>
      <c r="F387" s="73"/>
      <c r="G387" s="71">
        <v>0</v>
      </c>
      <c r="H387" s="71">
        <v>0</v>
      </c>
      <c r="I387" s="73" t="s">
        <v>626</v>
      </c>
      <c r="J387" s="71">
        <v>700</v>
      </c>
      <c r="K387" t="str">
        <f t="shared" ref="K387:K450" si="18">IF(N387="","SI","NO")</f>
        <v>SI</v>
      </c>
      <c r="M387" t="str">
        <f t="shared" ref="M387:M450" si="19">CONCATENATE(A387,"-",D387)</f>
        <v>001-TE-615-Azul</v>
      </c>
      <c r="O387" t="b">
        <f t="shared" si="17"/>
        <v>0</v>
      </c>
    </row>
    <row r="388" spans="1:15" hidden="1" x14ac:dyDescent="0.25">
      <c r="A388" s="73" t="s">
        <v>932</v>
      </c>
      <c r="B388" s="73" t="s">
        <v>1033</v>
      </c>
      <c r="C388" s="73"/>
      <c r="D388" s="73" t="s">
        <v>713</v>
      </c>
      <c r="E388" s="73"/>
      <c r="F388" s="73"/>
      <c r="G388" s="71">
        <v>0</v>
      </c>
      <c r="H388" s="71">
        <v>0</v>
      </c>
      <c r="I388" s="73" t="s">
        <v>626</v>
      </c>
      <c r="J388" s="71">
        <v>700</v>
      </c>
      <c r="K388" t="str">
        <f t="shared" si="18"/>
        <v>SI</v>
      </c>
      <c r="M388" t="str">
        <f t="shared" si="19"/>
        <v>001-TE-615-Negro</v>
      </c>
      <c r="O388" t="b">
        <f t="shared" ref="O388:O451" si="20">N388=M388</f>
        <v>0</v>
      </c>
    </row>
    <row r="389" spans="1:15" hidden="1" x14ac:dyDescent="0.25">
      <c r="A389" s="73" t="s">
        <v>932</v>
      </c>
      <c r="B389" s="73" t="s">
        <v>1032</v>
      </c>
      <c r="C389" s="73"/>
      <c r="D389" s="73" t="s">
        <v>715</v>
      </c>
      <c r="E389" s="73"/>
      <c r="F389" s="73"/>
      <c r="G389" s="71">
        <v>0</v>
      </c>
      <c r="H389" s="71">
        <v>0</v>
      </c>
      <c r="I389" s="73" t="s">
        <v>626</v>
      </c>
      <c r="J389" s="71">
        <v>700</v>
      </c>
      <c r="K389" t="str">
        <f t="shared" si="18"/>
        <v>SI</v>
      </c>
      <c r="M389" t="str">
        <f t="shared" si="19"/>
        <v>001-TE-615-Rojo</v>
      </c>
      <c r="O389" t="b">
        <f t="shared" si="20"/>
        <v>0</v>
      </c>
    </row>
    <row r="390" spans="1:15" hidden="1" x14ac:dyDescent="0.25">
      <c r="A390" s="53" t="s">
        <v>781</v>
      </c>
      <c r="B390" s="53" t="s">
        <v>623</v>
      </c>
      <c r="D390" s="53" t="s">
        <v>713</v>
      </c>
      <c r="G390">
        <v>0</v>
      </c>
      <c r="H390">
        <v>0</v>
      </c>
      <c r="I390" s="53" t="s">
        <v>626</v>
      </c>
      <c r="J390">
        <v>150</v>
      </c>
      <c r="K390" t="str">
        <f t="shared" si="18"/>
        <v>NO</v>
      </c>
      <c r="M390" t="str">
        <f t="shared" si="19"/>
        <v>001-TE-616-Negro</v>
      </c>
      <c r="N390" t="s">
        <v>1198</v>
      </c>
      <c r="O390" t="b">
        <f t="shared" si="20"/>
        <v>1</v>
      </c>
    </row>
    <row r="391" spans="1:15" hidden="1" x14ac:dyDescent="0.25">
      <c r="A391" s="53" t="s">
        <v>782</v>
      </c>
      <c r="B391" s="53" t="s">
        <v>688</v>
      </c>
      <c r="D391" s="53" t="s">
        <v>713</v>
      </c>
      <c r="G391">
        <v>0</v>
      </c>
      <c r="H391">
        <v>0</v>
      </c>
      <c r="I391" s="53" t="s">
        <v>626</v>
      </c>
      <c r="J391">
        <v>300</v>
      </c>
      <c r="K391" t="str">
        <f t="shared" si="18"/>
        <v>NO</v>
      </c>
      <c r="M391" t="str">
        <f t="shared" si="19"/>
        <v>001-TE-617-Negro</v>
      </c>
      <c r="N391" t="s">
        <v>1199</v>
      </c>
      <c r="O391" t="b">
        <f t="shared" si="20"/>
        <v>1</v>
      </c>
    </row>
    <row r="392" spans="1:15" hidden="1" x14ac:dyDescent="0.25">
      <c r="A392" s="53" t="s">
        <v>782</v>
      </c>
      <c r="B392" s="53" t="s">
        <v>623</v>
      </c>
      <c r="D392" s="53" t="s">
        <v>717</v>
      </c>
      <c r="G392">
        <v>0</v>
      </c>
      <c r="H392">
        <v>0</v>
      </c>
      <c r="I392" s="53" t="s">
        <v>626</v>
      </c>
      <c r="J392">
        <v>300</v>
      </c>
      <c r="K392" t="str">
        <f t="shared" si="18"/>
        <v>NO</v>
      </c>
      <c r="M392" t="str">
        <f t="shared" si="19"/>
        <v>001-TE-617-Silver</v>
      </c>
      <c r="N392" t="s">
        <v>1200</v>
      </c>
      <c r="O392" t="b">
        <f t="shared" si="20"/>
        <v>1</v>
      </c>
    </row>
    <row r="393" spans="1:15" hidden="1" x14ac:dyDescent="0.25">
      <c r="A393" s="53" t="s">
        <v>973</v>
      </c>
      <c r="B393" s="53" t="s">
        <v>623</v>
      </c>
      <c r="D393" s="53" t="s">
        <v>713</v>
      </c>
      <c r="G393">
        <v>0</v>
      </c>
      <c r="H393">
        <v>0</v>
      </c>
      <c r="I393" s="53" t="s">
        <v>626</v>
      </c>
      <c r="J393">
        <v>300</v>
      </c>
      <c r="K393" t="str">
        <f t="shared" si="18"/>
        <v>NO</v>
      </c>
      <c r="M393" t="str">
        <f t="shared" si="19"/>
        <v>001-TE-618-Negro</v>
      </c>
      <c r="N393" t="s">
        <v>1218</v>
      </c>
      <c r="O393" t="b">
        <f t="shared" si="20"/>
        <v>1</v>
      </c>
    </row>
    <row r="394" spans="1:15" hidden="1" x14ac:dyDescent="0.25">
      <c r="A394" s="53" t="s">
        <v>974</v>
      </c>
      <c r="B394" s="53" t="s">
        <v>688</v>
      </c>
      <c r="D394" s="53" t="s">
        <v>718</v>
      </c>
      <c r="G394">
        <v>0</v>
      </c>
      <c r="H394">
        <v>0</v>
      </c>
      <c r="I394" s="53" t="s">
        <v>626</v>
      </c>
      <c r="J394">
        <v>306</v>
      </c>
      <c r="K394" t="str">
        <f t="shared" si="18"/>
        <v>NO</v>
      </c>
      <c r="M394" t="str">
        <f t="shared" si="19"/>
        <v>001-TE-619-Blanco</v>
      </c>
      <c r="N394" t="s">
        <v>1219</v>
      </c>
      <c r="O394" t="b">
        <f t="shared" si="20"/>
        <v>1</v>
      </c>
    </row>
    <row r="395" spans="1:15" hidden="1" x14ac:dyDescent="0.25">
      <c r="A395" s="53" t="s">
        <v>974</v>
      </c>
      <c r="B395" s="53" t="s">
        <v>623</v>
      </c>
      <c r="D395" s="53" t="s">
        <v>713</v>
      </c>
      <c r="G395">
        <v>0</v>
      </c>
      <c r="H395">
        <v>0</v>
      </c>
      <c r="I395" s="53" t="s">
        <v>626</v>
      </c>
      <c r="J395">
        <v>306</v>
      </c>
      <c r="K395" t="str">
        <f t="shared" si="18"/>
        <v>NO</v>
      </c>
      <c r="M395" t="str">
        <f t="shared" si="19"/>
        <v>001-TE-619-Negro</v>
      </c>
      <c r="N395" t="s">
        <v>1220</v>
      </c>
      <c r="O395" t="b">
        <f t="shared" si="20"/>
        <v>1</v>
      </c>
    </row>
    <row r="396" spans="1:15" hidden="1" x14ac:dyDescent="0.25">
      <c r="A396" s="53" t="s">
        <v>975</v>
      </c>
      <c r="B396" s="53" t="s">
        <v>623</v>
      </c>
      <c r="D396" s="53" t="s">
        <v>759</v>
      </c>
      <c r="G396">
        <v>0</v>
      </c>
      <c r="H396">
        <v>0</v>
      </c>
      <c r="I396" s="53" t="s">
        <v>626</v>
      </c>
      <c r="J396">
        <v>312</v>
      </c>
      <c r="K396" t="str">
        <f t="shared" si="18"/>
        <v>NO</v>
      </c>
      <c r="M396" t="str">
        <f t="shared" si="19"/>
        <v>001-TE-620-Gris Oscuro</v>
      </c>
      <c r="N396" t="s">
        <v>1230</v>
      </c>
      <c r="O396" t="b">
        <f t="shared" si="20"/>
        <v>1</v>
      </c>
    </row>
    <row r="397" spans="1:15" hidden="1" x14ac:dyDescent="0.25">
      <c r="A397" s="53" t="s">
        <v>976</v>
      </c>
      <c r="B397" s="53" t="s">
        <v>623</v>
      </c>
      <c r="D397" s="53" t="s">
        <v>713</v>
      </c>
      <c r="G397">
        <v>0</v>
      </c>
      <c r="H397">
        <v>0</v>
      </c>
      <c r="I397" s="53" t="s">
        <v>626</v>
      </c>
      <c r="J397">
        <v>300</v>
      </c>
      <c r="K397" t="str">
        <f t="shared" si="18"/>
        <v>NO</v>
      </c>
      <c r="M397" t="str">
        <f t="shared" si="19"/>
        <v>001-TE-621-Negro</v>
      </c>
      <c r="N397" t="s">
        <v>1221</v>
      </c>
      <c r="O397" t="b">
        <f t="shared" si="20"/>
        <v>1</v>
      </c>
    </row>
    <row r="398" spans="1:15" hidden="1" x14ac:dyDescent="0.25">
      <c r="A398" s="73" t="s">
        <v>842</v>
      </c>
      <c r="B398" s="73" t="s">
        <v>1030</v>
      </c>
      <c r="C398" s="73"/>
      <c r="D398" s="73" t="s">
        <v>713</v>
      </c>
      <c r="E398" s="73"/>
      <c r="F398" s="73"/>
      <c r="G398" s="71">
        <v>0</v>
      </c>
      <c r="H398" s="71">
        <v>0</v>
      </c>
      <c r="I398" s="73" t="s">
        <v>626</v>
      </c>
      <c r="J398" s="71">
        <v>600</v>
      </c>
      <c r="K398" t="str">
        <f t="shared" si="18"/>
        <v>SI</v>
      </c>
      <c r="M398" t="str">
        <f t="shared" si="19"/>
        <v>001-TE-622-Negro</v>
      </c>
      <c r="O398" t="b">
        <f t="shared" si="20"/>
        <v>0</v>
      </c>
    </row>
    <row r="399" spans="1:15" hidden="1" x14ac:dyDescent="0.25">
      <c r="A399" s="53" t="s">
        <v>783</v>
      </c>
      <c r="B399" s="53" t="s">
        <v>1030</v>
      </c>
      <c r="D399" s="53" t="s">
        <v>713</v>
      </c>
      <c r="G399">
        <v>0</v>
      </c>
      <c r="H399">
        <v>0</v>
      </c>
      <c r="I399" s="53" t="s">
        <v>626</v>
      </c>
      <c r="J399">
        <v>500</v>
      </c>
      <c r="K399" t="str">
        <f t="shared" si="18"/>
        <v>NO</v>
      </c>
      <c r="M399" t="str">
        <f t="shared" si="19"/>
        <v>001-TE-623-Negro</v>
      </c>
      <c r="N399" t="s">
        <v>1187</v>
      </c>
      <c r="O399" t="b">
        <f t="shared" si="20"/>
        <v>1</v>
      </c>
    </row>
    <row r="400" spans="1:15" hidden="1" x14ac:dyDescent="0.25">
      <c r="A400" s="73" t="s">
        <v>819</v>
      </c>
      <c r="B400" s="73" t="s">
        <v>1030</v>
      </c>
      <c r="C400" s="73"/>
      <c r="D400" s="73" t="s">
        <v>718</v>
      </c>
      <c r="E400" s="73"/>
      <c r="F400" s="73"/>
      <c r="G400" s="71">
        <v>0</v>
      </c>
      <c r="H400" s="71">
        <v>0</v>
      </c>
      <c r="I400" s="73" t="s">
        <v>626</v>
      </c>
      <c r="J400" s="71">
        <v>600</v>
      </c>
      <c r="K400" t="str">
        <f t="shared" si="18"/>
        <v>SI</v>
      </c>
      <c r="M400" t="str">
        <f t="shared" si="19"/>
        <v>001-VA-1083-Blanco</v>
      </c>
      <c r="O400" t="b">
        <f t="shared" si="20"/>
        <v>0</v>
      </c>
    </row>
    <row r="401" spans="1:15" hidden="1" x14ac:dyDescent="0.25">
      <c r="A401" s="73" t="s">
        <v>860</v>
      </c>
      <c r="B401" s="73" t="s">
        <v>1030</v>
      </c>
      <c r="C401" s="73"/>
      <c r="D401" s="73" t="s">
        <v>713</v>
      </c>
      <c r="E401" s="73"/>
      <c r="F401" s="73"/>
      <c r="G401" s="71">
        <v>0</v>
      </c>
      <c r="H401" s="71">
        <v>0</v>
      </c>
      <c r="I401" s="73" t="s">
        <v>626</v>
      </c>
      <c r="J401" s="71">
        <v>600</v>
      </c>
      <c r="K401" t="str">
        <f t="shared" si="18"/>
        <v>SI</v>
      </c>
      <c r="M401" t="str">
        <f t="shared" si="19"/>
        <v>001-VA-1084-Negro</v>
      </c>
      <c r="O401" t="b">
        <f t="shared" si="20"/>
        <v>0</v>
      </c>
    </row>
    <row r="402" spans="1:15" hidden="1" x14ac:dyDescent="0.25">
      <c r="A402" s="73" t="s">
        <v>861</v>
      </c>
      <c r="B402" s="73" t="s">
        <v>1030</v>
      </c>
      <c r="C402" s="73"/>
      <c r="D402" s="73" t="s">
        <v>713</v>
      </c>
      <c r="E402" s="73"/>
      <c r="F402" s="73"/>
      <c r="G402" s="71">
        <v>0</v>
      </c>
      <c r="H402" s="71">
        <v>0</v>
      </c>
      <c r="I402" s="73" t="s">
        <v>626</v>
      </c>
      <c r="J402" s="71">
        <v>600</v>
      </c>
      <c r="K402" t="str">
        <f t="shared" si="18"/>
        <v>SI</v>
      </c>
      <c r="M402" t="str">
        <f t="shared" si="19"/>
        <v>001-VA-1085-Negro</v>
      </c>
      <c r="O402" t="b">
        <f t="shared" si="20"/>
        <v>0</v>
      </c>
    </row>
    <row r="403" spans="1:15" hidden="1" x14ac:dyDescent="0.25">
      <c r="A403" s="73" t="s">
        <v>862</v>
      </c>
      <c r="B403" s="73" t="s">
        <v>1030</v>
      </c>
      <c r="C403" s="73"/>
      <c r="D403" s="73" t="s">
        <v>713</v>
      </c>
      <c r="E403" s="73"/>
      <c r="F403" s="73"/>
      <c r="G403" s="71">
        <v>0</v>
      </c>
      <c r="H403" s="71">
        <v>0</v>
      </c>
      <c r="I403" s="73" t="s">
        <v>626</v>
      </c>
      <c r="J403" s="71">
        <v>600</v>
      </c>
      <c r="K403" t="str">
        <f t="shared" si="18"/>
        <v>SI</v>
      </c>
      <c r="M403" t="str">
        <f t="shared" si="19"/>
        <v>001-VA-1086-Negro</v>
      </c>
      <c r="O403" t="b">
        <f t="shared" si="20"/>
        <v>0</v>
      </c>
    </row>
    <row r="404" spans="1:15" hidden="1" x14ac:dyDescent="0.25">
      <c r="A404" s="53" t="s">
        <v>784</v>
      </c>
      <c r="B404" s="53" t="s">
        <v>688</v>
      </c>
      <c r="D404" s="53" t="s">
        <v>716</v>
      </c>
      <c r="G404">
        <v>0</v>
      </c>
      <c r="H404">
        <v>0</v>
      </c>
      <c r="I404" s="53" t="s">
        <v>626</v>
      </c>
      <c r="J404">
        <v>300</v>
      </c>
      <c r="K404" t="str">
        <f t="shared" si="18"/>
        <v>NO</v>
      </c>
      <c r="M404" t="str">
        <f t="shared" si="19"/>
        <v>001-VA-1088-Gris</v>
      </c>
      <c r="N404" t="s">
        <v>1086</v>
      </c>
      <c r="O404" t="b">
        <f t="shared" si="20"/>
        <v>1</v>
      </c>
    </row>
    <row r="405" spans="1:15" hidden="1" x14ac:dyDescent="0.25">
      <c r="A405" s="53" t="s">
        <v>784</v>
      </c>
      <c r="B405" s="53" t="s">
        <v>623</v>
      </c>
      <c r="D405" s="53" t="s">
        <v>713</v>
      </c>
      <c r="G405">
        <v>0</v>
      </c>
      <c r="H405">
        <v>0</v>
      </c>
      <c r="I405" s="53" t="s">
        <v>626</v>
      </c>
      <c r="J405">
        <v>300</v>
      </c>
      <c r="K405" t="str">
        <f t="shared" si="18"/>
        <v>NO</v>
      </c>
      <c r="M405" t="str">
        <f t="shared" si="19"/>
        <v>001-VA-1088-Negro</v>
      </c>
      <c r="N405" t="s">
        <v>1087</v>
      </c>
      <c r="O405" t="b">
        <f t="shared" si="20"/>
        <v>1</v>
      </c>
    </row>
    <row r="406" spans="1:15" hidden="1" x14ac:dyDescent="0.25">
      <c r="A406" s="53" t="s">
        <v>785</v>
      </c>
      <c r="B406" s="53" t="s">
        <v>623</v>
      </c>
      <c r="D406" s="53" t="s">
        <v>716</v>
      </c>
      <c r="G406">
        <v>0</v>
      </c>
      <c r="H406">
        <v>0</v>
      </c>
      <c r="I406" s="53" t="s">
        <v>626</v>
      </c>
      <c r="J406">
        <v>150</v>
      </c>
      <c r="K406" t="str">
        <f t="shared" si="18"/>
        <v>NO</v>
      </c>
      <c r="M406" t="str">
        <f t="shared" si="19"/>
        <v>001-VA-1089-Gris</v>
      </c>
      <c r="N406" t="s">
        <v>1088</v>
      </c>
      <c r="O406" t="b">
        <f t="shared" si="20"/>
        <v>1</v>
      </c>
    </row>
    <row r="407" spans="1:15" hidden="1" x14ac:dyDescent="0.25">
      <c r="A407" s="53" t="s">
        <v>786</v>
      </c>
      <c r="B407" s="53" t="s">
        <v>623</v>
      </c>
      <c r="D407" s="53" t="s">
        <v>716</v>
      </c>
      <c r="G407">
        <v>0</v>
      </c>
      <c r="H407">
        <v>0</v>
      </c>
      <c r="I407" s="53" t="s">
        <v>626</v>
      </c>
      <c r="J407">
        <v>360</v>
      </c>
      <c r="K407" t="str">
        <f t="shared" si="18"/>
        <v>NO</v>
      </c>
      <c r="M407" t="str">
        <f t="shared" si="19"/>
        <v>001-VA-1090-Gris</v>
      </c>
      <c r="N407" t="s">
        <v>1089</v>
      </c>
      <c r="O407" t="b">
        <f t="shared" si="20"/>
        <v>1</v>
      </c>
    </row>
    <row r="408" spans="1:15" hidden="1" x14ac:dyDescent="0.25">
      <c r="A408" s="53" t="s">
        <v>787</v>
      </c>
      <c r="B408" s="53" t="s">
        <v>1030</v>
      </c>
      <c r="D408" s="53" t="s">
        <v>714</v>
      </c>
      <c r="G408">
        <v>0</v>
      </c>
      <c r="H408">
        <v>0</v>
      </c>
      <c r="I408" s="53" t="s">
        <v>626</v>
      </c>
      <c r="J408">
        <v>300</v>
      </c>
      <c r="K408" t="str">
        <f t="shared" si="18"/>
        <v>NO</v>
      </c>
      <c r="M408" t="str">
        <f t="shared" si="19"/>
        <v>001-VA-1091-Azul</v>
      </c>
      <c r="N408" t="s">
        <v>1130</v>
      </c>
      <c r="O408" t="b">
        <f t="shared" si="20"/>
        <v>1</v>
      </c>
    </row>
    <row r="409" spans="1:15" hidden="1" x14ac:dyDescent="0.25">
      <c r="A409" s="53" t="s">
        <v>788</v>
      </c>
      <c r="B409" s="53" t="s">
        <v>1030</v>
      </c>
      <c r="D409" s="53" t="s">
        <v>714</v>
      </c>
      <c r="G409">
        <v>0</v>
      </c>
      <c r="H409">
        <v>0</v>
      </c>
      <c r="I409" s="53" t="s">
        <v>626</v>
      </c>
      <c r="J409">
        <v>500</v>
      </c>
      <c r="K409" t="str">
        <f t="shared" si="18"/>
        <v>NO</v>
      </c>
      <c r="M409" t="str">
        <f t="shared" si="19"/>
        <v>001-VA-1092-Azul</v>
      </c>
      <c r="N409" t="s">
        <v>1131</v>
      </c>
      <c r="O409" t="b">
        <f t="shared" si="20"/>
        <v>1</v>
      </c>
    </row>
    <row r="410" spans="1:15" hidden="1" x14ac:dyDescent="0.25">
      <c r="A410" s="53" t="s">
        <v>789</v>
      </c>
      <c r="B410" s="53" t="s">
        <v>1030</v>
      </c>
      <c r="D410" s="53" t="s">
        <v>724</v>
      </c>
      <c r="G410">
        <v>0</v>
      </c>
      <c r="H410">
        <v>0</v>
      </c>
      <c r="I410" s="53" t="s">
        <v>626</v>
      </c>
      <c r="J410">
        <v>500</v>
      </c>
      <c r="K410" t="str">
        <f t="shared" si="18"/>
        <v>NO</v>
      </c>
      <c r="M410" t="str">
        <f t="shared" si="19"/>
        <v>001-VA-1093-Natural</v>
      </c>
      <c r="N410" t="s">
        <v>1133</v>
      </c>
      <c r="O410" t="b">
        <f t="shared" si="20"/>
        <v>1</v>
      </c>
    </row>
    <row r="411" spans="1:15" hidden="1" x14ac:dyDescent="0.25">
      <c r="A411" s="73" t="s">
        <v>881</v>
      </c>
      <c r="B411" s="73" t="s">
        <v>1032</v>
      </c>
      <c r="C411" s="73"/>
      <c r="D411" s="73" t="s">
        <v>722</v>
      </c>
      <c r="E411" s="73"/>
      <c r="F411" s="73"/>
      <c r="G411" s="71">
        <v>0</v>
      </c>
      <c r="H411" s="71">
        <v>0</v>
      </c>
      <c r="I411" s="73" t="s">
        <v>626</v>
      </c>
      <c r="J411" s="71">
        <v>600</v>
      </c>
      <c r="K411" t="str">
        <f t="shared" si="18"/>
        <v>SI</v>
      </c>
      <c r="M411" t="str">
        <f t="shared" si="19"/>
        <v>001-VA-1094-Azul Oscuro</v>
      </c>
      <c r="O411" t="b">
        <f t="shared" si="20"/>
        <v>0</v>
      </c>
    </row>
    <row r="412" spans="1:15" hidden="1" x14ac:dyDescent="0.25">
      <c r="A412" s="73" t="s">
        <v>881</v>
      </c>
      <c r="B412" s="73" t="s">
        <v>1033</v>
      </c>
      <c r="C412" s="73"/>
      <c r="D412" s="73" t="s">
        <v>882</v>
      </c>
      <c r="E412" s="73"/>
      <c r="F412" s="73"/>
      <c r="G412" s="71">
        <v>0</v>
      </c>
      <c r="H412" s="71">
        <v>0</v>
      </c>
      <c r="I412" s="73" t="s">
        <v>626</v>
      </c>
      <c r="J412" s="71">
        <v>600</v>
      </c>
      <c r="K412" t="str">
        <f t="shared" si="18"/>
        <v>SI</v>
      </c>
      <c r="M412" t="str">
        <f t="shared" si="19"/>
        <v>001-VA-1094-Beige</v>
      </c>
      <c r="O412" t="b">
        <f t="shared" si="20"/>
        <v>0</v>
      </c>
    </row>
    <row r="413" spans="1:15" hidden="1" x14ac:dyDescent="0.25">
      <c r="A413" s="73" t="s">
        <v>881</v>
      </c>
      <c r="B413" s="73" t="s">
        <v>1030</v>
      </c>
      <c r="C413" s="73"/>
      <c r="D413" s="73" t="s">
        <v>713</v>
      </c>
      <c r="E413" s="73"/>
      <c r="F413" s="73"/>
      <c r="G413" s="71">
        <v>0</v>
      </c>
      <c r="H413" s="71">
        <v>0</v>
      </c>
      <c r="I413" s="73" t="s">
        <v>626</v>
      </c>
      <c r="J413" s="71">
        <v>600</v>
      </c>
      <c r="K413" t="str">
        <f t="shared" si="18"/>
        <v>SI</v>
      </c>
      <c r="M413" t="str">
        <f t="shared" si="19"/>
        <v>001-VA-1094-Negro</v>
      </c>
      <c r="O413" t="b">
        <f t="shared" si="20"/>
        <v>0</v>
      </c>
    </row>
    <row r="414" spans="1:15" hidden="1" x14ac:dyDescent="0.25">
      <c r="A414" s="73" t="s">
        <v>883</v>
      </c>
      <c r="B414" s="73" t="s">
        <v>1032</v>
      </c>
      <c r="C414" s="73"/>
      <c r="D414" s="73" t="s">
        <v>722</v>
      </c>
      <c r="E414" s="73"/>
      <c r="F414" s="73"/>
      <c r="G414" s="71">
        <v>0</v>
      </c>
      <c r="H414" s="71">
        <v>0</v>
      </c>
      <c r="I414" s="73" t="s">
        <v>626</v>
      </c>
      <c r="J414" s="71">
        <v>500</v>
      </c>
      <c r="K414" t="str">
        <f t="shared" si="18"/>
        <v>SI</v>
      </c>
      <c r="M414" t="str">
        <f t="shared" si="19"/>
        <v>001-VA-1095-Azul Oscuro</v>
      </c>
      <c r="O414" t="b">
        <f t="shared" si="20"/>
        <v>0</v>
      </c>
    </row>
    <row r="415" spans="1:15" hidden="1" x14ac:dyDescent="0.25">
      <c r="A415" s="73" t="s">
        <v>883</v>
      </c>
      <c r="B415" s="73" t="s">
        <v>1033</v>
      </c>
      <c r="C415" s="73"/>
      <c r="D415" s="73" t="s">
        <v>720</v>
      </c>
      <c r="E415" s="73"/>
      <c r="F415" s="73"/>
      <c r="G415" s="71">
        <v>0</v>
      </c>
      <c r="H415" s="71">
        <v>0</v>
      </c>
      <c r="I415" s="73" t="s">
        <v>626</v>
      </c>
      <c r="J415" s="71">
        <v>500</v>
      </c>
      <c r="K415" t="str">
        <f t="shared" si="18"/>
        <v>SI</v>
      </c>
      <c r="M415" t="str">
        <f t="shared" si="19"/>
        <v>001-VA-1095-Azul Royal</v>
      </c>
      <c r="O415" t="b">
        <f t="shared" si="20"/>
        <v>0</v>
      </c>
    </row>
    <row r="416" spans="1:15" hidden="1" x14ac:dyDescent="0.25">
      <c r="A416" s="73" t="s">
        <v>883</v>
      </c>
      <c r="B416" s="73" t="s">
        <v>1034</v>
      </c>
      <c r="C416" s="73"/>
      <c r="D416" s="73" t="s">
        <v>716</v>
      </c>
      <c r="E416" s="73"/>
      <c r="F416" s="73"/>
      <c r="G416" s="71">
        <v>0</v>
      </c>
      <c r="H416" s="71">
        <v>0</v>
      </c>
      <c r="I416" s="73" t="s">
        <v>626</v>
      </c>
      <c r="J416" s="71">
        <v>500</v>
      </c>
      <c r="K416" t="str">
        <f t="shared" si="18"/>
        <v>SI</v>
      </c>
      <c r="M416" t="str">
        <f t="shared" si="19"/>
        <v>001-VA-1095-Gris</v>
      </c>
      <c r="O416" t="b">
        <f t="shared" si="20"/>
        <v>0</v>
      </c>
    </row>
    <row r="417" spans="1:15" hidden="1" x14ac:dyDescent="0.25">
      <c r="A417" s="73" t="s">
        <v>883</v>
      </c>
      <c r="B417" s="73" t="s">
        <v>1030</v>
      </c>
      <c r="C417" s="73"/>
      <c r="D417" s="73" t="s">
        <v>713</v>
      </c>
      <c r="E417" s="73"/>
      <c r="F417" s="73"/>
      <c r="G417" s="71">
        <v>0</v>
      </c>
      <c r="H417" s="71">
        <v>0</v>
      </c>
      <c r="I417" s="73" t="s">
        <v>626</v>
      </c>
      <c r="J417" s="71">
        <v>500</v>
      </c>
      <c r="K417" t="str">
        <f t="shared" si="18"/>
        <v>SI</v>
      </c>
      <c r="M417" t="str">
        <f t="shared" si="19"/>
        <v>001-VA-1095-Negro</v>
      </c>
      <c r="O417" t="b">
        <f t="shared" si="20"/>
        <v>0</v>
      </c>
    </row>
    <row r="418" spans="1:15" hidden="1" x14ac:dyDescent="0.25">
      <c r="A418" s="73" t="s">
        <v>883</v>
      </c>
      <c r="B418" s="73" t="s">
        <v>1038</v>
      </c>
      <c r="C418" s="73"/>
      <c r="D418" s="73" t="s">
        <v>715</v>
      </c>
      <c r="E418" s="73"/>
      <c r="F418" s="73"/>
      <c r="G418" s="71">
        <v>0</v>
      </c>
      <c r="H418" s="71">
        <v>0</v>
      </c>
      <c r="I418" s="73" t="s">
        <v>626</v>
      </c>
      <c r="J418" s="71">
        <v>500</v>
      </c>
      <c r="K418" t="str">
        <f t="shared" si="18"/>
        <v>SI</v>
      </c>
      <c r="M418" t="str">
        <f t="shared" si="19"/>
        <v>001-VA-1095-Rojo</v>
      </c>
      <c r="O418" t="b">
        <f t="shared" si="20"/>
        <v>0</v>
      </c>
    </row>
    <row r="419" spans="1:15" hidden="1" x14ac:dyDescent="0.25">
      <c r="A419" s="73" t="s">
        <v>884</v>
      </c>
      <c r="B419" s="73" t="s">
        <v>1032</v>
      </c>
      <c r="C419" s="73"/>
      <c r="D419" s="73" t="s">
        <v>714</v>
      </c>
      <c r="E419" s="73"/>
      <c r="F419" s="73"/>
      <c r="G419" s="71">
        <v>0</v>
      </c>
      <c r="H419" s="71">
        <v>0</v>
      </c>
      <c r="I419" s="73" t="s">
        <v>626</v>
      </c>
      <c r="J419" s="71">
        <v>600</v>
      </c>
      <c r="K419" t="str">
        <f t="shared" si="18"/>
        <v>SI</v>
      </c>
      <c r="M419" t="str">
        <f t="shared" si="19"/>
        <v>001-VA-1096-Azul</v>
      </c>
      <c r="O419" t="b">
        <f t="shared" si="20"/>
        <v>0</v>
      </c>
    </row>
    <row r="420" spans="1:15" hidden="1" x14ac:dyDescent="0.25">
      <c r="A420" s="73" t="s">
        <v>884</v>
      </c>
      <c r="B420" s="73" t="s">
        <v>1033</v>
      </c>
      <c r="C420" s="73"/>
      <c r="D420" s="73" t="s">
        <v>718</v>
      </c>
      <c r="E420" s="73"/>
      <c r="F420" s="73"/>
      <c r="G420" s="71">
        <v>0</v>
      </c>
      <c r="H420" s="71">
        <v>0</v>
      </c>
      <c r="I420" s="73" t="s">
        <v>626</v>
      </c>
      <c r="J420" s="71">
        <v>600</v>
      </c>
      <c r="K420" t="str">
        <f t="shared" si="18"/>
        <v>SI</v>
      </c>
      <c r="M420" t="str">
        <f t="shared" si="19"/>
        <v>001-VA-1096-Blanco</v>
      </c>
      <c r="O420" t="b">
        <f t="shared" si="20"/>
        <v>0</v>
      </c>
    </row>
    <row r="421" spans="1:15" hidden="1" x14ac:dyDescent="0.25">
      <c r="A421" s="73" t="s">
        <v>884</v>
      </c>
      <c r="B421" s="73" t="s">
        <v>1030</v>
      </c>
      <c r="C421" s="73"/>
      <c r="D421" s="73" t="s">
        <v>713</v>
      </c>
      <c r="E421" s="73"/>
      <c r="F421" s="73"/>
      <c r="G421" s="71">
        <v>0</v>
      </c>
      <c r="H421" s="71">
        <v>0</v>
      </c>
      <c r="I421" s="73" t="s">
        <v>626</v>
      </c>
      <c r="J421" s="71">
        <v>600</v>
      </c>
      <c r="K421" t="str">
        <f t="shared" si="18"/>
        <v>SI</v>
      </c>
      <c r="M421" t="str">
        <f t="shared" si="19"/>
        <v>001-VA-1096-Negro</v>
      </c>
      <c r="O421" t="b">
        <f t="shared" si="20"/>
        <v>0</v>
      </c>
    </row>
    <row r="422" spans="1:15" hidden="1" x14ac:dyDescent="0.25">
      <c r="A422" s="73" t="s">
        <v>888</v>
      </c>
      <c r="B422" s="73" t="s">
        <v>1032</v>
      </c>
      <c r="C422" s="73"/>
      <c r="D422" s="73" t="s">
        <v>714</v>
      </c>
      <c r="E422" s="73"/>
      <c r="F422" s="73"/>
      <c r="G422" s="71">
        <v>0</v>
      </c>
      <c r="H422" s="71">
        <v>0</v>
      </c>
      <c r="I422" s="73" t="s">
        <v>626</v>
      </c>
      <c r="J422" s="71">
        <v>500</v>
      </c>
      <c r="K422" t="str">
        <f t="shared" si="18"/>
        <v>SI</v>
      </c>
      <c r="M422" t="str">
        <f t="shared" si="19"/>
        <v>001-VA-1097-Azul</v>
      </c>
      <c r="O422" t="b">
        <f t="shared" si="20"/>
        <v>0</v>
      </c>
    </row>
    <row r="423" spans="1:15" hidden="1" x14ac:dyDescent="0.25">
      <c r="A423" s="73" t="s">
        <v>888</v>
      </c>
      <c r="B423" s="73" t="s">
        <v>1033</v>
      </c>
      <c r="C423" s="73"/>
      <c r="D423" s="73" t="s">
        <v>718</v>
      </c>
      <c r="E423" s="73"/>
      <c r="F423" s="73"/>
      <c r="G423" s="71">
        <v>0</v>
      </c>
      <c r="H423" s="71">
        <v>0</v>
      </c>
      <c r="I423" s="73" t="s">
        <v>626</v>
      </c>
      <c r="J423" s="71">
        <v>500</v>
      </c>
      <c r="K423" t="str">
        <f t="shared" si="18"/>
        <v>SI</v>
      </c>
      <c r="M423" t="str">
        <f t="shared" si="19"/>
        <v>001-VA-1097-Blanco</v>
      </c>
      <c r="O423" t="b">
        <f t="shared" si="20"/>
        <v>0</v>
      </c>
    </row>
    <row r="424" spans="1:15" hidden="1" x14ac:dyDescent="0.25">
      <c r="A424" s="73" t="s">
        <v>888</v>
      </c>
      <c r="B424" s="73" t="s">
        <v>1030</v>
      </c>
      <c r="C424" s="73"/>
      <c r="D424" s="73" t="s">
        <v>713</v>
      </c>
      <c r="E424" s="73"/>
      <c r="F424" s="73"/>
      <c r="G424" s="71">
        <v>0</v>
      </c>
      <c r="H424" s="71">
        <v>0</v>
      </c>
      <c r="I424" s="73" t="s">
        <v>626</v>
      </c>
      <c r="J424" s="71">
        <v>500</v>
      </c>
      <c r="K424" t="str">
        <f t="shared" si="18"/>
        <v>SI</v>
      </c>
      <c r="M424" t="str">
        <f t="shared" si="19"/>
        <v>001-VA-1097-Negro</v>
      </c>
      <c r="O424" t="b">
        <f t="shared" si="20"/>
        <v>0</v>
      </c>
    </row>
    <row r="425" spans="1:15" hidden="1" x14ac:dyDescent="0.25">
      <c r="A425" s="73" t="s">
        <v>889</v>
      </c>
      <c r="B425" s="73" t="s">
        <v>1030</v>
      </c>
      <c r="C425" s="73"/>
      <c r="D425" s="73" t="s">
        <v>718</v>
      </c>
      <c r="E425" s="73"/>
      <c r="F425" s="73"/>
      <c r="G425" s="71">
        <v>0</v>
      </c>
      <c r="H425" s="71">
        <v>0</v>
      </c>
      <c r="I425" s="73" t="s">
        <v>626</v>
      </c>
      <c r="J425" s="71">
        <v>600</v>
      </c>
      <c r="K425" t="str">
        <f t="shared" si="18"/>
        <v>SI</v>
      </c>
      <c r="M425" t="str">
        <f t="shared" si="19"/>
        <v>001-VA-1098-Blanco</v>
      </c>
      <c r="O425" t="b">
        <f t="shared" si="20"/>
        <v>0</v>
      </c>
    </row>
    <row r="426" spans="1:15" hidden="1" x14ac:dyDescent="0.25">
      <c r="A426" s="73" t="s">
        <v>891</v>
      </c>
      <c r="B426" s="73" t="s">
        <v>1032</v>
      </c>
      <c r="C426" s="73"/>
      <c r="D426" s="73" t="s">
        <v>720</v>
      </c>
      <c r="E426" s="73"/>
      <c r="F426" s="73"/>
      <c r="G426" s="71">
        <v>0</v>
      </c>
      <c r="H426" s="71">
        <v>0</v>
      </c>
      <c r="I426" s="73" t="s">
        <v>626</v>
      </c>
      <c r="J426" s="71">
        <v>800</v>
      </c>
      <c r="K426" t="str">
        <f t="shared" si="18"/>
        <v>SI</v>
      </c>
      <c r="M426" t="str">
        <f t="shared" si="19"/>
        <v>001-VA-1099-Azul Royal</v>
      </c>
      <c r="O426" t="b">
        <f t="shared" si="20"/>
        <v>0</v>
      </c>
    </row>
    <row r="427" spans="1:15" hidden="1" x14ac:dyDescent="0.25">
      <c r="A427" s="73" t="s">
        <v>891</v>
      </c>
      <c r="B427" s="73" t="s">
        <v>1034</v>
      </c>
      <c r="C427" s="73"/>
      <c r="D427" s="73" t="s">
        <v>718</v>
      </c>
      <c r="E427" s="73"/>
      <c r="F427" s="73"/>
      <c r="G427" s="71">
        <v>0</v>
      </c>
      <c r="H427" s="71">
        <v>0</v>
      </c>
      <c r="I427" s="73" t="s">
        <v>626</v>
      </c>
      <c r="J427" s="71">
        <v>800</v>
      </c>
      <c r="K427" t="str">
        <f t="shared" si="18"/>
        <v>SI</v>
      </c>
      <c r="M427" t="str">
        <f t="shared" si="19"/>
        <v>001-VA-1099-Blanco</v>
      </c>
      <c r="O427" t="b">
        <f t="shared" si="20"/>
        <v>0</v>
      </c>
    </row>
    <row r="428" spans="1:15" hidden="1" x14ac:dyDescent="0.25">
      <c r="A428" s="73" t="s">
        <v>891</v>
      </c>
      <c r="B428" s="73" t="s">
        <v>1030</v>
      </c>
      <c r="C428" s="73"/>
      <c r="D428" s="73" t="s">
        <v>713</v>
      </c>
      <c r="E428" s="73"/>
      <c r="F428" s="73"/>
      <c r="G428" s="71">
        <v>0</v>
      </c>
      <c r="H428" s="71">
        <v>0</v>
      </c>
      <c r="I428" s="73" t="s">
        <v>626</v>
      </c>
      <c r="J428" s="71">
        <v>800</v>
      </c>
      <c r="K428" t="str">
        <f t="shared" si="18"/>
        <v>SI</v>
      </c>
      <c r="M428" t="str">
        <f t="shared" si="19"/>
        <v>001-VA-1099-Negro</v>
      </c>
      <c r="O428" t="b">
        <f t="shared" si="20"/>
        <v>0</v>
      </c>
    </row>
    <row r="429" spans="1:15" hidden="1" x14ac:dyDescent="0.25">
      <c r="A429" s="73" t="s">
        <v>891</v>
      </c>
      <c r="B429" s="73" t="s">
        <v>1033</v>
      </c>
      <c r="C429" s="73"/>
      <c r="D429" s="73" t="s">
        <v>715</v>
      </c>
      <c r="E429" s="73"/>
      <c r="F429" s="73"/>
      <c r="G429" s="71">
        <v>0</v>
      </c>
      <c r="H429" s="71">
        <v>0</v>
      </c>
      <c r="I429" s="73" t="s">
        <v>626</v>
      </c>
      <c r="J429" s="71">
        <v>800</v>
      </c>
      <c r="K429" t="str">
        <f t="shared" si="18"/>
        <v>SI</v>
      </c>
      <c r="M429" t="str">
        <f t="shared" si="19"/>
        <v>001-VA-1099-Rojo</v>
      </c>
      <c r="O429" t="b">
        <f t="shared" si="20"/>
        <v>0</v>
      </c>
    </row>
    <row r="430" spans="1:15" hidden="1" x14ac:dyDescent="0.25">
      <c r="A430" s="73" t="s">
        <v>892</v>
      </c>
      <c r="B430" s="73" t="s">
        <v>1030</v>
      </c>
      <c r="C430" s="73"/>
      <c r="D430" s="73" t="s">
        <v>859</v>
      </c>
      <c r="E430" s="73"/>
      <c r="F430" s="73"/>
      <c r="G430" s="71">
        <v>0</v>
      </c>
      <c r="H430" s="71">
        <v>0</v>
      </c>
      <c r="I430" s="73" t="s">
        <v>626</v>
      </c>
      <c r="J430" s="71">
        <v>4000</v>
      </c>
      <c r="K430" t="str">
        <f t="shared" si="18"/>
        <v>SI</v>
      </c>
      <c r="M430" t="str">
        <f t="shared" si="19"/>
        <v>001-VA-1099-1-Madera</v>
      </c>
      <c r="O430" t="b">
        <f t="shared" si="20"/>
        <v>0</v>
      </c>
    </row>
    <row r="431" spans="1:15" hidden="1" x14ac:dyDescent="0.25">
      <c r="A431" s="73" t="s">
        <v>893</v>
      </c>
      <c r="B431" s="73" t="s">
        <v>1030</v>
      </c>
      <c r="C431" s="73"/>
      <c r="D431" s="73" t="s">
        <v>716</v>
      </c>
      <c r="E431" s="73"/>
      <c r="F431" s="73"/>
      <c r="G431" s="71">
        <v>0</v>
      </c>
      <c r="H431" s="71">
        <v>0</v>
      </c>
      <c r="I431" s="73" t="s">
        <v>626</v>
      </c>
      <c r="J431" s="71">
        <v>500</v>
      </c>
      <c r="K431" t="str">
        <f t="shared" si="18"/>
        <v>SI</v>
      </c>
      <c r="M431" t="str">
        <f t="shared" si="19"/>
        <v>001-VA-1100-Gris</v>
      </c>
      <c r="O431" t="b">
        <f t="shared" si="20"/>
        <v>0</v>
      </c>
    </row>
    <row r="432" spans="1:15" hidden="1" x14ac:dyDescent="0.25">
      <c r="A432" s="53" t="s">
        <v>790</v>
      </c>
      <c r="B432" s="53" t="s">
        <v>1032</v>
      </c>
      <c r="D432" s="53" t="s">
        <v>714</v>
      </c>
      <c r="G432">
        <v>0</v>
      </c>
      <c r="H432">
        <v>0</v>
      </c>
      <c r="I432" s="53" t="s">
        <v>626</v>
      </c>
      <c r="J432">
        <v>450</v>
      </c>
      <c r="K432" t="str">
        <f t="shared" si="18"/>
        <v>NO</v>
      </c>
      <c r="M432" t="str">
        <f t="shared" si="19"/>
        <v>001-VA-1101-Azul</v>
      </c>
      <c r="N432" t="s">
        <v>1077</v>
      </c>
      <c r="O432" t="b">
        <f t="shared" si="20"/>
        <v>1</v>
      </c>
    </row>
    <row r="433" spans="1:15" hidden="1" x14ac:dyDescent="0.25">
      <c r="A433" s="53" t="s">
        <v>790</v>
      </c>
      <c r="B433" s="53" t="s">
        <v>1030</v>
      </c>
      <c r="D433" s="53" t="s">
        <v>713</v>
      </c>
      <c r="G433">
        <v>0</v>
      </c>
      <c r="H433">
        <v>0</v>
      </c>
      <c r="I433" s="53" t="s">
        <v>626</v>
      </c>
      <c r="J433">
        <v>450</v>
      </c>
      <c r="K433" t="str">
        <f t="shared" si="18"/>
        <v>NO</v>
      </c>
      <c r="M433" t="str">
        <f t="shared" si="19"/>
        <v>001-VA-1101-Negro</v>
      </c>
      <c r="N433" t="s">
        <v>1078</v>
      </c>
      <c r="O433" t="b">
        <f t="shared" si="20"/>
        <v>1</v>
      </c>
    </row>
    <row r="434" spans="1:15" hidden="1" x14ac:dyDescent="0.25">
      <c r="A434" s="53" t="s">
        <v>791</v>
      </c>
      <c r="B434" s="53" t="s">
        <v>1030</v>
      </c>
      <c r="D434" s="53" t="s">
        <v>718</v>
      </c>
      <c r="G434">
        <v>0</v>
      </c>
      <c r="H434">
        <v>0</v>
      </c>
      <c r="I434" s="53" t="s">
        <v>626</v>
      </c>
      <c r="J434">
        <v>450</v>
      </c>
      <c r="K434" t="str">
        <f t="shared" si="18"/>
        <v>NO</v>
      </c>
      <c r="M434" t="str">
        <f t="shared" si="19"/>
        <v>001-VA-1102-Blanco</v>
      </c>
      <c r="N434" t="s">
        <v>1080</v>
      </c>
      <c r="O434" t="b">
        <f t="shared" si="20"/>
        <v>1</v>
      </c>
    </row>
    <row r="435" spans="1:15" hidden="1" x14ac:dyDescent="0.25">
      <c r="A435" s="73" t="s">
        <v>905</v>
      </c>
      <c r="B435" s="73" t="s">
        <v>1030</v>
      </c>
      <c r="C435" s="73"/>
      <c r="D435" s="73" t="s">
        <v>724</v>
      </c>
      <c r="E435" s="73"/>
      <c r="F435" s="73"/>
      <c r="G435" s="71">
        <v>0</v>
      </c>
      <c r="H435" s="71">
        <v>0</v>
      </c>
      <c r="I435" s="73" t="s">
        <v>626</v>
      </c>
      <c r="J435" s="71">
        <v>10000</v>
      </c>
      <c r="K435" t="str">
        <f t="shared" si="18"/>
        <v>SI</v>
      </c>
      <c r="M435" t="str">
        <f t="shared" si="19"/>
        <v>001-VA-1103-Natural</v>
      </c>
      <c r="O435" t="b">
        <f t="shared" si="20"/>
        <v>0</v>
      </c>
    </row>
    <row r="436" spans="1:15" hidden="1" x14ac:dyDescent="0.25">
      <c r="A436" s="73" t="s">
        <v>906</v>
      </c>
      <c r="B436" s="73" t="s">
        <v>1030</v>
      </c>
      <c r="C436" s="73"/>
      <c r="D436" s="73" t="s">
        <v>907</v>
      </c>
      <c r="E436" s="73"/>
      <c r="F436" s="73"/>
      <c r="G436" s="71">
        <v>0</v>
      </c>
      <c r="H436" s="71">
        <v>0</v>
      </c>
      <c r="I436" s="73" t="s">
        <v>626</v>
      </c>
      <c r="J436" s="71">
        <v>10000</v>
      </c>
      <c r="K436" t="str">
        <f t="shared" si="18"/>
        <v>SI</v>
      </c>
      <c r="M436" t="str">
        <f t="shared" si="19"/>
        <v>001-VA-1103-1-Surtido</v>
      </c>
      <c r="O436" t="b">
        <f t="shared" si="20"/>
        <v>0</v>
      </c>
    </row>
    <row r="437" spans="1:15" hidden="1" x14ac:dyDescent="0.25">
      <c r="A437" s="73" t="s">
        <v>914</v>
      </c>
      <c r="B437" s="73" t="s">
        <v>1033</v>
      </c>
      <c r="C437" s="73"/>
      <c r="D437" s="73" t="s">
        <v>720</v>
      </c>
      <c r="E437" s="73"/>
      <c r="F437" s="73"/>
      <c r="G437" s="71">
        <v>0</v>
      </c>
      <c r="H437" s="71">
        <v>0</v>
      </c>
      <c r="I437" s="73" t="s">
        <v>626</v>
      </c>
      <c r="J437" s="71">
        <v>600</v>
      </c>
      <c r="K437" t="str">
        <f t="shared" si="18"/>
        <v>SI</v>
      </c>
      <c r="M437" t="str">
        <f t="shared" si="19"/>
        <v>001-VA-1104-Azul Royal</v>
      </c>
      <c r="O437" t="b">
        <f t="shared" si="20"/>
        <v>0</v>
      </c>
    </row>
    <row r="438" spans="1:15" hidden="1" x14ac:dyDescent="0.25">
      <c r="A438" s="73" t="s">
        <v>914</v>
      </c>
      <c r="B438" s="73" t="s">
        <v>1034</v>
      </c>
      <c r="C438" s="73"/>
      <c r="D438" s="73" t="s">
        <v>718</v>
      </c>
      <c r="E438" s="73"/>
      <c r="F438" s="73"/>
      <c r="G438" s="71">
        <v>0</v>
      </c>
      <c r="H438" s="71">
        <v>0</v>
      </c>
      <c r="I438" s="73" t="s">
        <v>626</v>
      </c>
      <c r="J438" s="71">
        <v>600</v>
      </c>
      <c r="K438" t="str">
        <f t="shared" si="18"/>
        <v>SI</v>
      </c>
      <c r="M438" t="str">
        <f t="shared" si="19"/>
        <v>001-VA-1104-Blanco</v>
      </c>
      <c r="O438" t="b">
        <f t="shared" si="20"/>
        <v>0</v>
      </c>
    </row>
    <row r="439" spans="1:15" hidden="1" x14ac:dyDescent="0.25">
      <c r="A439" s="73" t="s">
        <v>914</v>
      </c>
      <c r="B439" s="73" t="s">
        <v>1030</v>
      </c>
      <c r="C439" s="73"/>
      <c r="D439" s="73" t="s">
        <v>759</v>
      </c>
      <c r="E439" s="73"/>
      <c r="F439" s="73"/>
      <c r="G439" s="71">
        <v>0</v>
      </c>
      <c r="H439" s="71">
        <v>0</v>
      </c>
      <c r="I439" s="73" t="s">
        <v>626</v>
      </c>
      <c r="J439" s="71">
        <v>600</v>
      </c>
      <c r="K439" t="str">
        <f t="shared" si="18"/>
        <v>SI</v>
      </c>
      <c r="M439" t="str">
        <f t="shared" si="19"/>
        <v>001-VA-1104-Gris Oscuro</v>
      </c>
      <c r="O439" t="b">
        <f t="shared" si="20"/>
        <v>0</v>
      </c>
    </row>
    <row r="440" spans="1:15" hidden="1" x14ac:dyDescent="0.25">
      <c r="A440" s="73" t="s">
        <v>914</v>
      </c>
      <c r="B440" s="73" t="s">
        <v>1032</v>
      </c>
      <c r="C440" s="73"/>
      <c r="D440" s="73" t="s">
        <v>713</v>
      </c>
      <c r="E440" s="73"/>
      <c r="F440" s="73"/>
      <c r="G440" s="71">
        <v>0</v>
      </c>
      <c r="H440" s="71">
        <v>0</v>
      </c>
      <c r="I440" s="73" t="s">
        <v>626</v>
      </c>
      <c r="J440" s="71">
        <v>600</v>
      </c>
      <c r="K440" t="str">
        <f t="shared" si="18"/>
        <v>SI</v>
      </c>
      <c r="M440" t="str">
        <f t="shared" si="19"/>
        <v>001-VA-1104-Negro</v>
      </c>
      <c r="O440" t="b">
        <f t="shared" si="20"/>
        <v>0</v>
      </c>
    </row>
    <row r="441" spans="1:15" hidden="1" x14ac:dyDescent="0.25">
      <c r="A441" s="73" t="s">
        <v>937</v>
      </c>
      <c r="B441" s="73" t="s">
        <v>1030</v>
      </c>
      <c r="C441" s="73"/>
      <c r="D441" s="73" t="s">
        <v>713</v>
      </c>
      <c r="E441" s="73"/>
      <c r="F441" s="73"/>
      <c r="G441" s="71">
        <v>0</v>
      </c>
      <c r="H441" s="71">
        <v>0</v>
      </c>
      <c r="I441" s="73" t="s">
        <v>626</v>
      </c>
      <c r="J441" s="71">
        <v>200</v>
      </c>
      <c r="K441" t="str">
        <f t="shared" si="18"/>
        <v>SI</v>
      </c>
      <c r="M441" t="str">
        <f t="shared" si="19"/>
        <v>001-VA-1105-Negro</v>
      </c>
      <c r="O441" t="b">
        <f t="shared" si="20"/>
        <v>0</v>
      </c>
    </row>
    <row r="442" spans="1:15" hidden="1" x14ac:dyDescent="0.25">
      <c r="A442" s="73" t="s">
        <v>938</v>
      </c>
      <c r="B442" s="73" t="s">
        <v>1030</v>
      </c>
      <c r="C442" s="73"/>
      <c r="D442" s="73" t="s">
        <v>939</v>
      </c>
      <c r="E442" s="73"/>
      <c r="F442" s="73"/>
      <c r="G442" s="71">
        <v>0</v>
      </c>
      <c r="H442" s="71">
        <v>0</v>
      </c>
      <c r="I442" s="73" t="s">
        <v>626</v>
      </c>
      <c r="J442" s="71">
        <v>200</v>
      </c>
      <c r="K442" t="str">
        <f t="shared" si="18"/>
        <v>SI</v>
      </c>
      <c r="M442" t="str">
        <f t="shared" si="19"/>
        <v>001-VA-1106-Negro - Azul</v>
      </c>
      <c r="O442" t="b">
        <f t="shared" si="20"/>
        <v>0</v>
      </c>
    </row>
    <row r="443" spans="1:15" hidden="1" x14ac:dyDescent="0.25">
      <c r="A443" s="73" t="s">
        <v>938</v>
      </c>
      <c r="B443" s="73" t="s">
        <v>1032</v>
      </c>
      <c r="C443" s="73"/>
      <c r="D443" s="73" t="s">
        <v>798</v>
      </c>
      <c r="E443" s="73"/>
      <c r="F443" s="73"/>
      <c r="G443" s="71">
        <v>0</v>
      </c>
      <c r="H443" s="71">
        <v>0</v>
      </c>
      <c r="I443" s="73" t="s">
        <v>626</v>
      </c>
      <c r="J443" s="71">
        <v>200</v>
      </c>
      <c r="K443" t="str">
        <f t="shared" si="18"/>
        <v>SI</v>
      </c>
      <c r="M443" t="str">
        <f t="shared" si="19"/>
        <v>001-VA-1106-Negro - Gris</v>
      </c>
      <c r="O443" t="b">
        <f t="shared" si="20"/>
        <v>0</v>
      </c>
    </row>
    <row r="444" spans="1:15" hidden="1" x14ac:dyDescent="0.25">
      <c r="A444" s="53" t="s">
        <v>944</v>
      </c>
      <c r="B444" s="53" t="s">
        <v>1035</v>
      </c>
      <c r="D444" s="53" t="s">
        <v>722</v>
      </c>
      <c r="G444">
        <v>0</v>
      </c>
      <c r="H444">
        <v>0</v>
      </c>
      <c r="I444" s="53" t="s">
        <v>626</v>
      </c>
      <c r="J444">
        <v>450</v>
      </c>
      <c r="K444" t="str">
        <f t="shared" si="18"/>
        <v>NO</v>
      </c>
      <c r="M444" t="str">
        <f t="shared" si="19"/>
        <v>001-VA-1107-Azul Oscuro</v>
      </c>
      <c r="N444" t="s">
        <v>1063</v>
      </c>
      <c r="O444" t="b">
        <f t="shared" si="20"/>
        <v>1</v>
      </c>
    </row>
    <row r="445" spans="1:15" hidden="1" x14ac:dyDescent="0.25">
      <c r="A445" s="53" t="s">
        <v>944</v>
      </c>
      <c r="B445" s="53" t="s">
        <v>1036</v>
      </c>
      <c r="D445" s="53" t="s">
        <v>720</v>
      </c>
      <c r="G445">
        <v>0</v>
      </c>
      <c r="H445">
        <v>0</v>
      </c>
      <c r="I445" s="53" t="s">
        <v>626</v>
      </c>
      <c r="J445">
        <v>450</v>
      </c>
      <c r="K445" t="str">
        <f t="shared" si="18"/>
        <v>NO</v>
      </c>
      <c r="M445" t="str">
        <f t="shared" si="19"/>
        <v>001-VA-1107-Azul Royal</v>
      </c>
      <c r="N445" t="s">
        <v>1064</v>
      </c>
      <c r="O445" t="b">
        <f t="shared" si="20"/>
        <v>1</v>
      </c>
    </row>
    <row r="446" spans="1:15" hidden="1" x14ac:dyDescent="0.25">
      <c r="A446" s="53" t="s">
        <v>944</v>
      </c>
      <c r="B446" s="53" t="s">
        <v>1042</v>
      </c>
      <c r="D446" s="53" t="s">
        <v>759</v>
      </c>
      <c r="G446">
        <v>0</v>
      </c>
      <c r="H446">
        <v>0</v>
      </c>
      <c r="I446" s="53" t="s">
        <v>626</v>
      </c>
      <c r="J446">
        <v>450</v>
      </c>
      <c r="K446" t="str">
        <f t="shared" si="18"/>
        <v>NO</v>
      </c>
      <c r="M446" t="str">
        <f t="shared" si="19"/>
        <v>001-VA-1107-Gris Oscuro</v>
      </c>
      <c r="N446" t="s">
        <v>1231</v>
      </c>
      <c r="O446" t="b">
        <f t="shared" si="20"/>
        <v>1</v>
      </c>
    </row>
    <row r="447" spans="1:15" hidden="1" x14ac:dyDescent="0.25">
      <c r="A447" s="53" t="s">
        <v>944</v>
      </c>
      <c r="B447" s="53" t="s">
        <v>1031</v>
      </c>
      <c r="D447" s="53" t="s">
        <v>713</v>
      </c>
      <c r="G447">
        <v>0</v>
      </c>
      <c r="H447">
        <v>0</v>
      </c>
      <c r="I447" s="53" t="s">
        <v>626</v>
      </c>
      <c r="J447">
        <v>450</v>
      </c>
      <c r="K447" t="str">
        <f t="shared" si="18"/>
        <v>NO</v>
      </c>
      <c r="M447" t="str">
        <f t="shared" si="19"/>
        <v>001-VA-1107-Negro</v>
      </c>
      <c r="N447" t="s">
        <v>1065</v>
      </c>
      <c r="O447" t="b">
        <f t="shared" si="20"/>
        <v>1</v>
      </c>
    </row>
    <row r="448" spans="1:15" hidden="1" x14ac:dyDescent="0.25">
      <c r="A448" s="53" t="s">
        <v>944</v>
      </c>
      <c r="B448" s="53" t="s">
        <v>1037</v>
      </c>
      <c r="D448" s="53" t="s">
        <v>715</v>
      </c>
      <c r="G448">
        <v>0</v>
      </c>
      <c r="H448">
        <v>0</v>
      </c>
      <c r="I448" s="53" t="s">
        <v>626</v>
      </c>
      <c r="J448">
        <v>450</v>
      </c>
      <c r="K448" t="str">
        <f t="shared" si="18"/>
        <v>NO</v>
      </c>
      <c r="M448" t="str">
        <f t="shared" si="19"/>
        <v>001-VA-1107-Rojo</v>
      </c>
      <c r="N448" t="s">
        <v>1066</v>
      </c>
      <c r="O448" t="b">
        <f t="shared" si="20"/>
        <v>1</v>
      </c>
    </row>
    <row r="449" spans="1:15" hidden="1" x14ac:dyDescent="0.25">
      <c r="A449" s="53" t="s">
        <v>944</v>
      </c>
      <c r="B449" s="53" t="s">
        <v>1043</v>
      </c>
      <c r="D449" s="53" t="s">
        <v>721</v>
      </c>
      <c r="G449">
        <v>0</v>
      </c>
      <c r="H449">
        <v>0</v>
      </c>
      <c r="I449" s="53" t="s">
        <v>626</v>
      </c>
      <c r="J449">
        <v>450</v>
      </c>
      <c r="K449" t="str">
        <f t="shared" si="18"/>
        <v>NO</v>
      </c>
      <c r="M449" t="str">
        <f t="shared" si="19"/>
        <v>001-VA-1107-Verde</v>
      </c>
      <c r="N449" t="s">
        <v>1067</v>
      </c>
      <c r="O449" t="b">
        <f t="shared" si="20"/>
        <v>1</v>
      </c>
    </row>
    <row r="450" spans="1:15" hidden="1" x14ac:dyDescent="0.25">
      <c r="A450" s="53" t="s">
        <v>945</v>
      </c>
      <c r="B450" s="53" t="s">
        <v>1035</v>
      </c>
      <c r="D450" s="53" t="s">
        <v>722</v>
      </c>
      <c r="G450">
        <v>0</v>
      </c>
      <c r="H450">
        <v>0</v>
      </c>
      <c r="I450" s="53" t="s">
        <v>626</v>
      </c>
      <c r="J450">
        <v>450</v>
      </c>
      <c r="K450" t="str">
        <f t="shared" si="18"/>
        <v>NO</v>
      </c>
      <c r="M450" t="str">
        <f t="shared" si="19"/>
        <v>001-VA-1108-Azul Oscuro</v>
      </c>
      <c r="N450" t="s">
        <v>1068</v>
      </c>
      <c r="O450" t="b">
        <f t="shared" si="20"/>
        <v>1</v>
      </c>
    </row>
    <row r="451" spans="1:15" hidden="1" x14ac:dyDescent="0.25">
      <c r="A451" s="53" t="s">
        <v>945</v>
      </c>
      <c r="B451" s="53" t="s">
        <v>1031</v>
      </c>
      <c r="D451" s="53" t="s">
        <v>713</v>
      </c>
      <c r="G451">
        <v>0</v>
      </c>
      <c r="H451">
        <v>0</v>
      </c>
      <c r="I451" s="53" t="s">
        <v>626</v>
      </c>
      <c r="J451">
        <v>450</v>
      </c>
      <c r="K451" t="str">
        <f t="shared" ref="K451:K514" si="21">IF(N451="","SI","NO")</f>
        <v>NO</v>
      </c>
      <c r="M451" t="str">
        <f t="shared" ref="M451:M514" si="22">CONCATENATE(A451,"-",D451)</f>
        <v>001-VA-1108-Negro</v>
      </c>
      <c r="N451" t="s">
        <v>1069</v>
      </c>
      <c r="O451" t="b">
        <f t="shared" si="20"/>
        <v>1</v>
      </c>
    </row>
    <row r="452" spans="1:15" hidden="1" x14ac:dyDescent="0.25">
      <c r="A452" s="53" t="s">
        <v>946</v>
      </c>
      <c r="B452" s="53" t="s">
        <v>1036</v>
      </c>
      <c r="D452" s="53" t="s">
        <v>722</v>
      </c>
      <c r="G452">
        <v>0</v>
      </c>
      <c r="H452">
        <v>0</v>
      </c>
      <c r="I452" s="53" t="s">
        <v>626</v>
      </c>
      <c r="J452">
        <v>450</v>
      </c>
      <c r="K452" t="str">
        <f t="shared" si="21"/>
        <v>NO</v>
      </c>
      <c r="M452" t="str">
        <f t="shared" si="22"/>
        <v>001-VA-1109-Azul Oscuro</v>
      </c>
      <c r="N452" t="s">
        <v>1070</v>
      </c>
      <c r="O452" t="b">
        <f t="shared" ref="O452:O515" si="23">N452=M452</f>
        <v>1</v>
      </c>
    </row>
    <row r="453" spans="1:15" hidden="1" x14ac:dyDescent="0.25">
      <c r="A453" s="53" t="s">
        <v>946</v>
      </c>
      <c r="B453" s="53" t="s">
        <v>1031</v>
      </c>
      <c r="D453" s="53" t="s">
        <v>713</v>
      </c>
      <c r="G453">
        <v>0</v>
      </c>
      <c r="H453">
        <v>0</v>
      </c>
      <c r="I453" s="53" t="s">
        <v>626</v>
      </c>
      <c r="J453">
        <v>450</v>
      </c>
      <c r="K453" t="str">
        <f t="shared" si="21"/>
        <v>NO</v>
      </c>
      <c r="M453" t="str">
        <f t="shared" si="22"/>
        <v>001-VA-1109-Negro</v>
      </c>
      <c r="N453" t="s">
        <v>1071</v>
      </c>
      <c r="O453" t="b">
        <f t="shared" si="23"/>
        <v>1</v>
      </c>
    </row>
    <row r="454" spans="1:15" hidden="1" x14ac:dyDescent="0.25">
      <c r="A454" s="53" t="s">
        <v>946</v>
      </c>
      <c r="B454" s="53" t="s">
        <v>1035</v>
      </c>
      <c r="D454" s="53" t="s">
        <v>947</v>
      </c>
      <c r="G454">
        <v>0</v>
      </c>
      <c r="H454">
        <v>0</v>
      </c>
      <c r="I454" s="53" t="s">
        <v>626</v>
      </c>
      <c r="J454">
        <v>450</v>
      </c>
      <c r="K454" t="str">
        <f t="shared" si="21"/>
        <v>NO</v>
      </c>
      <c r="M454" t="str">
        <f t="shared" si="22"/>
        <v>001-VA-1109-Verde Grisoso</v>
      </c>
      <c r="N454" t="s">
        <v>1072</v>
      </c>
      <c r="O454" t="b">
        <f t="shared" si="23"/>
        <v>1</v>
      </c>
    </row>
    <row r="455" spans="1:15" hidden="1" x14ac:dyDescent="0.25">
      <c r="A455" s="73" t="s">
        <v>968</v>
      </c>
      <c r="B455" s="73" t="s">
        <v>1030</v>
      </c>
      <c r="C455" s="73"/>
      <c r="D455" s="73" t="s">
        <v>720</v>
      </c>
      <c r="E455" s="73"/>
      <c r="F455" s="73"/>
      <c r="G455" s="71">
        <v>0</v>
      </c>
      <c r="H455" s="71">
        <v>0</v>
      </c>
      <c r="I455" s="73" t="s">
        <v>626</v>
      </c>
      <c r="J455" s="71">
        <v>700</v>
      </c>
      <c r="K455" t="str">
        <f t="shared" si="21"/>
        <v>SI</v>
      </c>
      <c r="M455" t="str">
        <f t="shared" si="22"/>
        <v>001-VA-1110-Azul Royal</v>
      </c>
      <c r="O455" t="b">
        <f t="shared" si="23"/>
        <v>0</v>
      </c>
    </row>
    <row r="456" spans="1:15" hidden="1" x14ac:dyDescent="0.25">
      <c r="A456" s="73" t="s">
        <v>968</v>
      </c>
      <c r="B456" s="73" t="s">
        <v>1034</v>
      </c>
      <c r="C456" s="73"/>
      <c r="D456" s="73" t="s">
        <v>718</v>
      </c>
      <c r="E456" s="73"/>
      <c r="F456" s="73"/>
      <c r="G456" s="71">
        <v>0</v>
      </c>
      <c r="H456" s="71">
        <v>0</v>
      </c>
      <c r="I456" s="73" t="s">
        <v>626</v>
      </c>
      <c r="J456" s="71">
        <v>700</v>
      </c>
      <c r="K456" t="str">
        <f t="shared" si="21"/>
        <v>SI</v>
      </c>
      <c r="M456" t="str">
        <f t="shared" si="22"/>
        <v>001-VA-1110-Blanco</v>
      </c>
      <c r="O456" t="b">
        <f t="shared" si="23"/>
        <v>0</v>
      </c>
    </row>
    <row r="457" spans="1:15" hidden="1" x14ac:dyDescent="0.25">
      <c r="A457" s="73" t="s">
        <v>968</v>
      </c>
      <c r="B457" s="73" t="s">
        <v>1033</v>
      </c>
      <c r="C457" s="73"/>
      <c r="D457" s="73" t="s">
        <v>713</v>
      </c>
      <c r="E457" s="73"/>
      <c r="F457" s="73"/>
      <c r="G457" s="71">
        <v>0</v>
      </c>
      <c r="H457" s="71">
        <v>0</v>
      </c>
      <c r="I457" s="73" t="s">
        <v>626</v>
      </c>
      <c r="J457" s="71">
        <v>700</v>
      </c>
      <c r="K457" t="str">
        <f t="shared" si="21"/>
        <v>SI</v>
      </c>
      <c r="M457" t="str">
        <f t="shared" si="22"/>
        <v>001-VA-1110-Negro</v>
      </c>
      <c r="O457" t="b">
        <f t="shared" si="23"/>
        <v>0</v>
      </c>
    </row>
    <row r="458" spans="1:15" hidden="1" x14ac:dyDescent="0.25">
      <c r="A458" s="73" t="s">
        <v>968</v>
      </c>
      <c r="B458" s="73" t="s">
        <v>1032</v>
      </c>
      <c r="C458" s="73"/>
      <c r="D458" s="73" t="s">
        <v>715</v>
      </c>
      <c r="E458" s="73"/>
      <c r="F458" s="73"/>
      <c r="G458" s="71">
        <v>0</v>
      </c>
      <c r="H458" s="71">
        <v>0</v>
      </c>
      <c r="I458" s="73" t="s">
        <v>626</v>
      </c>
      <c r="J458" s="71">
        <v>700</v>
      </c>
      <c r="K458" t="str">
        <f t="shared" si="21"/>
        <v>SI</v>
      </c>
      <c r="M458" t="str">
        <f t="shared" si="22"/>
        <v>001-VA-1110-Rojo</v>
      </c>
      <c r="O458" t="b">
        <f t="shared" si="23"/>
        <v>0</v>
      </c>
    </row>
    <row r="459" spans="1:15" hidden="1" x14ac:dyDescent="0.25">
      <c r="A459" s="73" t="s">
        <v>968</v>
      </c>
      <c r="B459" s="73" t="s">
        <v>1038</v>
      </c>
      <c r="C459" s="73"/>
      <c r="D459" s="73" t="s">
        <v>721</v>
      </c>
      <c r="E459" s="73"/>
      <c r="F459" s="73"/>
      <c r="G459" s="71">
        <v>0</v>
      </c>
      <c r="H459" s="71">
        <v>0</v>
      </c>
      <c r="I459" s="73" t="s">
        <v>626</v>
      </c>
      <c r="J459" s="71">
        <v>700</v>
      </c>
      <c r="K459" t="str">
        <f t="shared" si="21"/>
        <v>SI</v>
      </c>
      <c r="M459" t="str">
        <f t="shared" si="22"/>
        <v>001-VA-1110-Verde</v>
      </c>
      <c r="O459" t="b">
        <f t="shared" si="23"/>
        <v>0</v>
      </c>
    </row>
    <row r="460" spans="1:15" hidden="1" x14ac:dyDescent="0.25">
      <c r="A460" s="53" t="s">
        <v>792</v>
      </c>
      <c r="B460" s="53" t="s">
        <v>623</v>
      </c>
      <c r="D460" s="53" t="s">
        <v>722</v>
      </c>
      <c r="G460">
        <v>0</v>
      </c>
      <c r="H460">
        <v>0</v>
      </c>
      <c r="I460" s="53" t="s">
        <v>626</v>
      </c>
      <c r="J460">
        <v>75</v>
      </c>
      <c r="K460" t="str">
        <f t="shared" si="21"/>
        <v>NO</v>
      </c>
      <c r="M460" t="str">
        <f t="shared" si="22"/>
        <v>001-VA-1112-Azul Oscuro</v>
      </c>
      <c r="N460" t="s">
        <v>1188</v>
      </c>
      <c r="O460" t="b">
        <f t="shared" si="23"/>
        <v>1</v>
      </c>
    </row>
    <row r="461" spans="1:15" hidden="1" x14ac:dyDescent="0.25">
      <c r="A461" s="53" t="s">
        <v>792</v>
      </c>
      <c r="B461" s="53" t="s">
        <v>688</v>
      </c>
      <c r="D461" s="53" t="s">
        <v>713</v>
      </c>
      <c r="G461">
        <v>0</v>
      </c>
      <c r="H461">
        <v>0</v>
      </c>
      <c r="I461" s="53" t="s">
        <v>626</v>
      </c>
      <c r="J461">
        <v>75</v>
      </c>
      <c r="K461" t="str">
        <f t="shared" si="21"/>
        <v>NO</v>
      </c>
      <c r="M461" t="str">
        <f t="shared" si="22"/>
        <v>001-VA-1112-Negro</v>
      </c>
      <c r="N461" t="s">
        <v>1189</v>
      </c>
      <c r="O461" t="b">
        <f t="shared" si="23"/>
        <v>1</v>
      </c>
    </row>
    <row r="462" spans="1:15" hidden="1" x14ac:dyDescent="0.25">
      <c r="A462" s="53" t="s">
        <v>793</v>
      </c>
      <c r="B462" s="53" t="s">
        <v>623</v>
      </c>
      <c r="D462" s="53" t="s">
        <v>713</v>
      </c>
      <c r="G462">
        <v>0</v>
      </c>
      <c r="H462">
        <v>0</v>
      </c>
      <c r="I462" s="53" t="s">
        <v>626</v>
      </c>
      <c r="J462">
        <v>300</v>
      </c>
      <c r="K462" t="str">
        <f t="shared" si="21"/>
        <v>NO</v>
      </c>
      <c r="M462" t="str">
        <f t="shared" si="22"/>
        <v>001-VA-1113-Negro</v>
      </c>
      <c r="N462" t="s">
        <v>1190</v>
      </c>
      <c r="O462" t="b">
        <f t="shared" si="23"/>
        <v>1</v>
      </c>
    </row>
    <row r="463" spans="1:15" hidden="1" x14ac:dyDescent="0.25">
      <c r="A463" s="53" t="s">
        <v>794</v>
      </c>
      <c r="B463" s="53" t="s">
        <v>623</v>
      </c>
      <c r="D463" s="53" t="s">
        <v>713</v>
      </c>
      <c r="G463">
        <v>0</v>
      </c>
      <c r="H463">
        <v>0</v>
      </c>
      <c r="I463" s="53" t="s">
        <v>626</v>
      </c>
      <c r="J463">
        <v>150</v>
      </c>
      <c r="K463" t="str">
        <f t="shared" si="21"/>
        <v>NO</v>
      </c>
      <c r="M463" t="str">
        <f t="shared" si="22"/>
        <v>001-VA-1114-Negro</v>
      </c>
      <c r="N463" t="s">
        <v>1191</v>
      </c>
      <c r="O463" t="b">
        <f t="shared" si="23"/>
        <v>1</v>
      </c>
    </row>
    <row r="464" spans="1:15" hidden="1" x14ac:dyDescent="0.25">
      <c r="A464" s="53" t="s">
        <v>795</v>
      </c>
      <c r="B464" s="53" t="s">
        <v>1030</v>
      </c>
      <c r="D464" s="53" t="s">
        <v>720</v>
      </c>
      <c r="G464">
        <v>0</v>
      </c>
      <c r="H464">
        <v>0</v>
      </c>
      <c r="I464" s="53" t="s">
        <v>626</v>
      </c>
      <c r="J464">
        <v>700</v>
      </c>
      <c r="K464" t="str">
        <f t="shared" si="21"/>
        <v>NO</v>
      </c>
      <c r="M464" t="str">
        <f t="shared" si="22"/>
        <v>001-VA-1115-Azul Royal</v>
      </c>
      <c r="N464" t="s">
        <v>1208</v>
      </c>
      <c r="O464" t="b">
        <f t="shared" si="23"/>
        <v>1</v>
      </c>
    </row>
    <row r="465" spans="1:15" hidden="1" x14ac:dyDescent="0.25">
      <c r="A465" s="53" t="s">
        <v>795</v>
      </c>
      <c r="B465" s="53" t="s">
        <v>1034</v>
      </c>
      <c r="D465" s="53" t="s">
        <v>716</v>
      </c>
      <c r="G465">
        <v>0</v>
      </c>
      <c r="H465">
        <v>0</v>
      </c>
      <c r="I465" s="53" t="s">
        <v>626</v>
      </c>
      <c r="J465">
        <v>700</v>
      </c>
      <c r="K465" t="str">
        <f t="shared" si="21"/>
        <v>NO</v>
      </c>
      <c r="M465" t="str">
        <f t="shared" si="22"/>
        <v>001-VA-1115-Gris</v>
      </c>
      <c r="N465" t="s">
        <v>1209</v>
      </c>
      <c r="O465" t="b">
        <f t="shared" si="23"/>
        <v>1</v>
      </c>
    </row>
    <row r="466" spans="1:15" hidden="1" x14ac:dyDescent="0.25">
      <c r="A466" s="53" t="s">
        <v>795</v>
      </c>
      <c r="B466" s="53" t="s">
        <v>1032</v>
      </c>
      <c r="D466" s="53" t="s">
        <v>713</v>
      </c>
      <c r="G466">
        <v>0</v>
      </c>
      <c r="H466">
        <v>0</v>
      </c>
      <c r="I466" s="53" t="s">
        <v>626</v>
      </c>
      <c r="J466">
        <v>700</v>
      </c>
      <c r="K466" t="str">
        <f t="shared" si="21"/>
        <v>NO</v>
      </c>
      <c r="M466" t="str">
        <f t="shared" si="22"/>
        <v>001-VA-1115-Negro</v>
      </c>
      <c r="N466" t="s">
        <v>1210</v>
      </c>
      <c r="O466" t="b">
        <f t="shared" si="23"/>
        <v>1</v>
      </c>
    </row>
    <row r="467" spans="1:15" hidden="1" x14ac:dyDescent="0.25">
      <c r="A467" s="53" t="s">
        <v>795</v>
      </c>
      <c r="B467" s="53" t="s">
        <v>1033</v>
      </c>
      <c r="D467" s="53" t="s">
        <v>715</v>
      </c>
      <c r="G467">
        <v>0</v>
      </c>
      <c r="H467">
        <v>0</v>
      </c>
      <c r="I467" s="53" t="s">
        <v>626</v>
      </c>
      <c r="J467">
        <v>700</v>
      </c>
      <c r="K467" t="str">
        <f t="shared" si="21"/>
        <v>NO</v>
      </c>
      <c r="M467" t="str">
        <f t="shared" si="22"/>
        <v>001-VA-1115-Rojo</v>
      </c>
      <c r="N467" t="s">
        <v>1211</v>
      </c>
      <c r="O467" t="b">
        <f t="shared" si="23"/>
        <v>1</v>
      </c>
    </row>
    <row r="468" spans="1:15" hidden="1" x14ac:dyDescent="0.25">
      <c r="A468" s="53" t="s">
        <v>796</v>
      </c>
      <c r="B468" s="53" t="s">
        <v>623</v>
      </c>
      <c r="D468" s="53" t="s">
        <v>720</v>
      </c>
      <c r="G468">
        <v>0</v>
      </c>
      <c r="H468">
        <v>0</v>
      </c>
      <c r="I468" s="53" t="s">
        <v>626</v>
      </c>
      <c r="J468">
        <v>900</v>
      </c>
      <c r="K468" t="str">
        <f t="shared" si="21"/>
        <v>NO</v>
      </c>
      <c r="M468" t="str">
        <f t="shared" si="22"/>
        <v>001-VA-1116-Azul Royal</v>
      </c>
      <c r="N468" t="s">
        <v>1212</v>
      </c>
      <c r="O468" t="b">
        <f t="shared" si="23"/>
        <v>1</v>
      </c>
    </row>
    <row r="469" spans="1:15" hidden="1" x14ac:dyDescent="0.25">
      <c r="A469" s="53" t="s">
        <v>796</v>
      </c>
      <c r="B469" s="53" t="s">
        <v>690</v>
      </c>
      <c r="D469" s="53" t="s">
        <v>716</v>
      </c>
      <c r="G469">
        <v>0</v>
      </c>
      <c r="H469">
        <v>0</v>
      </c>
      <c r="I469" s="53" t="s">
        <v>626</v>
      </c>
      <c r="J469">
        <v>900</v>
      </c>
      <c r="K469" t="str">
        <f t="shared" si="21"/>
        <v>NO</v>
      </c>
      <c r="M469" t="str">
        <f t="shared" si="22"/>
        <v>001-VA-1116-Gris</v>
      </c>
      <c r="N469" t="s">
        <v>1213</v>
      </c>
      <c r="O469" t="b">
        <f t="shared" si="23"/>
        <v>1</v>
      </c>
    </row>
    <row r="470" spans="1:15" hidden="1" x14ac:dyDescent="0.25">
      <c r="A470" s="53" t="s">
        <v>796</v>
      </c>
      <c r="B470" s="53" t="s">
        <v>688</v>
      </c>
      <c r="D470" s="53" t="s">
        <v>713</v>
      </c>
      <c r="G470">
        <v>0</v>
      </c>
      <c r="H470">
        <v>0</v>
      </c>
      <c r="I470" s="53" t="s">
        <v>626</v>
      </c>
      <c r="J470">
        <v>900</v>
      </c>
      <c r="K470" t="str">
        <f t="shared" si="21"/>
        <v>NO</v>
      </c>
      <c r="M470" t="str">
        <f t="shared" si="22"/>
        <v>001-VA-1116-Negro</v>
      </c>
      <c r="N470" t="s">
        <v>1214</v>
      </c>
      <c r="O470" t="b">
        <f t="shared" si="23"/>
        <v>1</v>
      </c>
    </row>
    <row r="471" spans="1:15" hidden="1" x14ac:dyDescent="0.25">
      <c r="A471" s="53" t="s">
        <v>796</v>
      </c>
      <c r="B471" s="53" t="s">
        <v>689</v>
      </c>
      <c r="D471" s="53" t="s">
        <v>715</v>
      </c>
      <c r="G471">
        <v>0</v>
      </c>
      <c r="H471">
        <v>0</v>
      </c>
      <c r="I471" s="53" t="s">
        <v>626</v>
      </c>
      <c r="J471">
        <v>900</v>
      </c>
      <c r="K471" t="str">
        <f t="shared" si="21"/>
        <v>NO</v>
      </c>
      <c r="M471" t="str">
        <f t="shared" si="22"/>
        <v>001-VA-1116-Rojo</v>
      </c>
      <c r="N471" t="s">
        <v>1215</v>
      </c>
      <c r="O471" t="b">
        <f t="shared" si="23"/>
        <v>1</v>
      </c>
    </row>
    <row r="472" spans="1:15" hidden="1" x14ac:dyDescent="0.25">
      <c r="A472" s="53" t="s">
        <v>796</v>
      </c>
      <c r="B472" s="53" t="s">
        <v>691</v>
      </c>
      <c r="D472" s="53" t="s">
        <v>721</v>
      </c>
      <c r="G472">
        <v>0</v>
      </c>
      <c r="H472">
        <v>0</v>
      </c>
      <c r="I472" s="53" t="s">
        <v>626</v>
      </c>
      <c r="J472">
        <v>900</v>
      </c>
      <c r="K472" t="str">
        <f t="shared" si="21"/>
        <v>NO</v>
      </c>
      <c r="M472" t="str">
        <f t="shared" si="22"/>
        <v>001-VA-1116-Verde</v>
      </c>
      <c r="N472" t="s">
        <v>1216</v>
      </c>
      <c r="O472" t="b">
        <f t="shared" si="23"/>
        <v>1</v>
      </c>
    </row>
    <row r="473" spans="1:15" hidden="1" x14ac:dyDescent="0.25">
      <c r="A473" s="73" t="s">
        <v>1004</v>
      </c>
      <c r="B473" s="73" t="s">
        <v>1030</v>
      </c>
      <c r="C473" s="73"/>
      <c r="D473" s="73" t="s">
        <v>713</v>
      </c>
      <c r="E473" s="73"/>
      <c r="F473" s="73"/>
      <c r="G473" s="71">
        <v>0</v>
      </c>
      <c r="H473" s="71">
        <v>0</v>
      </c>
      <c r="I473" s="73" t="s">
        <v>626</v>
      </c>
      <c r="J473" s="71">
        <v>400</v>
      </c>
      <c r="K473" t="str">
        <f t="shared" si="21"/>
        <v>SI</v>
      </c>
      <c r="M473" t="str">
        <f t="shared" si="22"/>
        <v>001-VA-1120-Negro</v>
      </c>
      <c r="O473" t="b">
        <f t="shared" si="23"/>
        <v>0</v>
      </c>
    </row>
    <row r="474" spans="1:15" hidden="1" x14ac:dyDescent="0.25">
      <c r="A474" s="73" t="s">
        <v>1005</v>
      </c>
      <c r="B474" s="73" t="s">
        <v>1030</v>
      </c>
      <c r="C474" s="73"/>
      <c r="D474" s="73" t="s">
        <v>713</v>
      </c>
      <c r="E474" s="73"/>
      <c r="F474" s="73"/>
      <c r="G474" s="71">
        <v>0</v>
      </c>
      <c r="H474" s="71">
        <v>0</v>
      </c>
      <c r="I474" s="73" t="s">
        <v>626</v>
      </c>
      <c r="J474" s="71">
        <v>600</v>
      </c>
      <c r="K474" t="str">
        <f t="shared" si="21"/>
        <v>SI</v>
      </c>
      <c r="M474" t="str">
        <f t="shared" si="22"/>
        <v>001-VA-1121-Negro</v>
      </c>
      <c r="O474" t="b">
        <f t="shared" si="23"/>
        <v>0</v>
      </c>
    </row>
    <row r="475" spans="1:15" hidden="1" x14ac:dyDescent="0.25">
      <c r="A475" s="73" t="s">
        <v>1006</v>
      </c>
      <c r="B475" s="73" t="s">
        <v>1030</v>
      </c>
      <c r="C475" s="73"/>
      <c r="D475" s="73" t="s">
        <v>713</v>
      </c>
      <c r="E475" s="73"/>
      <c r="F475" s="73"/>
      <c r="G475" s="71">
        <v>0</v>
      </c>
      <c r="H475" s="71">
        <v>0</v>
      </c>
      <c r="I475" s="73" t="s">
        <v>626</v>
      </c>
      <c r="J475" s="71">
        <v>400</v>
      </c>
      <c r="K475" t="str">
        <f t="shared" si="21"/>
        <v>SI</v>
      </c>
      <c r="M475" t="str">
        <f t="shared" si="22"/>
        <v>001-VA-1123-Negro</v>
      </c>
      <c r="O475" t="b">
        <f t="shared" si="23"/>
        <v>0</v>
      </c>
    </row>
    <row r="476" spans="1:15" hidden="1" x14ac:dyDescent="0.25">
      <c r="A476" s="73" t="s">
        <v>986</v>
      </c>
      <c r="B476" s="73" t="s">
        <v>1032</v>
      </c>
      <c r="C476" s="73"/>
      <c r="D476" s="73" t="s">
        <v>722</v>
      </c>
      <c r="E476" s="73"/>
      <c r="F476" s="73"/>
      <c r="G476" s="71">
        <v>0</v>
      </c>
      <c r="H476" s="71">
        <v>0</v>
      </c>
      <c r="I476" s="73" t="s">
        <v>626</v>
      </c>
      <c r="J476" s="71">
        <v>600</v>
      </c>
      <c r="K476" t="str">
        <f t="shared" si="21"/>
        <v>SI</v>
      </c>
      <c r="M476" t="str">
        <f t="shared" si="22"/>
        <v>001-VA-1124-Azul Oscuro</v>
      </c>
      <c r="O476" t="b">
        <f t="shared" si="23"/>
        <v>0</v>
      </c>
    </row>
    <row r="477" spans="1:15" hidden="1" x14ac:dyDescent="0.25">
      <c r="A477" s="73" t="s">
        <v>986</v>
      </c>
      <c r="B477" s="73" t="s">
        <v>1033</v>
      </c>
      <c r="C477" s="73"/>
      <c r="D477" s="73" t="s">
        <v>720</v>
      </c>
      <c r="E477" s="73"/>
      <c r="F477" s="73"/>
      <c r="G477" s="71">
        <v>0</v>
      </c>
      <c r="H477" s="71">
        <v>0</v>
      </c>
      <c r="I477" s="73" t="s">
        <v>626</v>
      </c>
      <c r="J477" s="71">
        <v>600</v>
      </c>
      <c r="K477" t="str">
        <f t="shared" si="21"/>
        <v>SI</v>
      </c>
      <c r="M477" t="str">
        <f t="shared" si="22"/>
        <v>001-VA-1124-Azul Royal</v>
      </c>
      <c r="O477" t="b">
        <f t="shared" si="23"/>
        <v>0</v>
      </c>
    </row>
    <row r="478" spans="1:15" hidden="1" x14ac:dyDescent="0.25">
      <c r="A478" s="73" t="s">
        <v>986</v>
      </c>
      <c r="B478" s="73" t="s">
        <v>1038</v>
      </c>
      <c r="C478" s="73"/>
      <c r="D478" s="73" t="s">
        <v>759</v>
      </c>
      <c r="E478" s="73"/>
      <c r="F478" s="73"/>
      <c r="G478" s="71">
        <v>0</v>
      </c>
      <c r="H478" s="71">
        <v>0</v>
      </c>
      <c r="I478" s="73" t="s">
        <v>626</v>
      </c>
      <c r="J478" s="71">
        <v>600</v>
      </c>
      <c r="K478" t="str">
        <f t="shared" si="21"/>
        <v>SI</v>
      </c>
      <c r="M478" t="str">
        <f t="shared" si="22"/>
        <v>001-VA-1124-Gris Oscuro</v>
      </c>
      <c r="O478" t="b">
        <f t="shared" si="23"/>
        <v>0</v>
      </c>
    </row>
    <row r="479" spans="1:15" hidden="1" x14ac:dyDescent="0.25">
      <c r="A479" s="73" t="s">
        <v>986</v>
      </c>
      <c r="B479" s="73" t="s">
        <v>1030</v>
      </c>
      <c r="C479" s="73"/>
      <c r="D479" s="73" t="s">
        <v>713</v>
      </c>
      <c r="E479" s="73"/>
      <c r="F479" s="73"/>
      <c r="G479" s="71">
        <v>0</v>
      </c>
      <c r="H479" s="71">
        <v>0</v>
      </c>
      <c r="I479" s="73" t="s">
        <v>626</v>
      </c>
      <c r="J479" s="71">
        <v>600</v>
      </c>
      <c r="K479" t="str">
        <f t="shared" si="21"/>
        <v>SI</v>
      </c>
      <c r="M479" t="str">
        <f t="shared" si="22"/>
        <v>001-VA-1124-Negro</v>
      </c>
      <c r="O479" t="b">
        <f t="shared" si="23"/>
        <v>0</v>
      </c>
    </row>
    <row r="480" spans="1:15" hidden="1" x14ac:dyDescent="0.25">
      <c r="A480" s="73" t="s">
        <v>986</v>
      </c>
      <c r="B480" s="73" t="s">
        <v>1034</v>
      </c>
      <c r="C480" s="73"/>
      <c r="D480" s="73" t="s">
        <v>715</v>
      </c>
      <c r="E480" s="73"/>
      <c r="F480" s="73"/>
      <c r="G480" s="71">
        <v>0</v>
      </c>
      <c r="H480" s="71">
        <v>0</v>
      </c>
      <c r="I480" s="73" t="s">
        <v>626</v>
      </c>
      <c r="J480" s="71">
        <v>600</v>
      </c>
      <c r="K480" t="str">
        <f t="shared" si="21"/>
        <v>SI</v>
      </c>
      <c r="M480" t="str">
        <f t="shared" si="22"/>
        <v>001-VA-1124-Rojo</v>
      </c>
      <c r="O480" t="b">
        <f t="shared" si="23"/>
        <v>0</v>
      </c>
    </row>
    <row r="481" spans="1:15" hidden="1" x14ac:dyDescent="0.25">
      <c r="A481" s="73" t="s">
        <v>986</v>
      </c>
      <c r="B481" s="73" t="s">
        <v>1039</v>
      </c>
      <c r="C481" s="73"/>
      <c r="D481" s="73" t="s">
        <v>721</v>
      </c>
      <c r="E481" s="73"/>
      <c r="F481" s="73"/>
      <c r="G481" s="71">
        <v>0</v>
      </c>
      <c r="H481" s="71">
        <v>0</v>
      </c>
      <c r="I481" s="73" t="s">
        <v>626</v>
      </c>
      <c r="J481" s="71">
        <v>600</v>
      </c>
      <c r="K481" t="str">
        <f t="shared" si="21"/>
        <v>SI</v>
      </c>
      <c r="M481" t="str">
        <f t="shared" si="22"/>
        <v>001-VA-1124-Verde</v>
      </c>
      <c r="O481" t="b">
        <f t="shared" si="23"/>
        <v>0</v>
      </c>
    </row>
    <row r="482" spans="1:15" hidden="1" x14ac:dyDescent="0.25">
      <c r="A482" s="73" t="s">
        <v>810</v>
      </c>
      <c r="B482" s="73" t="s">
        <v>1032</v>
      </c>
      <c r="C482" s="73"/>
      <c r="D482" s="73" t="s">
        <v>722</v>
      </c>
      <c r="E482" s="73"/>
      <c r="F482" s="73"/>
      <c r="G482" s="71">
        <v>0</v>
      </c>
      <c r="H482" s="71">
        <v>0</v>
      </c>
      <c r="I482" s="73" t="s">
        <v>626</v>
      </c>
      <c r="J482" s="71">
        <v>400</v>
      </c>
      <c r="K482" t="str">
        <f t="shared" si="21"/>
        <v>SI</v>
      </c>
      <c r="M482" t="str">
        <f t="shared" si="22"/>
        <v>001-VA-1125-Azul Oscuro</v>
      </c>
      <c r="O482" t="b">
        <f t="shared" si="23"/>
        <v>0</v>
      </c>
    </row>
    <row r="483" spans="1:15" hidden="1" x14ac:dyDescent="0.25">
      <c r="A483" s="73" t="s">
        <v>810</v>
      </c>
      <c r="B483" s="73" t="s">
        <v>1033</v>
      </c>
      <c r="C483" s="73"/>
      <c r="D483" s="73" t="s">
        <v>759</v>
      </c>
      <c r="E483" s="73"/>
      <c r="F483" s="73"/>
      <c r="G483" s="71">
        <v>0</v>
      </c>
      <c r="H483" s="71">
        <v>0</v>
      </c>
      <c r="I483" s="73" t="s">
        <v>626</v>
      </c>
      <c r="J483" s="71">
        <v>400</v>
      </c>
      <c r="K483" t="str">
        <f t="shared" si="21"/>
        <v>SI</v>
      </c>
      <c r="M483" t="str">
        <f t="shared" si="22"/>
        <v>001-VA-1125-Gris Oscuro</v>
      </c>
      <c r="O483" t="b">
        <f t="shared" si="23"/>
        <v>0</v>
      </c>
    </row>
    <row r="484" spans="1:15" hidden="1" x14ac:dyDescent="0.25">
      <c r="A484" s="73" t="s">
        <v>810</v>
      </c>
      <c r="B484" s="73" t="s">
        <v>1030</v>
      </c>
      <c r="C484" s="73"/>
      <c r="D484" s="73" t="s">
        <v>713</v>
      </c>
      <c r="E484" s="73"/>
      <c r="F484" s="73"/>
      <c r="G484" s="71">
        <v>0</v>
      </c>
      <c r="H484" s="71">
        <v>0</v>
      </c>
      <c r="I484" s="73" t="s">
        <v>626</v>
      </c>
      <c r="J484" s="71">
        <v>400</v>
      </c>
      <c r="K484" t="str">
        <f t="shared" si="21"/>
        <v>SI</v>
      </c>
      <c r="M484" t="str">
        <f t="shared" si="22"/>
        <v>001-VA-1125-Negro</v>
      </c>
      <c r="O484" t="b">
        <f t="shared" si="23"/>
        <v>0</v>
      </c>
    </row>
    <row r="485" spans="1:15" hidden="1" x14ac:dyDescent="0.25">
      <c r="A485" s="73" t="s">
        <v>811</v>
      </c>
      <c r="B485" s="73" t="s">
        <v>1032</v>
      </c>
      <c r="C485" s="73"/>
      <c r="D485" s="73" t="s">
        <v>722</v>
      </c>
      <c r="E485" s="73"/>
      <c r="F485" s="73"/>
      <c r="G485" s="71">
        <v>0</v>
      </c>
      <c r="H485" s="71">
        <v>0</v>
      </c>
      <c r="I485" s="73" t="s">
        <v>626</v>
      </c>
      <c r="J485" s="71">
        <v>500</v>
      </c>
      <c r="K485" t="str">
        <f t="shared" si="21"/>
        <v>SI</v>
      </c>
      <c r="M485" t="str">
        <f t="shared" si="22"/>
        <v>001-VA-1126-Azul Oscuro</v>
      </c>
      <c r="O485" t="b">
        <f t="shared" si="23"/>
        <v>0</v>
      </c>
    </row>
    <row r="486" spans="1:15" hidden="1" x14ac:dyDescent="0.25">
      <c r="A486" s="73" t="s">
        <v>811</v>
      </c>
      <c r="B486" s="73" t="s">
        <v>1033</v>
      </c>
      <c r="C486" s="73"/>
      <c r="D486" s="73" t="s">
        <v>759</v>
      </c>
      <c r="E486" s="73"/>
      <c r="F486" s="73"/>
      <c r="G486" s="71">
        <v>0</v>
      </c>
      <c r="H486" s="71">
        <v>0</v>
      </c>
      <c r="I486" s="73" t="s">
        <v>626</v>
      </c>
      <c r="J486" s="71">
        <v>500</v>
      </c>
      <c r="K486" t="str">
        <f t="shared" si="21"/>
        <v>SI</v>
      </c>
      <c r="M486" t="str">
        <f t="shared" si="22"/>
        <v>001-VA-1126-Gris Oscuro</v>
      </c>
      <c r="O486" t="b">
        <f t="shared" si="23"/>
        <v>0</v>
      </c>
    </row>
    <row r="487" spans="1:15" hidden="1" x14ac:dyDescent="0.25">
      <c r="A487" s="73" t="s">
        <v>811</v>
      </c>
      <c r="B487" s="73" t="s">
        <v>1030</v>
      </c>
      <c r="C487" s="73"/>
      <c r="D487" s="73" t="s">
        <v>713</v>
      </c>
      <c r="E487" s="73"/>
      <c r="F487" s="73"/>
      <c r="G487" s="71">
        <v>0</v>
      </c>
      <c r="H487" s="71">
        <v>0</v>
      </c>
      <c r="I487" s="73" t="s">
        <v>626</v>
      </c>
      <c r="J487" s="71">
        <v>500</v>
      </c>
      <c r="K487" t="str">
        <f t="shared" si="21"/>
        <v>SI</v>
      </c>
      <c r="M487" t="str">
        <f t="shared" si="22"/>
        <v>001-VA-1126-Negro</v>
      </c>
      <c r="O487" t="b">
        <f t="shared" si="23"/>
        <v>0</v>
      </c>
    </row>
    <row r="488" spans="1:15" hidden="1" x14ac:dyDescent="0.25">
      <c r="A488" s="73" t="s">
        <v>812</v>
      </c>
      <c r="B488" s="73" t="s">
        <v>1032</v>
      </c>
      <c r="C488" s="73"/>
      <c r="D488" s="73" t="s">
        <v>722</v>
      </c>
      <c r="E488" s="73"/>
      <c r="F488" s="73"/>
      <c r="G488" s="71">
        <v>0</v>
      </c>
      <c r="H488" s="71">
        <v>0</v>
      </c>
      <c r="I488" s="73" t="s">
        <v>626</v>
      </c>
      <c r="J488" s="71">
        <v>500</v>
      </c>
      <c r="K488" t="str">
        <f t="shared" si="21"/>
        <v>SI</v>
      </c>
      <c r="M488" t="str">
        <f t="shared" si="22"/>
        <v>001-VA-1127-Azul Oscuro</v>
      </c>
      <c r="O488" t="b">
        <f t="shared" si="23"/>
        <v>0</v>
      </c>
    </row>
    <row r="489" spans="1:15" hidden="1" x14ac:dyDescent="0.25">
      <c r="A489" s="73" t="s">
        <v>812</v>
      </c>
      <c r="B489" s="73" t="s">
        <v>1033</v>
      </c>
      <c r="C489" s="73"/>
      <c r="D489" s="73" t="s">
        <v>759</v>
      </c>
      <c r="E489" s="73"/>
      <c r="F489" s="73"/>
      <c r="G489" s="71">
        <v>0</v>
      </c>
      <c r="H489" s="71">
        <v>0</v>
      </c>
      <c r="I489" s="73" t="s">
        <v>626</v>
      </c>
      <c r="J489" s="71">
        <v>500</v>
      </c>
      <c r="K489" t="str">
        <f t="shared" si="21"/>
        <v>SI</v>
      </c>
      <c r="M489" t="str">
        <f t="shared" si="22"/>
        <v>001-VA-1127-Gris Oscuro</v>
      </c>
      <c r="O489" t="b">
        <f t="shared" si="23"/>
        <v>0</v>
      </c>
    </row>
    <row r="490" spans="1:15" hidden="1" x14ac:dyDescent="0.25">
      <c r="A490" s="73" t="s">
        <v>812</v>
      </c>
      <c r="B490" s="73" t="s">
        <v>1030</v>
      </c>
      <c r="C490" s="73"/>
      <c r="D490" s="73" t="s">
        <v>713</v>
      </c>
      <c r="E490" s="73"/>
      <c r="F490" s="73"/>
      <c r="G490" s="71">
        <v>0</v>
      </c>
      <c r="H490" s="71">
        <v>0</v>
      </c>
      <c r="I490" s="73" t="s">
        <v>626</v>
      </c>
      <c r="J490" s="71">
        <v>500</v>
      </c>
      <c r="K490" t="str">
        <f t="shared" si="21"/>
        <v>SI</v>
      </c>
      <c r="M490" t="str">
        <f t="shared" si="22"/>
        <v>001-VA-1127-Negro</v>
      </c>
      <c r="O490" t="b">
        <f t="shared" si="23"/>
        <v>0</v>
      </c>
    </row>
    <row r="491" spans="1:15" hidden="1" x14ac:dyDescent="0.25">
      <c r="A491" s="73" t="s">
        <v>812</v>
      </c>
      <c r="B491" s="73" t="s">
        <v>1034</v>
      </c>
      <c r="C491" s="73"/>
      <c r="D491" s="73" t="s">
        <v>715</v>
      </c>
      <c r="E491" s="73"/>
      <c r="F491" s="73"/>
      <c r="G491" s="71">
        <v>0</v>
      </c>
      <c r="H491" s="71">
        <v>0</v>
      </c>
      <c r="I491" s="73" t="s">
        <v>626</v>
      </c>
      <c r="J491" s="71">
        <v>500</v>
      </c>
      <c r="K491" t="str">
        <f t="shared" si="21"/>
        <v>SI</v>
      </c>
      <c r="M491" t="str">
        <f t="shared" si="22"/>
        <v>001-VA-1127-Rojo</v>
      </c>
      <c r="O491" t="b">
        <f t="shared" si="23"/>
        <v>0</v>
      </c>
    </row>
    <row r="492" spans="1:15" hidden="1" x14ac:dyDescent="0.25">
      <c r="A492" s="73" t="s">
        <v>813</v>
      </c>
      <c r="B492" s="73" t="s">
        <v>1032</v>
      </c>
      <c r="C492" s="73"/>
      <c r="D492" s="73" t="s">
        <v>759</v>
      </c>
      <c r="E492" s="73"/>
      <c r="F492" s="73"/>
      <c r="G492" s="71">
        <v>0</v>
      </c>
      <c r="H492" s="71">
        <v>0</v>
      </c>
      <c r="I492" s="73" t="s">
        <v>626</v>
      </c>
      <c r="J492" s="71">
        <v>500</v>
      </c>
      <c r="K492" t="str">
        <f t="shared" si="21"/>
        <v>SI</v>
      </c>
      <c r="M492" t="str">
        <f t="shared" si="22"/>
        <v>001-VA-1128-Gris Oscuro</v>
      </c>
      <c r="O492" t="b">
        <f t="shared" si="23"/>
        <v>0</v>
      </c>
    </row>
    <row r="493" spans="1:15" hidden="1" x14ac:dyDescent="0.25">
      <c r="A493" s="73" t="s">
        <v>813</v>
      </c>
      <c r="B493" s="73" t="s">
        <v>1030</v>
      </c>
      <c r="C493" s="73"/>
      <c r="D493" s="73" t="s">
        <v>713</v>
      </c>
      <c r="E493" s="73"/>
      <c r="F493" s="73"/>
      <c r="G493" s="71">
        <v>0</v>
      </c>
      <c r="H493" s="71">
        <v>0</v>
      </c>
      <c r="I493" s="73" t="s">
        <v>626</v>
      </c>
      <c r="J493" s="71">
        <v>500</v>
      </c>
      <c r="K493" t="str">
        <f t="shared" si="21"/>
        <v>SI</v>
      </c>
      <c r="M493" t="str">
        <f t="shared" si="22"/>
        <v>001-VA-1128-Negro</v>
      </c>
      <c r="O493" t="b">
        <f t="shared" si="23"/>
        <v>0</v>
      </c>
    </row>
    <row r="494" spans="1:15" hidden="1" x14ac:dyDescent="0.25">
      <c r="A494" s="73" t="s">
        <v>820</v>
      </c>
      <c r="B494" s="73" t="s">
        <v>1032</v>
      </c>
      <c r="C494" s="73"/>
      <c r="D494" s="73" t="s">
        <v>821</v>
      </c>
      <c r="E494" s="73"/>
      <c r="F494" s="73"/>
      <c r="G494" s="71">
        <v>0</v>
      </c>
      <c r="H494" s="71">
        <v>0</v>
      </c>
      <c r="I494" s="73" t="s">
        <v>626</v>
      </c>
      <c r="J494" s="71">
        <v>600</v>
      </c>
      <c r="K494" t="str">
        <f t="shared" si="21"/>
        <v>SI</v>
      </c>
      <c r="M494" t="str">
        <f t="shared" si="22"/>
        <v>001-VA-1129-Gris Claro</v>
      </c>
      <c r="O494" t="b">
        <f t="shared" si="23"/>
        <v>0</v>
      </c>
    </row>
    <row r="495" spans="1:15" hidden="1" x14ac:dyDescent="0.25">
      <c r="A495" s="73" t="s">
        <v>820</v>
      </c>
      <c r="B495" s="73" t="s">
        <v>1030</v>
      </c>
      <c r="C495" s="73"/>
      <c r="D495" s="73" t="s">
        <v>713</v>
      </c>
      <c r="E495" s="73"/>
      <c r="F495" s="73"/>
      <c r="G495" s="71">
        <v>0</v>
      </c>
      <c r="H495" s="71">
        <v>0</v>
      </c>
      <c r="I495" s="73" t="s">
        <v>626</v>
      </c>
      <c r="J495" s="71">
        <v>600</v>
      </c>
      <c r="K495" t="str">
        <f t="shared" si="21"/>
        <v>SI</v>
      </c>
      <c r="M495" t="str">
        <f t="shared" si="22"/>
        <v>001-VA-1129-Negro</v>
      </c>
      <c r="O495" t="b">
        <f t="shared" si="23"/>
        <v>0</v>
      </c>
    </row>
    <row r="496" spans="1:15" hidden="1" x14ac:dyDescent="0.25">
      <c r="A496" s="73" t="s">
        <v>822</v>
      </c>
      <c r="B496" s="73" t="s">
        <v>1030</v>
      </c>
      <c r="C496" s="73"/>
      <c r="D496" s="73" t="s">
        <v>722</v>
      </c>
      <c r="E496" s="73"/>
      <c r="F496" s="73"/>
      <c r="G496" s="71">
        <v>0</v>
      </c>
      <c r="H496" s="71">
        <v>0</v>
      </c>
      <c r="I496" s="73" t="s">
        <v>626</v>
      </c>
      <c r="J496" s="71">
        <v>600</v>
      </c>
      <c r="K496" t="str">
        <f t="shared" si="21"/>
        <v>SI</v>
      </c>
      <c r="M496" t="str">
        <f t="shared" si="22"/>
        <v>001-VA-1130-Azul Oscuro</v>
      </c>
      <c r="O496" t="b">
        <f t="shared" si="23"/>
        <v>0</v>
      </c>
    </row>
    <row r="497" spans="1:15" hidden="1" x14ac:dyDescent="0.25">
      <c r="A497" s="73" t="s">
        <v>822</v>
      </c>
      <c r="B497" s="73" t="s">
        <v>1032</v>
      </c>
      <c r="C497" s="73"/>
      <c r="D497" s="73" t="s">
        <v>713</v>
      </c>
      <c r="E497" s="73"/>
      <c r="F497" s="73"/>
      <c r="G497" s="71">
        <v>0</v>
      </c>
      <c r="H497" s="71">
        <v>0</v>
      </c>
      <c r="I497" s="73" t="s">
        <v>626</v>
      </c>
      <c r="J497" s="71">
        <v>600</v>
      </c>
      <c r="K497" t="str">
        <f t="shared" si="21"/>
        <v>SI</v>
      </c>
      <c r="M497" t="str">
        <f t="shared" si="22"/>
        <v>001-VA-1130-Negro</v>
      </c>
      <c r="O497" t="b">
        <f t="shared" si="23"/>
        <v>0</v>
      </c>
    </row>
    <row r="498" spans="1:15" hidden="1" x14ac:dyDescent="0.25">
      <c r="A498" s="73" t="s">
        <v>823</v>
      </c>
      <c r="B498" s="73" t="s">
        <v>1041</v>
      </c>
      <c r="C498" s="73"/>
      <c r="D498" s="73" t="s">
        <v>742</v>
      </c>
      <c r="E498" s="73"/>
      <c r="F498" s="73"/>
      <c r="G498" s="71">
        <v>0</v>
      </c>
      <c r="H498" s="71">
        <v>0</v>
      </c>
      <c r="I498" s="73" t="s">
        <v>626</v>
      </c>
      <c r="J498" s="71">
        <v>600</v>
      </c>
      <c r="K498" t="str">
        <f t="shared" si="21"/>
        <v>SI</v>
      </c>
      <c r="M498" t="str">
        <f t="shared" si="22"/>
        <v>001-VA-1131-Amarillo</v>
      </c>
      <c r="O498" t="b">
        <f t="shared" si="23"/>
        <v>0</v>
      </c>
    </row>
    <row r="499" spans="1:15" hidden="1" x14ac:dyDescent="0.25">
      <c r="A499" s="73" t="s">
        <v>823</v>
      </c>
      <c r="B499" s="73" t="s">
        <v>1032</v>
      </c>
      <c r="C499" s="73"/>
      <c r="D499" s="73" t="s">
        <v>722</v>
      </c>
      <c r="E499" s="73"/>
      <c r="F499" s="73"/>
      <c r="G499" s="71">
        <v>0</v>
      </c>
      <c r="H499" s="71">
        <v>0</v>
      </c>
      <c r="I499" s="73" t="s">
        <v>626</v>
      </c>
      <c r="J499" s="71">
        <v>600</v>
      </c>
      <c r="K499" t="str">
        <f t="shared" si="21"/>
        <v>SI</v>
      </c>
      <c r="M499" t="str">
        <f t="shared" si="22"/>
        <v>001-VA-1131-Azul Oscuro</v>
      </c>
      <c r="O499" t="b">
        <f t="shared" si="23"/>
        <v>0</v>
      </c>
    </row>
    <row r="500" spans="1:15" hidden="1" x14ac:dyDescent="0.25">
      <c r="A500" s="73" t="s">
        <v>823</v>
      </c>
      <c r="B500" s="73" t="s">
        <v>1033</v>
      </c>
      <c r="C500" s="73"/>
      <c r="D500" s="73" t="s">
        <v>720</v>
      </c>
      <c r="E500" s="73"/>
      <c r="F500" s="73"/>
      <c r="G500" s="71">
        <v>0</v>
      </c>
      <c r="H500" s="71">
        <v>0</v>
      </c>
      <c r="I500" s="73" t="s">
        <v>626</v>
      </c>
      <c r="J500" s="71">
        <v>600</v>
      </c>
      <c r="K500" t="str">
        <f t="shared" si="21"/>
        <v>SI</v>
      </c>
      <c r="M500" t="str">
        <f t="shared" si="22"/>
        <v>001-VA-1131-Azul Royal</v>
      </c>
      <c r="O500" t="b">
        <f t="shared" si="23"/>
        <v>0</v>
      </c>
    </row>
    <row r="501" spans="1:15" hidden="1" x14ac:dyDescent="0.25">
      <c r="A501" s="73" t="s">
        <v>823</v>
      </c>
      <c r="B501" s="73" t="s">
        <v>1039</v>
      </c>
      <c r="C501" s="73"/>
      <c r="D501" s="73" t="s">
        <v>718</v>
      </c>
      <c r="E501" s="73"/>
      <c r="F501" s="73"/>
      <c r="G501" s="71">
        <v>0</v>
      </c>
      <c r="H501" s="71">
        <v>0</v>
      </c>
      <c r="I501" s="73" t="s">
        <v>626</v>
      </c>
      <c r="J501" s="71">
        <v>600</v>
      </c>
      <c r="K501" t="str">
        <f t="shared" si="21"/>
        <v>SI</v>
      </c>
      <c r="M501" t="str">
        <f t="shared" si="22"/>
        <v>001-VA-1131-Blanco</v>
      </c>
      <c r="O501" t="b">
        <f t="shared" si="23"/>
        <v>0</v>
      </c>
    </row>
    <row r="502" spans="1:15" hidden="1" x14ac:dyDescent="0.25">
      <c r="A502" s="73" t="s">
        <v>823</v>
      </c>
      <c r="B502" s="73" t="s">
        <v>1040</v>
      </c>
      <c r="C502" s="73"/>
      <c r="D502" s="73" t="s">
        <v>743</v>
      </c>
      <c r="E502" s="73"/>
      <c r="F502" s="73"/>
      <c r="G502" s="71">
        <v>0</v>
      </c>
      <c r="H502" s="71">
        <v>0</v>
      </c>
      <c r="I502" s="73" t="s">
        <v>626</v>
      </c>
      <c r="J502" s="71">
        <v>600</v>
      </c>
      <c r="K502" t="str">
        <f t="shared" si="21"/>
        <v>SI</v>
      </c>
      <c r="M502" t="str">
        <f t="shared" si="22"/>
        <v>001-VA-1131-Naranja</v>
      </c>
      <c r="O502" t="b">
        <f t="shared" si="23"/>
        <v>0</v>
      </c>
    </row>
    <row r="503" spans="1:15" hidden="1" x14ac:dyDescent="0.25">
      <c r="A503" s="73" t="s">
        <v>823</v>
      </c>
      <c r="B503" s="73" t="s">
        <v>1030</v>
      </c>
      <c r="C503" s="73"/>
      <c r="D503" s="73" t="s">
        <v>824</v>
      </c>
      <c r="E503" s="73"/>
      <c r="F503" s="73"/>
      <c r="G503" s="71">
        <v>0</v>
      </c>
      <c r="H503" s="71">
        <v>0</v>
      </c>
      <c r="I503" s="73" t="s">
        <v>626</v>
      </c>
      <c r="J503" s="71">
        <v>600</v>
      </c>
      <c r="K503" t="str">
        <f t="shared" si="21"/>
        <v>SI</v>
      </c>
      <c r="M503" t="str">
        <f t="shared" si="22"/>
        <v>001-VA-1131-Nregro</v>
      </c>
      <c r="O503" t="b">
        <f t="shared" si="23"/>
        <v>0</v>
      </c>
    </row>
    <row r="504" spans="1:15" hidden="1" x14ac:dyDescent="0.25">
      <c r="A504" s="73" t="s">
        <v>823</v>
      </c>
      <c r="B504" s="73" t="s">
        <v>1034</v>
      </c>
      <c r="C504" s="73"/>
      <c r="D504" s="73" t="s">
        <v>715</v>
      </c>
      <c r="E504" s="73"/>
      <c r="F504" s="73"/>
      <c r="G504" s="71">
        <v>0</v>
      </c>
      <c r="H504" s="71">
        <v>0</v>
      </c>
      <c r="I504" s="73" t="s">
        <v>626</v>
      </c>
      <c r="J504" s="71">
        <v>600</v>
      </c>
      <c r="K504" t="str">
        <f t="shared" si="21"/>
        <v>SI</v>
      </c>
      <c r="M504" t="str">
        <f t="shared" si="22"/>
        <v>001-VA-1131-Rojo</v>
      </c>
      <c r="O504" t="b">
        <f t="shared" si="23"/>
        <v>0</v>
      </c>
    </row>
    <row r="505" spans="1:15" hidden="1" x14ac:dyDescent="0.25">
      <c r="A505" s="73" t="s">
        <v>823</v>
      </c>
      <c r="B505" s="73" t="s">
        <v>1038</v>
      </c>
      <c r="C505" s="73"/>
      <c r="D505" s="73" t="s">
        <v>721</v>
      </c>
      <c r="E505" s="73"/>
      <c r="F505" s="73"/>
      <c r="G505" s="71">
        <v>0</v>
      </c>
      <c r="H505" s="71">
        <v>0</v>
      </c>
      <c r="I505" s="73" t="s">
        <v>626</v>
      </c>
      <c r="J505" s="71">
        <v>600</v>
      </c>
      <c r="K505" t="str">
        <f t="shared" si="21"/>
        <v>SI</v>
      </c>
      <c r="M505" t="str">
        <f t="shared" si="22"/>
        <v>001-VA-1131-Verde</v>
      </c>
      <c r="O505" t="b">
        <f t="shared" si="23"/>
        <v>0</v>
      </c>
    </row>
    <row r="506" spans="1:15" hidden="1" x14ac:dyDescent="0.25">
      <c r="A506" s="73" t="s">
        <v>825</v>
      </c>
      <c r="B506" s="73" t="s">
        <v>1033</v>
      </c>
      <c r="C506" s="73"/>
      <c r="D506" s="73" t="s">
        <v>720</v>
      </c>
      <c r="E506" s="73"/>
      <c r="F506" s="73"/>
      <c r="G506" s="71">
        <v>0</v>
      </c>
      <c r="H506" s="71">
        <v>0</v>
      </c>
      <c r="I506" s="73" t="s">
        <v>626</v>
      </c>
      <c r="J506" s="71">
        <v>600</v>
      </c>
      <c r="K506" t="str">
        <f t="shared" si="21"/>
        <v>SI</v>
      </c>
      <c r="M506" t="str">
        <f t="shared" si="22"/>
        <v>001-VA-1132-Azul Royal</v>
      </c>
      <c r="O506" t="b">
        <f t="shared" si="23"/>
        <v>0</v>
      </c>
    </row>
    <row r="507" spans="1:15" hidden="1" x14ac:dyDescent="0.25">
      <c r="A507" s="73" t="s">
        <v>825</v>
      </c>
      <c r="B507" s="73" t="s">
        <v>1032</v>
      </c>
      <c r="C507" s="73"/>
      <c r="D507" s="73" t="s">
        <v>716</v>
      </c>
      <c r="E507" s="73"/>
      <c r="F507" s="73"/>
      <c r="G507" s="71">
        <v>0</v>
      </c>
      <c r="H507" s="71">
        <v>0</v>
      </c>
      <c r="I507" s="73" t="s">
        <v>626</v>
      </c>
      <c r="J507" s="71">
        <v>600</v>
      </c>
      <c r="K507" t="str">
        <f t="shared" si="21"/>
        <v>SI</v>
      </c>
      <c r="M507" t="str">
        <f t="shared" si="22"/>
        <v>001-VA-1132-Gris</v>
      </c>
      <c r="O507" t="b">
        <f t="shared" si="23"/>
        <v>0</v>
      </c>
    </row>
    <row r="508" spans="1:15" hidden="1" x14ac:dyDescent="0.25">
      <c r="A508" s="73" t="s">
        <v>825</v>
      </c>
      <c r="B508" s="73" t="s">
        <v>1030</v>
      </c>
      <c r="C508" s="73"/>
      <c r="D508" s="73" t="s">
        <v>713</v>
      </c>
      <c r="E508" s="73"/>
      <c r="F508" s="73"/>
      <c r="G508" s="71">
        <v>0</v>
      </c>
      <c r="H508" s="71">
        <v>0</v>
      </c>
      <c r="I508" s="73" t="s">
        <v>626</v>
      </c>
      <c r="J508" s="71">
        <v>600</v>
      </c>
      <c r="K508" t="str">
        <f t="shared" si="21"/>
        <v>SI</v>
      </c>
      <c r="M508" t="str">
        <f t="shared" si="22"/>
        <v>001-VA-1132-Negro</v>
      </c>
      <c r="O508" t="b">
        <f t="shared" si="23"/>
        <v>0</v>
      </c>
    </row>
    <row r="509" spans="1:15" hidden="1" x14ac:dyDescent="0.25">
      <c r="A509" s="73" t="s">
        <v>827</v>
      </c>
      <c r="B509" s="73" t="s">
        <v>1032</v>
      </c>
      <c r="C509" s="73"/>
      <c r="D509" s="73" t="s">
        <v>828</v>
      </c>
      <c r="E509" s="73"/>
      <c r="F509" s="73"/>
      <c r="G509" s="71">
        <v>0</v>
      </c>
      <c r="H509" s="71">
        <v>0</v>
      </c>
      <c r="I509" s="73" t="s">
        <v>626</v>
      </c>
      <c r="J509" s="71">
        <v>600</v>
      </c>
      <c r="K509" t="str">
        <f t="shared" si="21"/>
        <v>SI</v>
      </c>
      <c r="M509" t="str">
        <f t="shared" si="22"/>
        <v>001-VA-1133-Negro - Azul Royal</v>
      </c>
      <c r="O509" t="b">
        <f t="shared" si="23"/>
        <v>0</v>
      </c>
    </row>
    <row r="510" spans="1:15" hidden="1" x14ac:dyDescent="0.25">
      <c r="A510" s="73" t="s">
        <v>827</v>
      </c>
      <c r="B510" s="73" t="s">
        <v>1030</v>
      </c>
      <c r="C510" s="73"/>
      <c r="D510" s="73" t="s">
        <v>798</v>
      </c>
      <c r="E510" s="73"/>
      <c r="F510" s="73"/>
      <c r="G510" s="71">
        <v>0</v>
      </c>
      <c r="H510" s="71">
        <v>0</v>
      </c>
      <c r="I510" s="73" t="s">
        <v>626</v>
      </c>
      <c r="J510" s="71">
        <v>600</v>
      </c>
      <c r="K510" t="str">
        <f t="shared" si="21"/>
        <v>SI</v>
      </c>
      <c r="M510" t="str">
        <f t="shared" si="22"/>
        <v>001-VA-1133-Negro - Gris</v>
      </c>
      <c r="O510" t="b">
        <f t="shared" si="23"/>
        <v>0</v>
      </c>
    </row>
    <row r="511" spans="1:15" hidden="1" x14ac:dyDescent="0.25">
      <c r="A511" s="73" t="s">
        <v>829</v>
      </c>
      <c r="B511" s="73" t="s">
        <v>1030</v>
      </c>
      <c r="C511" s="73"/>
      <c r="D511" s="73" t="s">
        <v>724</v>
      </c>
      <c r="E511" s="73"/>
      <c r="F511" s="73"/>
      <c r="G511" s="71">
        <v>0</v>
      </c>
      <c r="H511" s="71">
        <v>0</v>
      </c>
      <c r="I511" s="73" t="s">
        <v>626</v>
      </c>
      <c r="J511" s="71">
        <v>600</v>
      </c>
      <c r="K511" t="str">
        <f t="shared" si="21"/>
        <v>SI</v>
      </c>
      <c r="M511" t="str">
        <f t="shared" si="22"/>
        <v>001-VA-1134-Natural</v>
      </c>
      <c r="O511" t="b">
        <f t="shared" si="23"/>
        <v>0</v>
      </c>
    </row>
    <row r="512" spans="1:15" hidden="1" x14ac:dyDescent="0.25">
      <c r="A512" s="73" t="s">
        <v>830</v>
      </c>
      <c r="B512" s="73" t="s">
        <v>1032</v>
      </c>
      <c r="C512" s="73"/>
      <c r="D512" s="73" t="s">
        <v>720</v>
      </c>
      <c r="E512" s="73"/>
      <c r="F512" s="73"/>
      <c r="G512" s="71">
        <v>0</v>
      </c>
      <c r="H512" s="71">
        <v>0</v>
      </c>
      <c r="I512" s="73" t="s">
        <v>626</v>
      </c>
      <c r="J512" s="71">
        <v>600</v>
      </c>
      <c r="K512" t="str">
        <f t="shared" si="21"/>
        <v>SI</v>
      </c>
      <c r="M512" t="str">
        <f t="shared" si="22"/>
        <v>001-VA-1135-Azul Royal</v>
      </c>
      <c r="O512" t="b">
        <f t="shared" si="23"/>
        <v>0</v>
      </c>
    </row>
    <row r="513" spans="1:15" hidden="1" x14ac:dyDescent="0.25">
      <c r="A513" s="73" t="s">
        <v>830</v>
      </c>
      <c r="B513" s="73" t="s">
        <v>1038</v>
      </c>
      <c r="C513" s="73"/>
      <c r="D513" s="73" t="s">
        <v>716</v>
      </c>
      <c r="E513" s="73"/>
      <c r="F513" s="73"/>
      <c r="G513" s="71">
        <v>0</v>
      </c>
      <c r="H513" s="71">
        <v>0</v>
      </c>
      <c r="I513" s="73" t="s">
        <v>626</v>
      </c>
      <c r="J513" s="71">
        <v>600</v>
      </c>
      <c r="K513" t="str">
        <f t="shared" si="21"/>
        <v>SI</v>
      </c>
      <c r="M513" t="str">
        <f t="shared" si="22"/>
        <v>001-VA-1135-Gris</v>
      </c>
      <c r="O513" t="b">
        <f t="shared" si="23"/>
        <v>0</v>
      </c>
    </row>
    <row r="514" spans="1:15" hidden="1" x14ac:dyDescent="0.25">
      <c r="A514" s="73" t="s">
        <v>830</v>
      </c>
      <c r="B514" s="73" t="s">
        <v>1030</v>
      </c>
      <c r="C514" s="73"/>
      <c r="D514" s="73" t="s">
        <v>713</v>
      </c>
      <c r="E514" s="73"/>
      <c r="F514" s="73"/>
      <c r="G514" s="71">
        <v>0</v>
      </c>
      <c r="H514" s="71">
        <v>0</v>
      </c>
      <c r="I514" s="73" t="s">
        <v>626</v>
      </c>
      <c r="J514" s="71">
        <v>600</v>
      </c>
      <c r="K514" t="str">
        <f t="shared" si="21"/>
        <v>SI</v>
      </c>
      <c r="M514" t="str">
        <f t="shared" si="22"/>
        <v>001-VA-1135-Negro</v>
      </c>
      <c r="O514" t="b">
        <f t="shared" si="23"/>
        <v>0</v>
      </c>
    </row>
    <row r="515" spans="1:15" hidden="1" x14ac:dyDescent="0.25">
      <c r="A515" s="73" t="s">
        <v>830</v>
      </c>
      <c r="B515" s="73" t="s">
        <v>1033</v>
      </c>
      <c r="C515" s="73"/>
      <c r="D515" s="73" t="s">
        <v>715</v>
      </c>
      <c r="E515" s="73"/>
      <c r="F515" s="73"/>
      <c r="G515" s="71">
        <v>0</v>
      </c>
      <c r="H515" s="71">
        <v>0</v>
      </c>
      <c r="I515" s="73" t="s">
        <v>626</v>
      </c>
      <c r="J515" s="71">
        <v>600</v>
      </c>
      <c r="K515" t="str">
        <f t="shared" ref="K515:K575" si="24">IF(N515="","SI","NO")</f>
        <v>SI</v>
      </c>
      <c r="M515" t="str">
        <f t="shared" ref="M515:M575" si="25">CONCATENATE(A515,"-",D515)</f>
        <v>001-VA-1135-Rojo</v>
      </c>
      <c r="O515" t="b">
        <f t="shared" si="23"/>
        <v>0</v>
      </c>
    </row>
    <row r="516" spans="1:15" hidden="1" x14ac:dyDescent="0.25">
      <c r="A516" s="73" t="s">
        <v>830</v>
      </c>
      <c r="B516" s="73" t="s">
        <v>1034</v>
      </c>
      <c r="C516" s="73"/>
      <c r="D516" s="73" t="s">
        <v>721</v>
      </c>
      <c r="E516" s="73"/>
      <c r="F516" s="73"/>
      <c r="G516" s="71">
        <v>0</v>
      </c>
      <c r="H516" s="71">
        <v>0</v>
      </c>
      <c r="I516" s="73" t="s">
        <v>626</v>
      </c>
      <c r="J516" s="71">
        <v>600</v>
      </c>
      <c r="K516" t="str">
        <f t="shared" si="24"/>
        <v>SI</v>
      </c>
      <c r="M516" t="str">
        <f t="shared" si="25"/>
        <v>001-VA-1135-Verde</v>
      </c>
      <c r="O516" t="b">
        <f t="shared" ref="O516:O575" si="26">N516=M516</f>
        <v>0</v>
      </c>
    </row>
    <row r="517" spans="1:15" hidden="1" x14ac:dyDescent="0.25">
      <c r="A517" s="73" t="s">
        <v>831</v>
      </c>
      <c r="B517" s="73" t="s">
        <v>1033</v>
      </c>
      <c r="C517" s="73"/>
      <c r="D517" s="73" t="s">
        <v>720</v>
      </c>
      <c r="E517" s="73"/>
      <c r="F517" s="73"/>
      <c r="G517" s="71">
        <v>0</v>
      </c>
      <c r="H517" s="71">
        <v>0</v>
      </c>
      <c r="I517" s="73" t="s">
        <v>626</v>
      </c>
      <c r="J517" s="71">
        <v>600</v>
      </c>
      <c r="K517" t="str">
        <f t="shared" si="24"/>
        <v>SI</v>
      </c>
      <c r="M517" t="str">
        <f t="shared" si="25"/>
        <v>001-VA-1136-Azul Royal</v>
      </c>
      <c r="O517" t="b">
        <f t="shared" si="26"/>
        <v>0</v>
      </c>
    </row>
    <row r="518" spans="1:15" hidden="1" x14ac:dyDescent="0.25">
      <c r="A518" s="73" t="s">
        <v>831</v>
      </c>
      <c r="B518" s="73" t="s">
        <v>1030</v>
      </c>
      <c r="C518" s="73"/>
      <c r="D518" s="73" t="s">
        <v>724</v>
      </c>
      <c r="E518" s="73"/>
      <c r="F518" s="73"/>
      <c r="G518" s="71">
        <v>0</v>
      </c>
      <c r="H518" s="71">
        <v>0</v>
      </c>
      <c r="I518" s="73" t="s">
        <v>626</v>
      </c>
      <c r="J518" s="71">
        <v>600</v>
      </c>
      <c r="K518" t="str">
        <f t="shared" si="24"/>
        <v>SI</v>
      </c>
      <c r="M518" t="str">
        <f t="shared" si="25"/>
        <v>001-VA-1136-Natural</v>
      </c>
      <c r="O518" t="b">
        <f t="shared" si="26"/>
        <v>0</v>
      </c>
    </row>
    <row r="519" spans="1:15" hidden="1" x14ac:dyDescent="0.25">
      <c r="A519" s="73" t="s">
        <v>831</v>
      </c>
      <c r="B519" s="73" t="s">
        <v>1032</v>
      </c>
      <c r="C519" s="73"/>
      <c r="D519" s="73" t="s">
        <v>713</v>
      </c>
      <c r="E519" s="73"/>
      <c r="F519" s="73"/>
      <c r="G519" s="71">
        <v>0</v>
      </c>
      <c r="H519" s="71">
        <v>0</v>
      </c>
      <c r="I519" s="73" t="s">
        <v>626</v>
      </c>
      <c r="J519" s="71">
        <v>600</v>
      </c>
      <c r="K519" t="str">
        <f t="shared" si="24"/>
        <v>SI</v>
      </c>
      <c r="M519" t="str">
        <f t="shared" si="25"/>
        <v>001-VA-1136-Negro</v>
      </c>
      <c r="O519" t="b">
        <f t="shared" si="26"/>
        <v>0</v>
      </c>
    </row>
    <row r="520" spans="1:15" hidden="1" x14ac:dyDescent="0.25">
      <c r="A520" s="73" t="s">
        <v>832</v>
      </c>
      <c r="B520" s="73" t="s">
        <v>1032</v>
      </c>
      <c r="C520" s="73"/>
      <c r="D520" s="73" t="s">
        <v>834</v>
      </c>
      <c r="E520" s="73"/>
      <c r="F520" s="73"/>
      <c r="G520" s="71">
        <v>0</v>
      </c>
      <c r="H520" s="71">
        <v>0</v>
      </c>
      <c r="I520" s="73" t="s">
        <v>626</v>
      </c>
      <c r="J520" s="71">
        <v>600</v>
      </c>
      <c r="K520" t="str">
        <f t="shared" si="24"/>
        <v>SI</v>
      </c>
      <c r="M520" t="str">
        <f t="shared" si="25"/>
        <v>001-VA-1138-Gris - Azul royal</v>
      </c>
      <c r="O520" t="b">
        <f t="shared" si="26"/>
        <v>0</v>
      </c>
    </row>
    <row r="521" spans="1:15" hidden="1" x14ac:dyDescent="0.25">
      <c r="A521" s="73" t="s">
        <v>832</v>
      </c>
      <c r="B521" s="73" t="s">
        <v>1033</v>
      </c>
      <c r="C521" s="73"/>
      <c r="D521" s="73" t="s">
        <v>835</v>
      </c>
      <c r="E521" s="73"/>
      <c r="F521" s="73"/>
      <c r="G521" s="71">
        <v>0</v>
      </c>
      <c r="H521" s="71">
        <v>0</v>
      </c>
      <c r="I521" s="73" t="s">
        <v>626</v>
      </c>
      <c r="J521" s="71">
        <v>600</v>
      </c>
      <c r="K521" t="str">
        <f t="shared" si="24"/>
        <v>SI</v>
      </c>
      <c r="M521" t="str">
        <f t="shared" si="25"/>
        <v>001-VA-1138-Gris - Blanco</v>
      </c>
      <c r="O521" t="b">
        <f t="shared" si="26"/>
        <v>0</v>
      </c>
    </row>
    <row r="522" spans="1:15" hidden="1" x14ac:dyDescent="0.25">
      <c r="A522" s="73" t="s">
        <v>832</v>
      </c>
      <c r="B522" s="73" t="s">
        <v>1030</v>
      </c>
      <c r="C522" s="73"/>
      <c r="D522" s="73" t="s">
        <v>833</v>
      </c>
      <c r="E522" s="73"/>
      <c r="F522" s="73"/>
      <c r="G522" s="71">
        <v>0</v>
      </c>
      <c r="H522" s="71">
        <v>0</v>
      </c>
      <c r="I522" s="73" t="s">
        <v>626</v>
      </c>
      <c r="J522" s="71">
        <v>600</v>
      </c>
      <c r="K522" t="str">
        <f t="shared" si="24"/>
        <v>SI</v>
      </c>
      <c r="M522" t="str">
        <f t="shared" si="25"/>
        <v>001-VA-1138-Gris - Negro</v>
      </c>
      <c r="O522" t="b">
        <f t="shared" si="26"/>
        <v>0</v>
      </c>
    </row>
    <row r="523" spans="1:15" hidden="1" x14ac:dyDescent="0.25">
      <c r="A523" s="73" t="s">
        <v>836</v>
      </c>
      <c r="B523" s="73" t="s">
        <v>1032</v>
      </c>
      <c r="C523" s="73"/>
      <c r="D523" s="73" t="s">
        <v>720</v>
      </c>
      <c r="E523" s="73"/>
      <c r="F523" s="73"/>
      <c r="G523" s="71">
        <v>0</v>
      </c>
      <c r="H523" s="71">
        <v>0</v>
      </c>
      <c r="I523" s="73" t="s">
        <v>626</v>
      </c>
      <c r="J523" s="71">
        <v>600</v>
      </c>
      <c r="K523" t="str">
        <f t="shared" si="24"/>
        <v>SI</v>
      </c>
      <c r="M523" t="str">
        <f t="shared" si="25"/>
        <v>001-VA-1139-Azul Royal</v>
      </c>
      <c r="O523" t="b">
        <f t="shared" si="26"/>
        <v>0</v>
      </c>
    </row>
    <row r="524" spans="1:15" hidden="1" x14ac:dyDescent="0.25">
      <c r="A524" s="73" t="s">
        <v>836</v>
      </c>
      <c r="B524" s="73" t="s">
        <v>1034</v>
      </c>
      <c r="C524" s="73"/>
      <c r="D524" s="73" t="s">
        <v>718</v>
      </c>
      <c r="E524" s="73"/>
      <c r="F524" s="73"/>
      <c r="G524" s="71">
        <v>0</v>
      </c>
      <c r="H524" s="71">
        <v>0</v>
      </c>
      <c r="I524" s="73" t="s">
        <v>626</v>
      </c>
      <c r="J524" s="71">
        <v>600</v>
      </c>
      <c r="K524" t="str">
        <f t="shared" si="24"/>
        <v>SI</v>
      </c>
      <c r="M524" t="str">
        <f t="shared" si="25"/>
        <v>001-VA-1139-Blanco</v>
      </c>
      <c r="O524" t="b">
        <f t="shared" si="26"/>
        <v>0</v>
      </c>
    </row>
    <row r="525" spans="1:15" hidden="1" x14ac:dyDescent="0.25">
      <c r="A525" s="73" t="s">
        <v>836</v>
      </c>
      <c r="B525" s="73" t="s">
        <v>1030</v>
      </c>
      <c r="C525" s="73"/>
      <c r="D525" s="73" t="s">
        <v>713</v>
      </c>
      <c r="E525" s="73"/>
      <c r="F525" s="73"/>
      <c r="G525" s="71">
        <v>0</v>
      </c>
      <c r="H525" s="71">
        <v>0</v>
      </c>
      <c r="I525" s="73" t="s">
        <v>626</v>
      </c>
      <c r="J525" s="71">
        <v>600</v>
      </c>
      <c r="K525" t="str">
        <f t="shared" si="24"/>
        <v>SI</v>
      </c>
      <c r="M525" t="str">
        <f t="shared" si="25"/>
        <v>001-VA-1139-Negro</v>
      </c>
      <c r="O525" t="b">
        <f t="shared" si="26"/>
        <v>0</v>
      </c>
    </row>
    <row r="526" spans="1:15" hidden="1" x14ac:dyDescent="0.25">
      <c r="A526" s="73" t="s">
        <v>836</v>
      </c>
      <c r="B526" s="73" t="s">
        <v>1033</v>
      </c>
      <c r="C526" s="73"/>
      <c r="D526" s="73" t="s">
        <v>715</v>
      </c>
      <c r="E526" s="73"/>
      <c r="F526" s="73"/>
      <c r="G526" s="71">
        <v>0</v>
      </c>
      <c r="H526" s="71">
        <v>0</v>
      </c>
      <c r="I526" s="73" t="s">
        <v>626</v>
      </c>
      <c r="J526" s="71">
        <v>600</v>
      </c>
      <c r="K526" t="str">
        <f t="shared" si="24"/>
        <v>SI</v>
      </c>
      <c r="M526" t="str">
        <f t="shared" si="25"/>
        <v>001-VA-1139-Rojo</v>
      </c>
      <c r="O526" t="b">
        <f t="shared" si="26"/>
        <v>0</v>
      </c>
    </row>
    <row r="527" spans="1:15" hidden="1" x14ac:dyDescent="0.25">
      <c r="A527" s="73" t="s">
        <v>839</v>
      </c>
      <c r="B527" s="73" t="s">
        <v>1032</v>
      </c>
      <c r="C527" s="73"/>
      <c r="D527" s="73" t="s">
        <v>720</v>
      </c>
      <c r="E527" s="73"/>
      <c r="F527" s="73"/>
      <c r="G527" s="71">
        <v>0</v>
      </c>
      <c r="H527" s="71">
        <v>0</v>
      </c>
      <c r="I527" s="73" t="s">
        <v>626</v>
      </c>
      <c r="J527" s="71">
        <v>500</v>
      </c>
      <c r="K527" t="str">
        <f t="shared" si="24"/>
        <v>SI</v>
      </c>
      <c r="M527" t="str">
        <f t="shared" si="25"/>
        <v>001-VA-1140-Azul Royal</v>
      </c>
      <c r="O527" t="b">
        <f t="shared" si="26"/>
        <v>0</v>
      </c>
    </row>
    <row r="528" spans="1:15" hidden="1" x14ac:dyDescent="0.25">
      <c r="A528" s="73" t="s">
        <v>839</v>
      </c>
      <c r="B528" s="73" t="s">
        <v>1030</v>
      </c>
      <c r="C528" s="73"/>
      <c r="D528" s="73" t="s">
        <v>718</v>
      </c>
      <c r="E528" s="73"/>
      <c r="F528" s="73"/>
      <c r="G528" s="71">
        <v>0</v>
      </c>
      <c r="H528" s="71">
        <v>0</v>
      </c>
      <c r="I528" s="73" t="s">
        <v>626</v>
      </c>
      <c r="J528" s="71">
        <v>500</v>
      </c>
      <c r="K528" t="str">
        <f t="shared" si="24"/>
        <v>SI</v>
      </c>
      <c r="M528" t="str">
        <f t="shared" si="25"/>
        <v>001-VA-1140-Blanco</v>
      </c>
      <c r="O528" t="b">
        <f t="shared" si="26"/>
        <v>0</v>
      </c>
    </row>
    <row r="529" spans="1:15" hidden="1" x14ac:dyDescent="0.25">
      <c r="A529" s="73" t="s">
        <v>844</v>
      </c>
      <c r="B529" s="73" t="s">
        <v>1030</v>
      </c>
      <c r="C529" s="73"/>
      <c r="D529" s="73" t="s">
        <v>720</v>
      </c>
      <c r="E529" s="73"/>
      <c r="F529" s="73"/>
      <c r="G529" s="71">
        <v>0</v>
      </c>
      <c r="H529" s="71">
        <v>0</v>
      </c>
      <c r="I529" s="73" t="s">
        <v>626</v>
      </c>
      <c r="J529" s="71">
        <v>600</v>
      </c>
      <c r="K529" t="str">
        <f t="shared" si="24"/>
        <v>SI</v>
      </c>
      <c r="M529" t="str">
        <f t="shared" si="25"/>
        <v>001-VA-1141-Azul Royal</v>
      </c>
      <c r="O529" t="b">
        <f t="shared" si="26"/>
        <v>0</v>
      </c>
    </row>
    <row r="530" spans="1:15" hidden="1" x14ac:dyDescent="0.25">
      <c r="A530" s="73" t="s">
        <v>844</v>
      </c>
      <c r="B530" s="73" t="s">
        <v>1033</v>
      </c>
      <c r="C530" s="73"/>
      <c r="D530" s="73" t="s">
        <v>718</v>
      </c>
      <c r="E530" s="73"/>
      <c r="F530" s="73"/>
      <c r="G530" s="71">
        <v>0</v>
      </c>
      <c r="H530" s="71">
        <v>0</v>
      </c>
      <c r="I530" s="73" t="s">
        <v>626</v>
      </c>
      <c r="J530" s="71">
        <v>600</v>
      </c>
      <c r="K530" t="str">
        <f t="shared" si="24"/>
        <v>SI</v>
      </c>
      <c r="M530" t="str">
        <f t="shared" si="25"/>
        <v>001-VA-1141-Blanco</v>
      </c>
      <c r="O530" t="b">
        <f t="shared" si="26"/>
        <v>0</v>
      </c>
    </row>
    <row r="531" spans="1:15" hidden="1" x14ac:dyDescent="0.25">
      <c r="A531" s="73" t="s">
        <v>844</v>
      </c>
      <c r="B531" s="73" t="s">
        <v>1032</v>
      </c>
      <c r="C531" s="73"/>
      <c r="D531" s="73" t="s">
        <v>713</v>
      </c>
      <c r="E531" s="73"/>
      <c r="F531" s="73"/>
      <c r="G531" s="71">
        <v>0</v>
      </c>
      <c r="H531" s="71">
        <v>0</v>
      </c>
      <c r="I531" s="73" t="s">
        <v>626</v>
      </c>
      <c r="J531" s="71">
        <v>600</v>
      </c>
      <c r="K531" t="str">
        <f t="shared" si="24"/>
        <v>SI</v>
      </c>
      <c r="M531" t="str">
        <f t="shared" si="25"/>
        <v>001-VA-1141-Negro</v>
      </c>
      <c r="O531" t="b">
        <f t="shared" si="26"/>
        <v>0</v>
      </c>
    </row>
    <row r="532" spans="1:15" hidden="1" x14ac:dyDescent="0.25">
      <c r="A532" s="73" t="s">
        <v>844</v>
      </c>
      <c r="B532" s="73" t="s">
        <v>1034</v>
      </c>
      <c r="C532" s="73"/>
      <c r="D532" s="73" t="s">
        <v>715</v>
      </c>
      <c r="E532" s="73"/>
      <c r="F532" s="73"/>
      <c r="G532" s="71">
        <v>0</v>
      </c>
      <c r="H532" s="71">
        <v>0</v>
      </c>
      <c r="I532" s="73" t="s">
        <v>626</v>
      </c>
      <c r="J532" s="71">
        <v>600</v>
      </c>
      <c r="K532" t="str">
        <f t="shared" si="24"/>
        <v>SI</v>
      </c>
      <c r="M532" t="str">
        <f t="shared" si="25"/>
        <v>001-VA-1141-Rojo</v>
      </c>
      <c r="O532" t="b">
        <f t="shared" si="26"/>
        <v>0</v>
      </c>
    </row>
    <row r="533" spans="1:15" x14ac:dyDescent="0.25">
      <c r="A533" s="74" t="s">
        <v>797</v>
      </c>
      <c r="B533" s="74" t="s">
        <v>623</v>
      </c>
      <c r="C533" s="74"/>
      <c r="D533" s="74" t="s">
        <v>798</v>
      </c>
      <c r="E533" s="74"/>
      <c r="F533" s="74"/>
      <c r="G533" s="62">
        <v>0</v>
      </c>
      <c r="H533" s="62">
        <v>0</v>
      </c>
      <c r="I533" s="74" t="s">
        <v>626</v>
      </c>
      <c r="J533" s="62">
        <v>210</v>
      </c>
      <c r="K533" t="str">
        <f t="shared" si="24"/>
        <v>SI</v>
      </c>
      <c r="L533" t="s">
        <v>1239</v>
      </c>
      <c r="M533" t="str">
        <f t="shared" si="25"/>
        <v>001-VA-1143-Negro - Gris</v>
      </c>
      <c r="O533" t="b">
        <f t="shared" si="26"/>
        <v>0</v>
      </c>
    </row>
    <row r="534" spans="1:15" hidden="1" x14ac:dyDescent="0.25">
      <c r="A534" s="53" t="s">
        <v>799</v>
      </c>
      <c r="B534" s="53" t="s">
        <v>623</v>
      </c>
      <c r="D534" s="53" t="s">
        <v>713</v>
      </c>
      <c r="G534">
        <v>0</v>
      </c>
      <c r="H534">
        <v>0</v>
      </c>
      <c r="I534" s="53" t="s">
        <v>626</v>
      </c>
      <c r="J534">
        <v>151</v>
      </c>
      <c r="K534" t="str">
        <f t="shared" si="24"/>
        <v>NO</v>
      </c>
      <c r="M534" t="str">
        <f t="shared" si="25"/>
        <v>001-VA-1144-Negro</v>
      </c>
      <c r="N534" t="s">
        <v>1090</v>
      </c>
      <c r="O534" t="b">
        <f t="shared" si="26"/>
        <v>1</v>
      </c>
    </row>
    <row r="535" spans="1:15" hidden="1" x14ac:dyDescent="0.25">
      <c r="A535" s="53" t="s">
        <v>800</v>
      </c>
      <c r="B535" s="53" t="s">
        <v>623</v>
      </c>
      <c r="D535" s="53" t="s">
        <v>713</v>
      </c>
      <c r="G535">
        <v>0</v>
      </c>
      <c r="H535">
        <v>0</v>
      </c>
      <c r="I535" s="53" t="s">
        <v>626</v>
      </c>
      <c r="J535">
        <v>151</v>
      </c>
      <c r="K535" t="str">
        <f t="shared" si="24"/>
        <v>NO</v>
      </c>
      <c r="M535" t="str">
        <f t="shared" si="25"/>
        <v>001-VA-1145-Negro</v>
      </c>
      <c r="N535" t="s">
        <v>1091</v>
      </c>
      <c r="O535" t="b">
        <f t="shared" si="26"/>
        <v>1</v>
      </c>
    </row>
    <row r="536" spans="1:15" hidden="1" x14ac:dyDescent="0.25">
      <c r="A536" s="53" t="s">
        <v>801</v>
      </c>
      <c r="B536" s="53" t="s">
        <v>688</v>
      </c>
      <c r="D536" s="53" t="s">
        <v>759</v>
      </c>
      <c r="G536">
        <v>0</v>
      </c>
      <c r="H536">
        <v>0</v>
      </c>
      <c r="I536" s="53" t="s">
        <v>626</v>
      </c>
      <c r="J536">
        <v>360</v>
      </c>
      <c r="K536" t="str">
        <f t="shared" si="24"/>
        <v>NO</v>
      </c>
      <c r="M536" t="str">
        <f t="shared" si="25"/>
        <v>001-VA-1146-Gris Oscuro</v>
      </c>
      <c r="N536" t="s">
        <v>1232</v>
      </c>
      <c r="O536" t="b">
        <f t="shared" si="26"/>
        <v>1</v>
      </c>
    </row>
    <row r="537" spans="1:15" hidden="1" x14ac:dyDescent="0.25">
      <c r="A537" s="53" t="s">
        <v>801</v>
      </c>
      <c r="B537" s="53" t="s">
        <v>623</v>
      </c>
      <c r="D537" s="53" t="s">
        <v>713</v>
      </c>
      <c r="G537">
        <v>0</v>
      </c>
      <c r="H537">
        <v>0</v>
      </c>
      <c r="I537" s="53" t="s">
        <v>626</v>
      </c>
      <c r="J537">
        <v>360</v>
      </c>
      <c r="K537" t="str">
        <f t="shared" si="24"/>
        <v>NO</v>
      </c>
      <c r="M537" t="str">
        <f t="shared" si="25"/>
        <v>001-VA-1146-Negro</v>
      </c>
      <c r="N537" t="s">
        <v>1092</v>
      </c>
      <c r="O537" t="b">
        <f t="shared" si="26"/>
        <v>1</v>
      </c>
    </row>
    <row r="538" spans="1:15" hidden="1" x14ac:dyDescent="0.25">
      <c r="A538" s="53" t="s">
        <v>802</v>
      </c>
      <c r="B538" s="53" t="s">
        <v>623</v>
      </c>
      <c r="D538" s="53" t="s">
        <v>713</v>
      </c>
      <c r="G538">
        <v>0</v>
      </c>
      <c r="H538">
        <v>0</v>
      </c>
      <c r="I538" s="53" t="s">
        <v>626</v>
      </c>
      <c r="J538">
        <v>312</v>
      </c>
      <c r="K538" t="str">
        <f t="shared" si="24"/>
        <v>NO</v>
      </c>
      <c r="M538" t="str">
        <f t="shared" si="25"/>
        <v>001-VA-1147-Negro</v>
      </c>
      <c r="N538" t="s">
        <v>1093</v>
      </c>
      <c r="O538" t="b">
        <f t="shared" si="26"/>
        <v>1</v>
      </c>
    </row>
    <row r="539" spans="1:15" hidden="1" x14ac:dyDescent="0.25">
      <c r="A539" s="53" t="s">
        <v>803</v>
      </c>
      <c r="B539" s="53" t="s">
        <v>688</v>
      </c>
      <c r="D539" s="53" t="s">
        <v>722</v>
      </c>
      <c r="G539">
        <v>0</v>
      </c>
      <c r="H539">
        <v>0</v>
      </c>
      <c r="I539" s="53" t="s">
        <v>626</v>
      </c>
      <c r="J539">
        <v>153</v>
      </c>
      <c r="K539" t="str">
        <f t="shared" si="24"/>
        <v>NO</v>
      </c>
      <c r="M539" t="str">
        <f t="shared" si="25"/>
        <v>001-VA-1148-Azul Oscuro</v>
      </c>
      <c r="N539" t="s">
        <v>1094</v>
      </c>
      <c r="O539" t="b">
        <f t="shared" si="26"/>
        <v>1</v>
      </c>
    </row>
    <row r="540" spans="1:15" hidden="1" x14ac:dyDescent="0.25">
      <c r="A540" s="53" t="s">
        <v>803</v>
      </c>
      <c r="B540" s="53" t="s">
        <v>623</v>
      </c>
      <c r="D540" s="53" t="s">
        <v>713</v>
      </c>
      <c r="G540">
        <v>0</v>
      </c>
      <c r="H540">
        <v>0</v>
      </c>
      <c r="I540" s="53" t="s">
        <v>626</v>
      </c>
      <c r="J540">
        <v>153</v>
      </c>
      <c r="K540" t="str">
        <f t="shared" si="24"/>
        <v>NO</v>
      </c>
      <c r="M540" t="str">
        <f t="shared" si="25"/>
        <v>001-VA-1148-Negro</v>
      </c>
      <c r="N540" t="s">
        <v>1095</v>
      </c>
      <c r="O540" t="b">
        <f t="shared" si="26"/>
        <v>1</v>
      </c>
    </row>
    <row r="541" spans="1:15" hidden="1" x14ac:dyDescent="0.25">
      <c r="A541" s="53" t="s">
        <v>804</v>
      </c>
      <c r="B541" s="53" t="s">
        <v>623</v>
      </c>
      <c r="D541" s="53" t="s">
        <v>713</v>
      </c>
      <c r="G541">
        <v>0</v>
      </c>
      <c r="H541">
        <v>0</v>
      </c>
      <c r="I541" s="53" t="s">
        <v>626</v>
      </c>
      <c r="J541">
        <v>360</v>
      </c>
      <c r="K541" t="str">
        <f t="shared" si="24"/>
        <v>NO</v>
      </c>
      <c r="M541" t="str">
        <f t="shared" si="25"/>
        <v>001-VA-1149-Negro</v>
      </c>
      <c r="N541" t="s">
        <v>1096</v>
      </c>
      <c r="O541" t="b">
        <f t="shared" si="26"/>
        <v>1</v>
      </c>
    </row>
    <row r="542" spans="1:15" hidden="1" x14ac:dyDescent="0.25">
      <c r="A542" s="53" t="s">
        <v>805</v>
      </c>
      <c r="B542" s="53" t="s">
        <v>688</v>
      </c>
      <c r="D542" s="53" t="s">
        <v>759</v>
      </c>
      <c r="G542">
        <v>0</v>
      </c>
      <c r="H542">
        <v>0</v>
      </c>
      <c r="I542" s="53" t="s">
        <v>626</v>
      </c>
      <c r="J542">
        <v>300</v>
      </c>
      <c r="K542" t="str">
        <f t="shared" si="24"/>
        <v>NO</v>
      </c>
      <c r="M542" t="str">
        <f t="shared" si="25"/>
        <v>001-VA-1150-Gris Oscuro</v>
      </c>
      <c r="N542" t="s">
        <v>1233</v>
      </c>
      <c r="O542" t="b">
        <f t="shared" si="26"/>
        <v>1</v>
      </c>
    </row>
    <row r="543" spans="1:15" hidden="1" x14ac:dyDescent="0.25">
      <c r="A543" s="53" t="s">
        <v>805</v>
      </c>
      <c r="B543" s="53" t="s">
        <v>623</v>
      </c>
      <c r="D543" s="53" t="s">
        <v>713</v>
      </c>
      <c r="G543">
        <v>0</v>
      </c>
      <c r="H543">
        <v>0</v>
      </c>
      <c r="I543" s="53" t="s">
        <v>626</v>
      </c>
      <c r="J543">
        <v>300</v>
      </c>
      <c r="K543" t="str">
        <f t="shared" si="24"/>
        <v>NO</v>
      </c>
      <c r="M543" t="str">
        <f t="shared" si="25"/>
        <v>001-VA-1150-Negro</v>
      </c>
      <c r="N543" t="s">
        <v>1097</v>
      </c>
      <c r="O543" t="b">
        <f t="shared" si="26"/>
        <v>1</v>
      </c>
    </row>
    <row r="544" spans="1:15" hidden="1" x14ac:dyDescent="0.25">
      <c r="A544" s="53" t="s">
        <v>806</v>
      </c>
      <c r="B544" s="53" t="s">
        <v>688</v>
      </c>
      <c r="D544" s="53" t="s">
        <v>759</v>
      </c>
      <c r="G544">
        <v>0</v>
      </c>
      <c r="H544">
        <v>0</v>
      </c>
      <c r="I544" s="53" t="s">
        <v>626</v>
      </c>
      <c r="J544">
        <v>306</v>
      </c>
      <c r="K544" t="str">
        <f t="shared" si="24"/>
        <v>NO</v>
      </c>
      <c r="M544" t="str">
        <f t="shared" si="25"/>
        <v>001-VA-1151-Gris Oscuro</v>
      </c>
      <c r="N544" t="s">
        <v>1234</v>
      </c>
      <c r="O544" t="b">
        <f t="shared" si="26"/>
        <v>1</v>
      </c>
    </row>
    <row r="545" spans="1:15" hidden="1" x14ac:dyDescent="0.25">
      <c r="A545" s="53" t="s">
        <v>806</v>
      </c>
      <c r="B545" s="53" t="s">
        <v>623</v>
      </c>
      <c r="D545" s="53" t="s">
        <v>713</v>
      </c>
      <c r="G545">
        <v>0</v>
      </c>
      <c r="H545">
        <v>0</v>
      </c>
      <c r="I545" s="53" t="s">
        <v>626</v>
      </c>
      <c r="J545">
        <v>306</v>
      </c>
      <c r="K545" t="str">
        <f t="shared" si="24"/>
        <v>NO</v>
      </c>
      <c r="M545" t="str">
        <f t="shared" si="25"/>
        <v>001-VA-1151-Negro</v>
      </c>
      <c r="N545" t="s">
        <v>1098</v>
      </c>
      <c r="O545" t="b">
        <f t="shared" si="26"/>
        <v>1</v>
      </c>
    </row>
    <row r="546" spans="1:15" hidden="1" x14ac:dyDescent="0.25">
      <c r="A546" s="53" t="s">
        <v>807</v>
      </c>
      <c r="B546" s="53" t="s">
        <v>623</v>
      </c>
      <c r="D546" s="53" t="s">
        <v>713</v>
      </c>
      <c r="G546">
        <v>0</v>
      </c>
      <c r="H546">
        <v>0</v>
      </c>
      <c r="I546" s="53" t="s">
        <v>626</v>
      </c>
      <c r="J546">
        <v>151</v>
      </c>
      <c r="K546" t="str">
        <f t="shared" si="24"/>
        <v>NO</v>
      </c>
      <c r="M546" t="str">
        <f t="shared" si="25"/>
        <v>001-VA-1152-Negro</v>
      </c>
      <c r="N546" t="s">
        <v>1099</v>
      </c>
      <c r="O546" t="b">
        <f t="shared" si="26"/>
        <v>1</v>
      </c>
    </row>
    <row r="547" spans="1:15" hidden="1" x14ac:dyDescent="0.25">
      <c r="A547" s="73" t="s">
        <v>1013</v>
      </c>
      <c r="B547" s="73" t="s">
        <v>1032</v>
      </c>
      <c r="C547" s="73"/>
      <c r="D547" s="73" t="s">
        <v>722</v>
      </c>
      <c r="E547" s="73"/>
      <c r="F547" s="73"/>
      <c r="G547" s="71">
        <v>0</v>
      </c>
      <c r="H547" s="71">
        <v>0</v>
      </c>
      <c r="I547" s="73" t="s">
        <v>626</v>
      </c>
      <c r="J547" s="71">
        <v>600</v>
      </c>
      <c r="K547" t="str">
        <f t="shared" si="24"/>
        <v>SI</v>
      </c>
      <c r="M547" t="str">
        <f t="shared" si="25"/>
        <v>001-VA-1153-Azul Oscuro</v>
      </c>
      <c r="O547" t="b">
        <f t="shared" si="26"/>
        <v>0</v>
      </c>
    </row>
    <row r="548" spans="1:15" hidden="1" x14ac:dyDescent="0.25">
      <c r="A548" s="73" t="s">
        <v>1013</v>
      </c>
      <c r="B548" s="73" t="s">
        <v>1033</v>
      </c>
      <c r="C548" s="73"/>
      <c r="D548" s="73" t="s">
        <v>716</v>
      </c>
      <c r="E548" s="73"/>
      <c r="F548" s="73"/>
      <c r="G548" s="71">
        <v>0</v>
      </c>
      <c r="H548" s="71">
        <v>0</v>
      </c>
      <c r="I548" s="73" t="s">
        <v>626</v>
      </c>
      <c r="J548" s="71">
        <v>600</v>
      </c>
      <c r="K548" t="str">
        <f t="shared" si="24"/>
        <v>SI</v>
      </c>
      <c r="M548" t="str">
        <f t="shared" si="25"/>
        <v>001-VA-1153-Gris</v>
      </c>
      <c r="O548" t="b">
        <f t="shared" si="26"/>
        <v>0</v>
      </c>
    </row>
    <row r="549" spans="1:15" hidden="1" x14ac:dyDescent="0.25">
      <c r="A549" s="73" t="s">
        <v>1013</v>
      </c>
      <c r="B549" s="73" t="s">
        <v>1030</v>
      </c>
      <c r="C549" s="73"/>
      <c r="D549" s="73" t="s">
        <v>713</v>
      </c>
      <c r="E549" s="73"/>
      <c r="F549" s="73"/>
      <c r="G549" s="71">
        <v>0</v>
      </c>
      <c r="H549" s="71">
        <v>0</v>
      </c>
      <c r="I549" s="73" t="s">
        <v>626</v>
      </c>
      <c r="J549" s="71">
        <v>600</v>
      </c>
      <c r="K549" t="str">
        <f t="shared" si="24"/>
        <v>SI</v>
      </c>
      <c r="M549" t="str">
        <f t="shared" si="25"/>
        <v>001-VA-1153-Negro</v>
      </c>
      <c r="O549" t="b">
        <f t="shared" si="26"/>
        <v>0</v>
      </c>
    </row>
    <row r="550" spans="1:15" hidden="1" x14ac:dyDescent="0.25">
      <c r="A550" s="53" t="s">
        <v>808</v>
      </c>
      <c r="B550" s="53" t="s">
        <v>1030</v>
      </c>
      <c r="D550" s="53" t="s">
        <v>718</v>
      </c>
      <c r="G550">
        <v>0</v>
      </c>
      <c r="H550">
        <v>0</v>
      </c>
      <c r="I550" s="53" t="s">
        <v>626</v>
      </c>
      <c r="J550">
        <v>500</v>
      </c>
      <c r="K550" t="str">
        <f t="shared" si="24"/>
        <v>NO</v>
      </c>
      <c r="M550" t="str">
        <f t="shared" si="25"/>
        <v>001-VA-1155-Blanco</v>
      </c>
      <c r="N550" t="s">
        <v>1184</v>
      </c>
      <c r="O550" t="b">
        <f t="shared" si="26"/>
        <v>1</v>
      </c>
    </row>
    <row r="551" spans="1:15" hidden="1" x14ac:dyDescent="0.25">
      <c r="A551" s="73" t="s">
        <v>1018</v>
      </c>
      <c r="B551" s="73" t="s">
        <v>1030</v>
      </c>
      <c r="C551" s="73"/>
      <c r="D551" s="73" t="s">
        <v>724</v>
      </c>
      <c r="E551" s="73"/>
      <c r="F551" s="73"/>
      <c r="G551" s="71">
        <v>0</v>
      </c>
      <c r="H551" s="71">
        <v>0</v>
      </c>
      <c r="I551" s="73" t="s">
        <v>626</v>
      </c>
      <c r="J551" s="71">
        <v>800</v>
      </c>
      <c r="K551" t="str">
        <f t="shared" si="24"/>
        <v>SI</v>
      </c>
      <c r="M551" t="str">
        <f t="shared" si="25"/>
        <v>001-VA-1156-Natural</v>
      </c>
      <c r="O551" t="b">
        <f t="shared" si="26"/>
        <v>0</v>
      </c>
    </row>
    <row r="552" spans="1:15" hidden="1" x14ac:dyDescent="0.25">
      <c r="A552" s="73" t="s">
        <v>1019</v>
      </c>
      <c r="B552" s="73" t="s">
        <v>1030</v>
      </c>
      <c r="C552" s="73"/>
      <c r="D552" s="73" t="s">
        <v>1020</v>
      </c>
      <c r="E552" s="73"/>
      <c r="F552" s="73"/>
      <c r="G552" s="71">
        <v>0</v>
      </c>
      <c r="H552" s="71">
        <v>0</v>
      </c>
      <c r="I552" s="73" t="s">
        <v>626</v>
      </c>
      <c r="J552" s="71">
        <v>800</v>
      </c>
      <c r="K552" t="str">
        <f t="shared" si="24"/>
        <v>SI</v>
      </c>
      <c r="M552" t="str">
        <f t="shared" si="25"/>
        <v>001-VA-1158-Naural</v>
      </c>
      <c r="O552" t="b">
        <f t="shared" si="26"/>
        <v>0</v>
      </c>
    </row>
    <row r="553" spans="1:15" hidden="1" x14ac:dyDescent="0.25">
      <c r="A553" s="73" t="s">
        <v>1021</v>
      </c>
      <c r="B553" s="73" t="s">
        <v>1032</v>
      </c>
      <c r="C553" s="73"/>
      <c r="D553" s="73" t="s">
        <v>1023</v>
      </c>
      <c r="E553" s="73"/>
      <c r="F553" s="73"/>
      <c r="G553" s="71">
        <v>0</v>
      </c>
      <c r="H553" s="71">
        <v>0</v>
      </c>
      <c r="I553" s="73" t="s">
        <v>626</v>
      </c>
      <c r="J553" s="71">
        <v>800</v>
      </c>
      <c r="K553" t="str">
        <f t="shared" si="24"/>
        <v>SI</v>
      </c>
      <c r="M553" t="str">
        <f t="shared" si="25"/>
        <v>001-VA-1159-Blanco - Azul</v>
      </c>
      <c r="O553" t="b">
        <f t="shared" si="26"/>
        <v>0</v>
      </c>
    </row>
    <row r="554" spans="1:15" hidden="1" x14ac:dyDescent="0.25">
      <c r="A554" s="73" t="s">
        <v>1021</v>
      </c>
      <c r="B554" s="73" t="s">
        <v>1030</v>
      </c>
      <c r="C554" s="73"/>
      <c r="D554" s="73" t="s">
        <v>1022</v>
      </c>
      <c r="E554" s="73"/>
      <c r="F554" s="73"/>
      <c r="G554" s="71">
        <v>0</v>
      </c>
      <c r="H554" s="71">
        <v>0</v>
      </c>
      <c r="I554" s="73" t="s">
        <v>626</v>
      </c>
      <c r="J554" s="71">
        <v>800</v>
      </c>
      <c r="K554" t="str">
        <f t="shared" si="24"/>
        <v>SI</v>
      </c>
      <c r="M554" t="str">
        <f t="shared" si="25"/>
        <v>001-VA-1159-Blanco - Negro</v>
      </c>
      <c r="O554" t="b">
        <f t="shared" si="26"/>
        <v>0</v>
      </c>
    </row>
    <row r="555" spans="1:15" hidden="1" x14ac:dyDescent="0.25">
      <c r="A555" s="73" t="s">
        <v>1026</v>
      </c>
      <c r="B555" s="73" t="s">
        <v>1030</v>
      </c>
      <c r="C555" s="73"/>
      <c r="D555" s="73" t="s">
        <v>720</v>
      </c>
      <c r="E555" s="73"/>
      <c r="F555" s="73"/>
      <c r="G555" s="71">
        <v>0</v>
      </c>
      <c r="H555" s="71">
        <v>0</v>
      </c>
      <c r="I555" s="73" t="s">
        <v>626</v>
      </c>
      <c r="J555" s="71">
        <v>500</v>
      </c>
      <c r="K555" t="str">
        <f t="shared" si="24"/>
        <v>SI</v>
      </c>
      <c r="M555" t="str">
        <f t="shared" si="25"/>
        <v>001-VA-1162-Azul Royal</v>
      </c>
      <c r="O555" t="b">
        <f t="shared" si="26"/>
        <v>0</v>
      </c>
    </row>
    <row r="556" spans="1:15" hidden="1" x14ac:dyDescent="0.25">
      <c r="A556" s="73" t="s">
        <v>1026</v>
      </c>
      <c r="B556" s="73" t="s">
        <v>1033</v>
      </c>
      <c r="C556" s="73"/>
      <c r="D556" s="73" t="s">
        <v>716</v>
      </c>
      <c r="E556" s="73"/>
      <c r="F556" s="73"/>
      <c r="G556" s="71">
        <v>0</v>
      </c>
      <c r="H556" s="71">
        <v>0</v>
      </c>
      <c r="I556" s="73" t="s">
        <v>626</v>
      </c>
      <c r="J556" s="71">
        <v>500</v>
      </c>
      <c r="K556" t="str">
        <f t="shared" si="24"/>
        <v>SI</v>
      </c>
      <c r="M556" t="str">
        <f t="shared" si="25"/>
        <v>001-VA-1162-Gris</v>
      </c>
      <c r="O556" t="b">
        <f t="shared" si="26"/>
        <v>0</v>
      </c>
    </row>
    <row r="557" spans="1:15" hidden="1" x14ac:dyDescent="0.25">
      <c r="A557" s="73" t="s">
        <v>1026</v>
      </c>
      <c r="B557" s="73" t="s">
        <v>1032</v>
      </c>
      <c r="C557" s="73"/>
      <c r="D557" s="73" t="s">
        <v>713</v>
      </c>
      <c r="E557" s="73"/>
      <c r="F557" s="73"/>
      <c r="G557" s="71">
        <v>0</v>
      </c>
      <c r="H557" s="71">
        <v>0</v>
      </c>
      <c r="I557" s="73" t="s">
        <v>626</v>
      </c>
      <c r="J557" s="71">
        <v>500</v>
      </c>
      <c r="K557" t="str">
        <f t="shared" si="24"/>
        <v>SI</v>
      </c>
      <c r="M557" t="str">
        <f t="shared" si="25"/>
        <v>001-VA-1162-Negro</v>
      </c>
      <c r="O557" t="b">
        <f t="shared" si="26"/>
        <v>0</v>
      </c>
    </row>
    <row r="558" spans="1:15" hidden="1" x14ac:dyDescent="0.25">
      <c r="A558" s="73" t="s">
        <v>1027</v>
      </c>
      <c r="B558" s="73" t="s">
        <v>1032</v>
      </c>
      <c r="C558" s="73"/>
      <c r="D558" s="73" t="s">
        <v>720</v>
      </c>
      <c r="E558" s="73"/>
      <c r="F558" s="73"/>
      <c r="G558" s="71">
        <v>0</v>
      </c>
      <c r="H558" s="71">
        <v>0</v>
      </c>
      <c r="I558" s="73" t="s">
        <v>626</v>
      </c>
      <c r="J558" s="71">
        <v>600</v>
      </c>
      <c r="K558" t="str">
        <f t="shared" si="24"/>
        <v>SI</v>
      </c>
      <c r="M558" t="str">
        <f t="shared" si="25"/>
        <v>001-VA-1163-Azul Royal</v>
      </c>
      <c r="O558" t="b">
        <f t="shared" si="26"/>
        <v>0</v>
      </c>
    </row>
    <row r="559" spans="1:15" hidden="1" x14ac:dyDescent="0.25">
      <c r="A559" s="73" t="s">
        <v>1027</v>
      </c>
      <c r="B559" s="73" t="s">
        <v>1033</v>
      </c>
      <c r="C559" s="73"/>
      <c r="D559" s="73" t="s">
        <v>718</v>
      </c>
      <c r="E559" s="73"/>
      <c r="F559" s="73"/>
      <c r="G559" s="71">
        <v>0</v>
      </c>
      <c r="H559" s="71">
        <v>0</v>
      </c>
      <c r="I559" s="73" t="s">
        <v>626</v>
      </c>
      <c r="J559" s="71">
        <v>600</v>
      </c>
      <c r="K559" t="str">
        <f t="shared" si="24"/>
        <v>SI</v>
      </c>
      <c r="M559" t="str">
        <f t="shared" si="25"/>
        <v>001-VA-1163-Blanco</v>
      </c>
      <c r="O559" t="b">
        <f t="shared" si="26"/>
        <v>0</v>
      </c>
    </row>
    <row r="560" spans="1:15" hidden="1" x14ac:dyDescent="0.25">
      <c r="A560" s="73" t="s">
        <v>1027</v>
      </c>
      <c r="B560" s="73" t="s">
        <v>1030</v>
      </c>
      <c r="C560" s="73"/>
      <c r="D560" s="73" t="s">
        <v>713</v>
      </c>
      <c r="E560" s="73"/>
      <c r="F560" s="73"/>
      <c r="G560" s="71">
        <v>0</v>
      </c>
      <c r="H560" s="71">
        <v>0</v>
      </c>
      <c r="I560" s="73" t="s">
        <v>626</v>
      </c>
      <c r="J560" s="71">
        <v>600</v>
      </c>
      <c r="K560" t="str">
        <f t="shared" si="24"/>
        <v>SI</v>
      </c>
      <c r="M560" t="str">
        <f t="shared" si="25"/>
        <v>001-VA-1163-Negro</v>
      </c>
      <c r="O560" t="b">
        <f t="shared" si="26"/>
        <v>0</v>
      </c>
    </row>
    <row r="561" spans="1:15" hidden="1" x14ac:dyDescent="0.25">
      <c r="A561" s="73" t="s">
        <v>1028</v>
      </c>
      <c r="B561" s="73" t="s">
        <v>1030</v>
      </c>
      <c r="C561" s="73"/>
      <c r="D561" s="73" t="s">
        <v>714</v>
      </c>
      <c r="E561" s="73"/>
      <c r="F561" s="73"/>
      <c r="G561" s="71">
        <v>0</v>
      </c>
      <c r="H561" s="71">
        <v>0</v>
      </c>
      <c r="I561" s="73" t="s">
        <v>626</v>
      </c>
      <c r="J561" s="71">
        <v>700</v>
      </c>
      <c r="K561" t="str">
        <f t="shared" si="24"/>
        <v>SI</v>
      </c>
      <c r="M561" t="str">
        <f t="shared" si="25"/>
        <v>001-VA-1164-Azul</v>
      </c>
      <c r="O561" t="b">
        <f t="shared" si="26"/>
        <v>0</v>
      </c>
    </row>
    <row r="562" spans="1:15" hidden="1" x14ac:dyDescent="0.25">
      <c r="A562" s="73" t="s">
        <v>1028</v>
      </c>
      <c r="B562" s="73" t="s">
        <v>1033</v>
      </c>
      <c r="C562" s="73"/>
      <c r="D562" s="73" t="s">
        <v>718</v>
      </c>
      <c r="E562" s="73"/>
      <c r="F562" s="73"/>
      <c r="G562" s="71">
        <v>0</v>
      </c>
      <c r="H562" s="71">
        <v>0</v>
      </c>
      <c r="I562" s="73" t="s">
        <v>626</v>
      </c>
      <c r="J562" s="71">
        <v>700</v>
      </c>
      <c r="K562" t="str">
        <f t="shared" si="24"/>
        <v>SI</v>
      </c>
      <c r="M562" t="str">
        <f t="shared" si="25"/>
        <v>001-VA-1164-Blanco</v>
      </c>
      <c r="O562" t="b">
        <f t="shared" si="26"/>
        <v>0</v>
      </c>
    </row>
    <row r="563" spans="1:15" hidden="1" x14ac:dyDescent="0.25">
      <c r="A563" s="73" t="s">
        <v>1028</v>
      </c>
      <c r="B563" s="73" t="s">
        <v>1032</v>
      </c>
      <c r="C563" s="73"/>
      <c r="D563" s="73" t="s">
        <v>713</v>
      </c>
      <c r="E563" s="73"/>
      <c r="F563" s="73"/>
      <c r="G563" s="71">
        <v>0</v>
      </c>
      <c r="H563" s="71">
        <v>0</v>
      </c>
      <c r="I563" s="73" t="s">
        <v>626</v>
      </c>
      <c r="J563" s="71">
        <v>700</v>
      </c>
      <c r="K563" t="str">
        <f t="shared" si="24"/>
        <v>SI</v>
      </c>
      <c r="M563" t="str">
        <f t="shared" si="25"/>
        <v>001-VA-1164-Negro</v>
      </c>
      <c r="O563" t="b">
        <f t="shared" si="26"/>
        <v>0</v>
      </c>
    </row>
    <row r="564" spans="1:15" hidden="1" x14ac:dyDescent="0.25">
      <c r="A564" s="73" t="s">
        <v>1029</v>
      </c>
      <c r="B564" s="73" t="s">
        <v>1030</v>
      </c>
      <c r="C564" s="73"/>
      <c r="D564" s="73" t="s">
        <v>833</v>
      </c>
      <c r="E564" s="73"/>
      <c r="F564" s="73"/>
      <c r="G564" s="71">
        <v>0</v>
      </c>
      <c r="H564" s="71">
        <v>0</v>
      </c>
      <c r="I564" s="73" t="s">
        <v>626</v>
      </c>
      <c r="J564" s="71">
        <v>700</v>
      </c>
      <c r="K564" t="str">
        <f t="shared" si="24"/>
        <v>SI</v>
      </c>
      <c r="M564" t="str">
        <f t="shared" si="25"/>
        <v>001-VA-1166-Gris - Negro</v>
      </c>
      <c r="O564" t="b">
        <f t="shared" si="26"/>
        <v>0</v>
      </c>
    </row>
    <row r="565" spans="1:15" hidden="1" x14ac:dyDescent="0.25">
      <c r="A565" s="73" t="s">
        <v>847</v>
      </c>
      <c r="B565" s="73" t="s">
        <v>1034</v>
      </c>
      <c r="C565" s="73"/>
      <c r="D565" s="73" t="s">
        <v>851</v>
      </c>
      <c r="E565" s="73"/>
      <c r="F565" s="73"/>
      <c r="G565" s="71">
        <v>0</v>
      </c>
      <c r="H565" s="71">
        <v>0</v>
      </c>
      <c r="I565" s="73" t="s">
        <v>626</v>
      </c>
      <c r="J565" s="71">
        <v>100</v>
      </c>
      <c r="K565" t="str">
        <f t="shared" si="24"/>
        <v>SI</v>
      </c>
      <c r="M565" t="str">
        <f t="shared" si="25"/>
        <v>001-VA-89-2-Amarillo Neon</v>
      </c>
      <c r="O565" t="b">
        <f t="shared" si="26"/>
        <v>0</v>
      </c>
    </row>
    <row r="566" spans="1:15" hidden="1" x14ac:dyDescent="0.25">
      <c r="A566" s="73" t="s">
        <v>847</v>
      </c>
      <c r="B566" s="73" t="s">
        <v>1030</v>
      </c>
      <c r="C566" s="73"/>
      <c r="D566" s="73" t="s">
        <v>848</v>
      </c>
      <c r="E566" s="73"/>
      <c r="F566" s="73"/>
      <c r="G566" s="71">
        <v>0</v>
      </c>
      <c r="H566" s="71">
        <v>0</v>
      </c>
      <c r="I566" s="73" t="s">
        <v>626</v>
      </c>
      <c r="J566" s="71">
        <v>1000</v>
      </c>
      <c r="K566" t="str">
        <f t="shared" si="24"/>
        <v>SI</v>
      </c>
      <c r="M566" t="str">
        <f t="shared" si="25"/>
        <v>001-VA-89-2-Azul Neon</v>
      </c>
      <c r="O566" t="b">
        <f t="shared" si="26"/>
        <v>0</v>
      </c>
    </row>
    <row r="567" spans="1:15" hidden="1" x14ac:dyDescent="0.25">
      <c r="A567" s="73" t="s">
        <v>847</v>
      </c>
      <c r="B567" s="73" t="s">
        <v>1032</v>
      </c>
      <c r="C567" s="73"/>
      <c r="D567" s="73" t="s">
        <v>849</v>
      </c>
      <c r="E567" s="73"/>
      <c r="F567" s="73"/>
      <c r="G567" s="71">
        <v>0</v>
      </c>
      <c r="H567" s="71">
        <v>0</v>
      </c>
      <c r="I567" s="73" t="s">
        <v>626</v>
      </c>
      <c r="J567" s="71">
        <v>1000</v>
      </c>
      <c r="K567" t="str">
        <f t="shared" si="24"/>
        <v>SI</v>
      </c>
      <c r="M567" t="str">
        <f t="shared" si="25"/>
        <v>001-VA-89-2-Naranja Neon</v>
      </c>
      <c r="O567" t="b">
        <f t="shared" si="26"/>
        <v>0</v>
      </c>
    </row>
    <row r="568" spans="1:15" hidden="1" x14ac:dyDescent="0.25">
      <c r="A568" s="73" t="s">
        <v>847</v>
      </c>
      <c r="B568" s="73" t="s">
        <v>1033</v>
      </c>
      <c r="C568" s="73"/>
      <c r="D568" s="73" t="s">
        <v>850</v>
      </c>
      <c r="E568" s="73"/>
      <c r="F568" s="73"/>
      <c r="G568" s="71">
        <v>0</v>
      </c>
      <c r="H568" s="71">
        <v>0</v>
      </c>
      <c r="I568" s="73" t="s">
        <v>626</v>
      </c>
      <c r="J568" s="71">
        <v>1000</v>
      </c>
      <c r="K568" t="str">
        <f t="shared" si="24"/>
        <v>SI</v>
      </c>
      <c r="M568" t="str">
        <f t="shared" si="25"/>
        <v>001-VA-89-2-Rosado Neon</v>
      </c>
      <c r="O568" t="b">
        <f t="shared" si="26"/>
        <v>0</v>
      </c>
    </row>
    <row r="569" spans="1:15" hidden="1" x14ac:dyDescent="0.25">
      <c r="A569" s="73" t="s">
        <v>847</v>
      </c>
      <c r="B569" s="73" t="s">
        <v>1034</v>
      </c>
      <c r="C569" s="73"/>
      <c r="D569" s="73" t="s">
        <v>852</v>
      </c>
      <c r="E569" s="73"/>
      <c r="F569" s="73"/>
      <c r="G569" s="71">
        <v>0</v>
      </c>
      <c r="H569" s="71">
        <v>0</v>
      </c>
      <c r="I569" s="73" t="s">
        <v>626</v>
      </c>
      <c r="J569" s="71">
        <v>1000</v>
      </c>
      <c r="K569" t="str">
        <f t="shared" si="24"/>
        <v>SI</v>
      </c>
      <c r="M569" t="str">
        <f t="shared" si="25"/>
        <v>001-VA-89-2-Verde Neon</v>
      </c>
      <c r="O569" t="b">
        <f t="shared" si="26"/>
        <v>0</v>
      </c>
    </row>
    <row r="570" spans="1:15" hidden="1" x14ac:dyDescent="0.25">
      <c r="A570" s="53" t="s">
        <v>880</v>
      </c>
      <c r="B570" s="53" t="s">
        <v>688</v>
      </c>
      <c r="D570" s="53" t="s">
        <v>722</v>
      </c>
      <c r="G570">
        <v>0</v>
      </c>
      <c r="H570">
        <v>0</v>
      </c>
      <c r="I570" s="53" t="s">
        <v>626</v>
      </c>
      <c r="J570">
        <v>315</v>
      </c>
      <c r="K570" t="str">
        <f t="shared" si="24"/>
        <v>NO</v>
      </c>
      <c r="M570" t="str">
        <f t="shared" si="25"/>
        <v>001-VA-959-1-Azul Oscuro</v>
      </c>
      <c r="N570" t="s">
        <v>1100</v>
      </c>
      <c r="O570" t="b">
        <f t="shared" si="26"/>
        <v>1</v>
      </c>
    </row>
    <row r="571" spans="1:15" hidden="1" x14ac:dyDescent="0.25">
      <c r="A571" s="53" t="s">
        <v>880</v>
      </c>
      <c r="B571" s="53" t="s">
        <v>689</v>
      </c>
      <c r="D571" s="53" t="s">
        <v>716</v>
      </c>
      <c r="G571">
        <v>0</v>
      </c>
      <c r="H571">
        <v>0</v>
      </c>
      <c r="I571" s="53" t="s">
        <v>626</v>
      </c>
      <c r="J571">
        <v>315</v>
      </c>
      <c r="K571" t="str">
        <f t="shared" si="24"/>
        <v>NO</v>
      </c>
      <c r="M571" t="str">
        <f t="shared" si="25"/>
        <v>001-VA-959-1-Gris</v>
      </c>
      <c r="N571" t="s">
        <v>1101</v>
      </c>
      <c r="O571" t="b">
        <f t="shared" si="26"/>
        <v>1</v>
      </c>
    </row>
    <row r="572" spans="1:15" hidden="1" x14ac:dyDescent="0.25">
      <c r="A572" s="53" t="s">
        <v>880</v>
      </c>
      <c r="B572" s="53" t="s">
        <v>623</v>
      </c>
      <c r="D572" s="53" t="s">
        <v>713</v>
      </c>
      <c r="G572">
        <v>0</v>
      </c>
      <c r="H572">
        <v>0</v>
      </c>
      <c r="I572" s="53" t="s">
        <v>626</v>
      </c>
      <c r="J572">
        <v>315</v>
      </c>
      <c r="K572" t="str">
        <f t="shared" si="24"/>
        <v>NO</v>
      </c>
      <c r="M572" t="str">
        <f t="shared" si="25"/>
        <v>001-VA-959-1-Negro</v>
      </c>
      <c r="N572" t="s">
        <v>1102</v>
      </c>
      <c r="O572" t="b">
        <f t="shared" si="26"/>
        <v>1</v>
      </c>
    </row>
    <row r="573" spans="1:15" hidden="1" x14ac:dyDescent="0.25">
      <c r="A573" s="53" t="s">
        <v>809</v>
      </c>
      <c r="B573" s="53" t="s">
        <v>1033</v>
      </c>
      <c r="D573" s="53" t="s">
        <v>714</v>
      </c>
      <c r="G573">
        <v>0</v>
      </c>
      <c r="H573">
        <v>0</v>
      </c>
      <c r="I573" s="53" t="s">
        <v>626</v>
      </c>
      <c r="J573">
        <v>3000</v>
      </c>
      <c r="K573" t="str">
        <f t="shared" si="24"/>
        <v>NO</v>
      </c>
      <c r="M573" t="str">
        <f t="shared" si="25"/>
        <v>001-VA-966-1-Azul</v>
      </c>
      <c r="N573" t="s">
        <v>1120</v>
      </c>
      <c r="O573" t="b">
        <f t="shared" si="26"/>
        <v>1</v>
      </c>
    </row>
    <row r="574" spans="1:15" hidden="1" x14ac:dyDescent="0.25">
      <c r="A574" s="53" t="s">
        <v>809</v>
      </c>
      <c r="B574" s="53" t="s">
        <v>1030</v>
      </c>
      <c r="D574" s="53" t="s">
        <v>718</v>
      </c>
      <c r="G574">
        <v>0</v>
      </c>
      <c r="H574">
        <v>0</v>
      </c>
      <c r="I574" s="53" t="s">
        <v>626</v>
      </c>
      <c r="J574">
        <v>3000</v>
      </c>
      <c r="K574" t="str">
        <f t="shared" si="24"/>
        <v>NO</v>
      </c>
      <c r="M574" t="str">
        <f t="shared" si="25"/>
        <v>001-VA-966-1-Blanco</v>
      </c>
      <c r="N574" t="s">
        <v>1121</v>
      </c>
      <c r="O574" t="b">
        <f t="shared" si="26"/>
        <v>1</v>
      </c>
    </row>
    <row r="575" spans="1:15" hidden="1" x14ac:dyDescent="0.25">
      <c r="A575" s="53" t="s">
        <v>809</v>
      </c>
      <c r="B575" s="53" t="s">
        <v>1032</v>
      </c>
      <c r="D575" s="53" t="s">
        <v>713</v>
      </c>
      <c r="G575">
        <v>0</v>
      </c>
      <c r="H575">
        <v>0</v>
      </c>
      <c r="I575" s="53" t="s">
        <v>626</v>
      </c>
      <c r="J575">
        <v>3000</v>
      </c>
      <c r="K575" t="str">
        <f t="shared" si="24"/>
        <v>NO</v>
      </c>
      <c r="M575" t="str">
        <f t="shared" si="25"/>
        <v>001-VA-966-1-Negro</v>
      </c>
      <c r="N575" t="s">
        <v>1122</v>
      </c>
      <c r="O575" t="b">
        <f t="shared" si="26"/>
        <v>1</v>
      </c>
    </row>
  </sheetData>
  <autoFilter ref="A1:L575">
    <filterColumn colId="10">
      <filters>
        <filter val="SI"/>
      </filters>
    </filterColumn>
    <filterColumn colId="11">
      <customFilters>
        <customFilter operator="notEqual" val=" "/>
      </customFilters>
    </filterColumn>
  </autoFilter>
  <sortState ref="A2:K575">
    <sortCondition ref="A2:A575"/>
    <sortCondition ref="D2:D57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70"/>
  <sheetViews>
    <sheetView tabSelected="1" topLeftCell="A185" workbookViewId="0">
      <selection activeCell="E213" sqref="E213"/>
    </sheetView>
  </sheetViews>
  <sheetFormatPr baseColWidth="10" defaultRowHeight="15" x14ac:dyDescent="0.25"/>
  <sheetData>
    <row r="1" spans="1:45" s="21" customFormat="1" ht="54.75" customHeight="1" x14ac:dyDescent="0.25">
      <c r="A1" s="24" t="s">
        <v>627</v>
      </c>
      <c r="B1" s="24"/>
      <c r="C1" s="24"/>
      <c r="D1" s="24"/>
      <c r="E1" s="24"/>
      <c r="F1" s="25"/>
      <c r="G1" s="26" t="s">
        <v>628</v>
      </c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45" s="21" customFormat="1" x14ac:dyDescent="0.25">
      <c r="A2" s="27" t="s">
        <v>629</v>
      </c>
      <c r="B2" s="27" t="s">
        <v>629</v>
      </c>
      <c r="C2" s="27" t="s">
        <v>629</v>
      </c>
      <c r="D2" s="27" t="s">
        <v>629</v>
      </c>
      <c r="E2" s="27" t="s">
        <v>629</v>
      </c>
      <c r="F2" s="28" t="s">
        <v>629</v>
      </c>
      <c r="G2" s="27" t="s">
        <v>629</v>
      </c>
      <c r="H2" s="27"/>
      <c r="I2" s="27" t="s">
        <v>629</v>
      </c>
      <c r="J2" s="29" t="s">
        <v>629</v>
      </c>
      <c r="K2" s="29" t="s">
        <v>629</v>
      </c>
      <c r="L2" s="29" t="s">
        <v>629</v>
      </c>
      <c r="M2" s="27" t="s">
        <v>629</v>
      </c>
      <c r="N2" s="27"/>
      <c r="O2" s="27" t="s">
        <v>629</v>
      </c>
      <c r="P2" s="27" t="s">
        <v>629</v>
      </c>
      <c r="Q2" s="27" t="s">
        <v>629</v>
      </c>
      <c r="T2" s="23" t="s">
        <v>630</v>
      </c>
      <c r="U2" s="23" t="s">
        <v>631</v>
      </c>
      <c r="V2" s="23" t="s">
        <v>632</v>
      </c>
      <c r="W2" s="30" t="s">
        <v>633</v>
      </c>
      <c r="X2" s="23" t="s">
        <v>634</v>
      </c>
      <c r="Y2" s="23" t="s">
        <v>635</v>
      </c>
      <c r="Z2" s="23" t="s">
        <v>636</v>
      </c>
    </row>
    <row r="3" spans="1:45" s="21" customFormat="1" x14ac:dyDescent="0.25">
      <c r="A3" s="31" t="s">
        <v>637</v>
      </c>
      <c r="B3" s="31"/>
      <c r="C3" s="31"/>
      <c r="D3" s="31"/>
      <c r="E3" s="31"/>
      <c r="F3" s="32"/>
      <c r="G3" s="31" t="s">
        <v>637</v>
      </c>
      <c r="H3" s="31"/>
      <c r="I3" s="31" t="s">
        <v>637</v>
      </c>
      <c r="J3" s="33"/>
      <c r="K3" s="33"/>
      <c r="L3" s="33"/>
      <c r="M3" s="31" t="s">
        <v>637</v>
      </c>
      <c r="N3" s="31" t="s">
        <v>637</v>
      </c>
      <c r="O3" s="31" t="s">
        <v>637</v>
      </c>
      <c r="P3" s="31" t="s">
        <v>637</v>
      </c>
      <c r="Q3" s="31" t="s">
        <v>637</v>
      </c>
      <c r="T3" s="23" t="s">
        <v>638</v>
      </c>
      <c r="U3" s="23"/>
      <c r="V3" s="23" t="s">
        <v>639</v>
      </c>
      <c r="W3" s="23"/>
      <c r="X3" s="23"/>
      <c r="Y3" s="23"/>
      <c r="Z3" s="23"/>
    </row>
    <row r="4" spans="1:45" s="21" customFormat="1" ht="15.75" thickBot="1" x14ac:dyDescent="0.3">
      <c r="A4" s="34"/>
      <c r="B4" s="34" t="s">
        <v>640</v>
      </c>
      <c r="C4" s="34" t="s">
        <v>641</v>
      </c>
      <c r="D4" s="34" t="s">
        <v>642</v>
      </c>
      <c r="E4" s="34" t="s">
        <v>641</v>
      </c>
      <c r="F4" s="35" t="s">
        <v>643</v>
      </c>
      <c r="G4" s="34"/>
      <c r="H4" s="34" t="s">
        <v>644</v>
      </c>
      <c r="I4" s="34"/>
      <c r="J4" s="36" t="s">
        <v>643</v>
      </c>
      <c r="K4" s="36" t="s">
        <v>643</v>
      </c>
      <c r="L4" s="36" t="s">
        <v>643</v>
      </c>
      <c r="M4" s="34"/>
      <c r="N4" s="34"/>
      <c r="O4" s="34"/>
      <c r="P4" s="34"/>
      <c r="Q4" s="34"/>
    </row>
    <row r="5" spans="1:45" s="41" customFormat="1" ht="60" x14ac:dyDescent="0.25">
      <c r="A5" s="37" t="s">
        <v>645</v>
      </c>
      <c r="B5" s="37" t="s">
        <v>646</v>
      </c>
      <c r="C5" s="37" t="s">
        <v>647</v>
      </c>
      <c r="D5" s="37" t="s">
        <v>648</v>
      </c>
      <c r="E5" s="37" t="s">
        <v>649</v>
      </c>
      <c r="F5" s="38" t="s">
        <v>650</v>
      </c>
      <c r="G5" s="37" t="s">
        <v>651</v>
      </c>
      <c r="H5" s="37" t="s">
        <v>652</v>
      </c>
      <c r="I5" s="37" t="s">
        <v>653</v>
      </c>
      <c r="J5" s="39" t="s">
        <v>654</v>
      </c>
      <c r="K5" s="39" t="s">
        <v>655</v>
      </c>
      <c r="L5" s="39" t="s">
        <v>656</v>
      </c>
      <c r="M5" s="37" t="s">
        <v>657</v>
      </c>
      <c r="N5" s="37" t="s">
        <v>658</v>
      </c>
      <c r="O5" s="37" t="s">
        <v>659</v>
      </c>
      <c r="P5" s="37" t="s">
        <v>660</v>
      </c>
      <c r="Q5" s="37" t="s">
        <v>661</v>
      </c>
      <c r="R5" s="40" t="s">
        <v>662</v>
      </c>
      <c r="T5" s="42"/>
      <c r="U5" s="42"/>
      <c r="V5" s="42"/>
      <c r="W5" s="42"/>
      <c r="X5" s="42"/>
      <c r="Y5" s="42"/>
      <c r="Z5" s="42"/>
      <c r="AB5" s="41" t="s">
        <v>663</v>
      </c>
      <c r="AC5" s="41" t="s">
        <v>651</v>
      </c>
      <c r="AD5" s="41" t="s">
        <v>664</v>
      </c>
      <c r="AE5" s="41" t="s">
        <v>665</v>
      </c>
      <c r="AF5" s="41" t="s">
        <v>666</v>
      </c>
      <c r="AG5" s="41" t="s">
        <v>667</v>
      </c>
      <c r="AH5" s="41" t="s">
        <v>660</v>
      </c>
      <c r="AI5" s="41" t="s">
        <v>668</v>
      </c>
    </row>
    <row r="6" spans="1:45" s="21" customFormat="1" x14ac:dyDescent="0.25">
      <c r="A6" s="18" t="s">
        <v>623</v>
      </c>
      <c r="B6" s="19" t="s">
        <v>184</v>
      </c>
      <c r="C6" s="19" t="s">
        <v>185</v>
      </c>
      <c r="D6" s="19" t="s">
        <v>184</v>
      </c>
      <c r="E6" s="19" t="s">
        <v>185</v>
      </c>
      <c r="F6" s="20">
        <v>1</v>
      </c>
      <c r="G6" s="18" t="s">
        <v>685</v>
      </c>
      <c r="H6" s="19" t="s">
        <v>686</v>
      </c>
      <c r="I6" s="19" t="s">
        <v>626</v>
      </c>
      <c r="J6" s="20">
        <v>1</v>
      </c>
      <c r="K6" s="20">
        <v>1</v>
      </c>
      <c r="L6" s="20">
        <v>1</v>
      </c>
      <c r="M6" s="18" t="s">
        <v>625</v>
      </c>
      <c r="N6" s="18" t="s">
        <v>625</v>
      </c>
      <c r="O6" s="18" t="s">
        <v>624</v>
      </c>
      <c r="P6" s="18" t="s">
        <v>626</v>
      </c>
      <c r="Q6" s="18" t="s">
        <v>624</v>
      </c>
      <c r="R6" s="21" t="str">
        <f>IF(A6&lt;&gt;"",IF(B6&lt;&gt;"",CONCATENATE(A6,"-",B6),""),"")</f>
        <v>001-TE-587</v>
      </c>
      <c r="T6" s="22" t="str">
        <f>CONCATENATE(AB6," ",AC6," ",AD6," ",AE6," ",AF6," ",AG6," ",AH6," ",AI6," ",$T$2,$T$3,$V$2,$V$3,$Y$2,$U$2,$V$2,AA6,$Y$2,CHAR(10),"GO")</f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(@LINEID,'TE-587','Cargador Inalámbrico Magnet Eco Urban Business','TE-587','Cargador Inalámbrico Magnet Eco Urban Business',1,@CURRENCYID,'Creado por Julian Porras el 20/08/2024',@ISEXTERNAL,1,1,1,@FOBID,@CIIFID,@ISPRODNAL,@ISACTIVE,@ISVISIBLE)
GO</v>
      </c>
      <c r="AA6" s="23" t="str">
        <f>CONCATENATE("@LINEID",$X$2,$W$2,B6,$W$2,$X$2,$W$2,C6,$W$2,$X$2,$W$2,D6,$W$2,$X$2,$W$2,E6,$W$2,$X$2,F6,$X$2,"@CURRENCYID",$X$2,IF(LEN(H6)&gt;0,CONCATENATE($W$2,H6,$W$2),$Z$2),$X$2,"@ISEXTERNAL",$X$2,J6,$X$2,K6,$X$2,L6,$X$2,"@FOBID",$X$2,"@CIIFID",$X$2,"@ISPRODNAL",$X$2,"@ISACTIVE",$X$2,"@ISVISIBLE")</f>
        <v>@LINEID,'TE-587','Cargador Inalámbrico Magnet Eco Urban Business','TE-587','Cargador Inalámbrico Magnet Eco Urban Business',1,@CURRENCYID,'Creado por Julian Porras el 20/08/2024',@ISEXTERNAL,1,1,1,@FOBID,@CIIFID,@ISPRODNAL,@ISACTIVE,@ISVISIBLE</v>
      </c>
      <c r="AB6" s="23" t="str">
        <f>CONCATENATE("DECLARE @LINEID INT = (SELECT LINE_ID FROM lines WHERE LINE_CODE = '",A6,"')")</f>
        <v>DECLARE @LINEID INT = (SELECT LINE_ID FROM lines WHERE LINE_CODE = '001')</v>
      </c>
      <c r="AC6" s="23" t="str">
        <f>CONCATENATE("DECLARE @CURRENCYID INT = (SELECT CURRENCY_ID FROM currencies WHERE CURRENCY_NAME = '",G6,"')")</f>
        <v>DECLARE @CURRENCYID INT = (SELECT CURRENCY_ID FROM currencies WHERE CURRENCY_NAME = 'USD ')</v>
      </c>
      <c r="AD6" s="23" t="str">
        <f>CONCATENATE("DECLARE @ISEXTERNAL BIT = (CASE WHEN '",I6,"' = 'Si' THEN 1 ELSE 0 END)")</f>
        <v>DECLARE @ISEXTERNAL BIT = (CASE WHEN 'Si' = 'Si' THEN 1 ELSE 0 END)</v>
      </c>
      <c r="AE6" s="23" t="str">
        <f>CONCATENATE("DECLARE @FOBID INT = (SELECT MEASURE_UNIT_ID FROM measure_units WHERE MEASURE_UNIT_NAME ='",M6,"')")</f>
        <v>DECLARE @FOBID INT = (SELECT MEASURE_UNIT_ID FROM measure_units WHERE MEASURE_UNIT_NAME ='Pieza')</v>
      </c>
      <c r="AF6" s="23" t="str">
        <f>CONCATENATE("DECLARE @CIIFID INT = (SELECT MEASURE_UNIT_ID FROM measure_units WHERE MEASURE_UNIT_NAME ='",N6,"')")</f>
        <v>DECLARE @CIIFID INT = (SELECT MEASURE_UNIT_ID FROM measure_units WHERE MEASURE_UNIT_NAME ='Pieza')</v>
      </c>
      <c r="AG6" s="23" t="str">
        <f>CONCATENATE("DECLARE @ISPRODNAL BIT = (CASE WHEN '",O6,"' = 'Si' THEN 1 ELSE 0 END)")</f>
        <v>DECLARE @ISPRODNAL BIT = (CASE WHEN 'No' = 'Si' THEN 1 ELSE 0 END)</v>
      </c>
      <c r="AH6" s="23" t="str">
        <f>CONCATENATE("DECLARE @ISACTIVE BIT = (CASE WHEN '",P6,"' = 'Si' THEN 1 ELSE 0 END)")</f>
        <v>DECLARE @ISACTIVE BIT = (CASE WHEN 'Si' = 'Si' THEN 1 ELSE 0 END)</v>
      </c>
      <c r="AI6" s="23" t="str">
        <f>CONCATENATE("DECLARE @ISVISIBLE BIT = (CASE WHEN '",Q6,"' = 'Si' THEN 1 ELSE 0 END)")</f>
        <v>DECLARE @ISVISIBLE BIT = (CASE WHEN 'No' = 'Si' THEN 1 ELSE 0 END)</v>
      </c>
    </row>
    <row r="7" spans="1:45" x14ac:dyDescent="0.25">
      <c r="A7" s="18" t="s">
        <v>623</v>
      </c>
      <c r="B7" s="19" t="s">
        <v>186</v>
      </c>
      <c r="C7" s="19" t="s">
        <v>187</v>
      </c>
      <c r="D7" s="19" t="s">
        <v>186</v>
      </c>
      <c r="E7" s="19" t="s">
        <v>187</v>
      </c>
      <c r="F7" s="20">
        <v>1</v>
      </c>
      <c r="G7" s="18" t="s">
        <v>685</v>
      </c>
      <c r="H7" s="19" t="s">
        <v>686</v>
      </c>
      <c r="I7" s="19" t="s">
        <v>626</v>
      </c>
      <c r="J7" s="20">
        <v>1</v>
      </c>
      <c r="K7" s="20">
        <v>1</v>
      </c>
      <c r="L7" s="20">
        <v>1</v>
      </c>
      <c r="M7" s="18" t="s">
        <v>625</v>
      </c>
      <c r="N7" s="18" t="s">
        <v>625</v>
      </c>
      <c r="O7" s="18" t="s">
        <v>624</v>
      </c>
      <c r="P7" s="18" t="s">
        <v>626</v>
      </c>
      <c r="Q7" s="18" t="s">
        <v>624</v>
      </c>
      <c r="R7" s="21" t="str">
        <f t="shared" ref="R7:R69" si="0">IF(A7&lt;&gt;"",IF(B7&lt;&gt;"",CONCATENATE(A7,"-",B7),""),"")</f>
        <v>001-TE-588</v>
      </c>
      <c r="T7" s="22" t="str">
        <f t="shared" ref="T7:T69" si="1">CONCATENATE(AB7," ",AC7," ",AD7," ",AE7," ",AF7," ",AG7," ",AH7," ",AI7," ",$T$2,$T$3,$V$2,$V$3,$Y$2,$U$2,$V$2,AA7,$Y$2,CHAR(10),"GO")</f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(@LINEID,'TE-588','Soporte Metálico Atlas Eco','TE-588','Soporte Metálico Atlas Eco',1,@CURRENCYID,'Creado por Julian Porras el 20/08/2024',@ISEXTERNAL,1,1,1,@FOBID,@CIIFID,@ISPRODNAL,@ISACTIVE,@ISVISIBLE)
GO</v>
      </c>
      <c r="U7" s="21"/>
      <c r="V7" s="21"/>
      <c r="W7" s="21"/>
      <c r="X7" s="21"/>
      <c r="Y7" s="21"/>
      <c r="Z7" s="21"/>
      <c r="AA7" s="23" t="str">
        <f t="shared" ref="AA7:AA69" si="2">CONCATENATE("@LINEID",$X$2,$W$2,B7,$W$2,$X$2,$W$2,C7,$W$2,$X$2,$W$2,D7,$W$2,$X$2,$W$2,E7,$W$2,$X$2,F7,$X$2,"@CURRENCYID",$X$2,IF(LEN(H7)&gt;0,CONCATENATE($W$2,H7,$W$2),$Z$2),$X$2,"@ISEXTERNAL",$X$2,J7,$X$2,K7,$X$2,L7,$X$2,"@FOBID",$X$2,"@CIIFID",$X$2,"@ISPRODNAL",$X$2,"@ISACTIVE",$X$2,"@ISVISIBLE")</f>
        <v>@LINEID,'TE-588','Soporte Metálico Atlas Eco','TE-588','Soporte Metálico Atlas Eco',1,@CURRENCYID,'Creado por Julian Porras el 20/08/2024',@ISEXTERNAL,1,1,1,@FOBID,@CIIFID,@ISPRODNAL,@ISACTIVE,@ISVISIBLE</v>
      </c>
      <c r="AB7" s="23" t="str">
        <f t="shared" ref="AB7:AB69" si="3">CONCATENATE("DECLARE @LINEID INT = (SELECT LINE_ID FROM lines WHERE LINE_CODE = '",A7,"')")</f>
        <v>DECLARE @LINEID INT = (SELECT LINE_ID FROM lines WHERE LINE_CODE = '001')</v>
      </c>
      <c r="AC7" s="23" t="str">
        <f t="shared" ref="AC7:AC69" si="4">CONCATENATE("DECLARE @CURRENCYID INT = (SELECT CURRENCY_ID FROM currencies WHERE CURRENCY_NAME = '",G7,"')")</f>
        <v>DECLARE @CURRENCYID INT = (SELECT CURRENCY_ID FROM currencies WHERE CURRENCY_NAME = 'USD ')</v>
      </c>
      <c r="AD7" s="23" t="str">
        <f t="shared" ref="AD7:AD69" si="5">CONCATENATE("DECLARE @ISEXTERNAL BIT = (CASE WHEN '",I7,"' = 'Si' THEN 1 ELSE 0 END)")</f>
        <v>DECLARE @ISEXTERNAL BIT = (CASE WHEN 'Si' = 'Si' THEN 1 ELSE 0 END)</v>
      </c>
      <c r="AE7" s="23" t="str">
        <f t="shared" ref="AE7:AE69" si="6">CONCATENATE("DECLARE @FOBID INT = (SELECT MEASURE_UNIT_ID FROM measure_units WHERE MEASURE_UNIT_NAME ='",M7,"')")</f>
        <v>DECLARE @FOBID INT = (SELECT MEASURE_UNIT_ID FROM measure_units WHERE MEASURE_UNIT_NAME ='Pieza')</v>
      </c>
      <c r="AF7" s="23" t="str">
        <f t="shared" ref="AF7:AF69" si="7">CONCATENATE("DECLARE @CIIFID INT = (SELECT MEASURE_UNIT_ID FROM measure_units WHERE MEASURE_UNIT_NAME ='",N7,"')")</f>
        <v>DECLARE @CIIFID INT = (SELECT MEASURE_UNIT_ID FROM measure_units WHERE MEASURE_UNIT_NAME ='Pieza')</v>
      </c>
      <c r="AG7" s="23" t="str">
        <f t="shared" ref="AG7:AG69" si="8">CONCATENATE("DECLARE @ISPRODNAL BIT = (CASE WHEN '",O7,"' = 'Si' THEN 1 ELSE 0 END)")</f>
        <v>DECLARE @ISPRODNAL BIT = (CASE WHEN 'No' = 'Si' THEN 1 ELSE 0 END)</v>
      </c>
      <c r="AH7" s="23" t="str">
        <f t="shared" ref="AH7:AH69" si="9">CONCATENATE("DECLARE @ISACTIVE BIT = (CASE WHEN '",P7,"' = 'Si' THEN 1 ELSE 0 END)")</f>
        <v>DECLARE @ISACTIVE BIT = (CASE WHEN 'Si' = 'Si' THEN 1 ELSE 0 END)</v>
      </c>
      <c r="AI7" s="23" t="str">
        <f t="shared" ref="AI7:AI69" si="10">CONCATENATE("DECLARE @ISVISIBLE BIT = (CASE WHEN '",Q7,"' = 'Si' THEN 1 ELSE 0 END)")</f>
        <v>DECLARE @ISVISIBLE BIT = (CASE WHEN 'No' = 'Si' THEN 1 ELSE 0 END)</v>
      </c>
      <c r="AJ7" s="21"/>
      <c r="AK7" s="21"/>
      <c r="AL7" s="21"/>
      <c r="AM7" s="21"/>
      <c r="AN7" s="21"/>
      <c r="AO7" s="21"/>
      <c r="AP7" s="21"/>
      <c r="AQ7" s="21"/>
      <c r="AR7" s="21"/>
      <c r="AS7" s="21"/>
    </row>
    <row r="8" spans="1:45" x14ac:dyDescent="0.25">
      <c r="A8" s="18" t="s">
        <v>623</v>
      </c>
      <c r="B8" s="19" t="s">
        <v>188</v>
      </c>
      <c r="C8" s="19" t="s">
        <v>189</v>
      </c>
      <c r="D8" s="19" t="s">
        <v>188</v>
      </c>
      <c r="E8" s="19" t="s">
        <v>189</v>
      </c>
      <c r="F8" s="20">
        <v>1</v>
      </c>
      <c r="G8" s="18" t="s">
        <v>685</v>
      </c>
      <c r="H8" s="19" t="s">
        <v>686</v>
      </c>
      <c r="I8" s="19" t="s">
        <v>626</v>
      </c>
      <c r="J8" s="20">
        <v>1</v>
      </c>
      <c r="K8" s="20">
        <v>1</v>
      </c>
      <c r="L8" s="20">
        <v>1</v>
      </c>
      <c r="M8" s="18" t="s">
        <v>625</v>
      </c>
      <c r="N8" s="18" t="s">
        <v>625</v>
      </c>
      <c r="O8" s="18" t="s">
        <v>624</v>
      </c>
      <c r="P8" s="18" t="s">
        <v>626</v>
      </c>
      <c r="Q8" s="18" t="s">
        <v>624</v>
      </c>
      <c r="R8" s="21" t="str">
        <f t="shared" si="0"/>
        <v>001-TE-589</v>
      </c>
      <c r="T8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(@LINEID,'TE-589','Puerto USB Dante Eco','TE-589','Puerto USB Dante Eco',1,@CURRENCYID,'Creado por Julian Porras el 20/08/2024',@ISEXTERNAL,1,1,1,@FOBID,@CIIFID,@ISPRODNAL,@ISACTIVE,@ISVISIBLE)
GO</v>
      </c>
      <c r="U8" s="21"/>
      <c r="V8" s="21"/>
      <c r="W8" s="21"/>
      <c r="X8" s="21"/>
      <c r="Y8" s="21"/>
      <c r="Z8" s="21"/>
      <c r="AA8" s="23" t="str">
        <f t="shared" si="2"/>
        <v>@LINEID,'TE-589','Puerto USB Dante Eco','TE-589','Puerto USB Dante Eco',1,@CURRENCYID,'Creado por Julian Porras el 20/08/2024',@ISEXTERNAL,1,1,1,@FOBID,@CIIFID,@ISPRODNAL,@ISACTIVE,@ISVISIBLE</v>
      </c>
      <c r="AB8" s="23" t="str">
        <f t="shared" si="3"/>
        <v>DECLARE @LINEID INT = (SELECT LINE_ID FROM lines WHERE LINE_CODE = '001')</v>
      </c>
      <c r="AC8" s="23" t="str">
        <f t="shared" si="4"/>
        <v>DECLARE @CURRENCYID INT = (SELECT CURRENCY_ID FROM currencies WHERE CURRENCY_NAME = 'USD ')</v>
      </c>
      <c r="AD8" s="23" t="str">
        <f t="shared" si="5"/>
        <v>DECLARE @ISEXTERNAL BIT = (CASE WHEN 'Si' = 'Si' THEN 1 ELSE 0 END)</v>
      </c>
      <c r="AE8" s="23" t="str">
        <f t="shared" si="6"/>
        <v>DECLARE @FOBID INT = (SELECT MEASURE_UNIT_ID FROM measure_units WHERE MEASURE_UNIT_NAME ='Pieza')</v>
      </c>
      <c r="AF8" s="23" t="str">
        <f t="shared" si="7"/>
        <v>DECLARE @CIIFID INT = (SELECT MEASURE_UNIT_ID FROM measure_units WHERE MEASURE_UNIT_NAME ='Pieza')</v>
      </c>
      <c r="AG8" s="23" t="str">
        <f t="shared" si="8"/>
        <v>DECLARE @ISPRODNAL BIT = (CASE WHEN 'No' = 'Si' THEN 1 ELSE 0 END)</v>
      </c>
      <c r="AH8" s="23" t="str">
        <f t="shared" si="9"/>
        <v>DECLARE @ISACTIVE BIT = (CASE WHEN 'Si' = 'Si' THEN 1 ELSE 0 END)</v>
      </c>
      <c r="AI8" s="23" t="str">
        <f t="shared" si="10"/>
        <v>DECLARE @ISVISIBLE BIT = (CASE WHEN 'No' = 'Si' THEN 1 ELSE 0 END)</v>
      </c>
      <c r="AJ8" s="21"/>
      <c r="AK8" s="21"/>
      <c r="AL8" s="21"/>
      <c r="AM8" s="21"/>
      <c r="AN8" s="21"/>
      <c r="AO8" s="21"/>
      <c r="AP8" s="21"/>
      <c r="AQ8" s="21"/>
      <c r="AR8" s="21"/>
      <c r="AS8" s="21"/>
    </row>
    <row r="9" spans="1:45" x14ac:dyDescent="0.25">
      <c r="A9" s="18" t="s">
        <v>623</v>
      </c>
      <c r="B9" s="19" t="s">
        <v>190</v>
      </c>
      <c r="C9" s="19" t="s">
        <v>191</v>
      </c>
      <c r="D9" s="19" t="s">
        <v>190</v>
      </c>
      <c r="E9" s="19" t="s">
        <v>191</v>
      </c>
      <c r="F9" s="20">
        <v>1</v>
      </c>
      <c r="G9" s="18" t="s">
        <v>685</v>
      </c>
      <c r="H9" s="19" t="s">
        <v>686</v>
      </c>
      <c r="I9" s="19" t="s">
        <v>626</v>
      </c>
      <c r="J9" s="20">
        <v>1</v>
      </c>
      <c r="K9" s="20">
        <v>1</v>
      </c>
      <c r="L9" s="20">
        <v>1</v>
      </c>
      <c r="M9" s="18" t="s">
        <v>625</v>
      </c>
      <c r="N9" s="18" t="s">
        <v>625</v>
      </c>
      <c r="O9" s="18" t="s">
        <v>624</v>
      </c>
      <c r="P9" s="18" t="s">
        <v>626</v>
      </c>
      <c r="Q9" s="18" t="s">
        <v>624</v>
      </c>
      <c r="R9" s="21" t="str">
        <f t="shared" si="0"/>
        <v>001-TE-590</v>
      </c>
      <c r="T9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(@LINEID,'TE-590','Cargador Inalámbrico Coil  Eco','TE-590','Cargador Inalámbrico Coil  Eco',1,@CURRENCYID,'Creado por Julian Porras el 20/08/2024',@ISEXTERNAL,1,1,1,@FOBID,@CIIFID,@ISPRODNAL,@ISACTIVE,@ISVISIBLE)
GO</v>
      </c>
      <c r="U9" s="21"/>
      <c r="V9" s="21"/>
      <c r="W9" s="21"/>
      <c r="X9" s="21"/>
      <c r="Y9" s="21"/>
      <c r="Z9" s="21"/>
      <c r="AA9" s="23" t="str">
        <f t="shared" si="2"/>
        <v>@LINEID,'TE-590','Cargador Inalámbrico Coil  Eco','TE-590','Cargador Inalámbrico Coil  Eco',1,@CURRENCYID,'Creado por Julian Porras el 20/08/2024',@ISEXTERNAL,1,1,1,@FOBID,@CIIFID,@ISPRODNAL,@ISACTIVE,@ISVISIBLE</v>
      </c>
      <c r="AB9" s="23" t="str">
        <f t="shared" si="3"/>
        <v>DECLARE @LINEID INT = (SELECT LINE_ID FROM lines WHERE LINE_CODE = '001')</v>
      </c>
      <c r="AC9" s="23" t="str">
        <f t="shared" si="4"/>
        <v>DECLARE @CURRENCYID INT = (SELECT CURRENCY_ID FROM currencies WHERE CURRENCY_NAME = 'USD ')</v>
      </c>
      <c r="AD9" s="23" t="str">
        <f t="shared" si="5"/>
        <v>DECLARE @ISEXTERNAL BIT = (CASE WHEN 'Si' = 'Si' THEN 1 ELSE 0 END)</v>
      </c>
      <c r="AE9" s="23" t="str">
        <f t="shared" si="6"/>
        <v>DECLARE @FOBID INT = (SELECT MEASURE_UNIT_ID FROM measure_units WHERE MEASURE_UNIT_NAME ='Pieza')</v>
      </c>
      <c r="AF9" s="23" t="str">
        <f t="shared" si="7"/>
        <v>DECLARE @CIIFID INT = (SELECT MEASURE_UNIT_ID FROM measure_units WHERE MEASURE_UNIT_NAME ='Pieza')</v>
      </c>
      <c r="AG9" s="23" t="str">
        <f t="shared" si="8"/>
        <v>DECLARE @ISPRODNAL BIT = (CASE WHEN 'No' = 'Si' THEN 1 ELSE 0 END)</v>
      </c>
      <c r="AH9" s="23" t="str">
        <f t="shared" si="9"/>
        <v>DECLARE @ISACTIVE BIT = (CASE WHEN 'Si' = 'Si' THEN 1 ELSE 0 END)</v>
      </c>
      <c r="AI9" s="23" t="str">
        <f t="shared" si="10"/>
        <v>DECLARE @ISVISIBLE BIT = (CASE WHEN 'No' = 'Si' THEN 1 ELSE 0 END)</v>
      </c>
      <c r="AJ9" s="21"/>
      <c r="AK9" s="21"/>
      <c r="AL9" s="21"/>
      <c r="AM9" s="21"/>
      <c r="AN9" s="21"/>
      <c r="AO9" s="21"/>
      <c r="AP9" s="21"/>
      <c r="AQ9" s="21"/>
      <c r="AR9" s="21"/>
      <c r="AS9" s="21"/>
    </row>
    <row r="10" spans="1:45" x14ac:dyDescent="0.25">
      <c r="A10" s="18" t="s">
        <v>623</v>
      </c>
      <c r="B10" s="19" t="s">
        <v>192</v>
      </c>
      <c r="C10" s="19" t="s">
        <v>193</v>
      </c>
      <c r="D10" s="19" t="s">
        <v>192</v>
      </c>
      <c r="E10" s="19" t="s">
        <v>193</v>
      </c>
      <c r="F10" s="20">
        <v>1</v>
      </c>
      <c r="G10" s="18" t="s">
        <v>685</v>
      </c>
      <c r="H10" s="19" t="s">
        <v>686</v>
      </c>
      <c r="I10" s="19" t="s">
        <v>626</v>
      </c>
      <c r="J10" s="20">
        <v>1</v>
      </c>
      <c r="K10" s="20">
        <v>1</v>
      </c>
      <c r="L10" s="20">
        <v>1</v>
      </c>
      <c r="M10" s="18" t="s">
        <v>625</v>
      </c>
      <c r="N10" s="18" t="s">
        <v>625</v>
      </c>
      <c r="O10" s="18" t="s">
        <v>624</v>
      </c>
      <c r="P10" s="18" t="s">
        <v>626</v>
      </c>
      <c r="Q10" s="18" t="s">
        <v>624</v>
      </c>
      <c r="R10" s="21" t="str">
        <f t="shared" si="0"/>
        <v>001-TE-591</v>
      </c>
      <c r="T10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(@LINEID,'TE-591','Speaker Bluetooth Alden Eco','TE-591','Speaker Bluetooth Alden Eco',1,@CURRENCYID,'Creado por Julian Porras el 20/08/2024',@ISEXTERNAL,1,1,1,@FOBID,@CIIFID,@ISPRODNAL,@ISACTIVE,@ISVISIBLE)
GO</v>
      </c>
      <c r="U10" s="21"/>
      <c r="V10" s="21"/>
      <c r="W10" s="21"/>
      <c r="X10" s="21"/>
      <c r="Y10" s="21"/>
      <c r="Z10" s="21"/>
      <c r="AA10" s="23" t="str">
        <f t="shared" si="2"/>
        <v>@LINEID,'TE-591','Speaker Bluetooth Alden Eco','TE-591','Speaker Bluetooth Alden Eco',1,@CURRENCYID,'Creado por Julian Porras el 20/08/2024',@ISEXTERNAL,1,1,1,@FOBID,@CIIFID,@ISPRODNAL,@ISACTIVE,@ISVISIBLE</v>
      </c>
      <c r="AB10" s="23" t="str">
        <f t="shared" si="3"/>
        <v>DECLARE @LINEID INT = (SELECT LINE_ID FROM lines WHERE LINE_CODE = '001')</v>
      </c>
      <c r="AC10" s="23" t="str">
        <f t="shared" si="4"/>
        <v>DECLARE @CURRENCYID INT = (SELECT CURRENCY_ID FROM currencies WHERE CURRENCY_NAME = 'USD ')</v>
      </c>
      <c r="AD10" s="23" t="str">
        <f t="shared" si="5"/>
        <v>DECLARE @ISEXTERNAL BIT = (CASE WHEN 'Si' = 'Si' THEN 1 ELSE 0 END)</v>
      </c>
      <c r="AE10" s="23" t="str">
        <f t="shared" si="6"/>
        <v>DECLARE @FOBID INT = (SELECT MEASURE_UNIT_ID FROM measure_units WHERE MEASURE_UNIT_NAME ='Pieza')</v>
      </c>
      <c r="AF10" s="23" t="str">
        <f t="shared" si="7"/>
        <v>DECLARE @CIIFID INT = (SELECT MEASURE_UNIT_ID FROM measure_units WHERE MEASURE_UNIT_NAME ='Pieza')</v>
      </c>
      <c r="AG10" s="23" t="str">
        <f t="shared" si="8"/>
        <v>DECLARE @ISPRODNAL BIT = (CASE WHEN 'No' = 'Si' THEN 1 ELSE 0 END)</v>
      </c>
      <c r="AH10" s="23" t="str">
        <f t="shared" si="9"/>
        <v>DECLARE @ISACTIVE BIT = (CASE WHEN 'Si' = 'Si' THEN 1 ELSE 0 END)</v>
      </c>
      <c r="AI10" s="23" t="str">
        <f t="shared" si="10"/>
        <v>DECLARE @ISVISIBLE BIT = (CASE WHEN 'No' = 'Si' THEN 1 ELSE 0 END)</v>
      </c>
      <c r="AJ10" s="21"/>
      <c r="AK10" s="21"/>
      <c r="AL10" s="21"/>
      <c r="AM10" s="21"/>
      <c r="AN10" s="21"/>
      <c r="AO10" s="21"/>
      <c r="AP10" s="21"/>
      <c r="AQ10" s="21"/>
      <c r="AR10" s="21"/>
      <c r="AS10" s="21"/>
    </row>
    <row r="11" spans="1:45" x14ac:dyDescent="0.25">
      <c r="A11" s="18" t="s">
        <v>623</v>
      </c>
      <c r="B11" s="19" t="s">
        <v>194</v>
      </c>
      <c r="C11" s="19" t="s">
        <v>195</v>
      </c>
      <c r="D11" s="19" t="s">
        <v>194</v>
      </c>
      <c r="E11" s="19" t="s">
        <v>195</v>
      </c>
      <c r="F11" s="20">
        <v>1</v>
      </c>
      <c r="G11" s="18" t="s">
        <v>685</v>
      </c>
      <c r="H11" s="19" t="s">
        <v>686</v>
      </c>
      <c r="I11" s="19" t="s">
        <v>626</v>
      </c>
      <c r="J11" s="20">
        <v>1</v>
      </c>
      <c r="K11" s="20">
        <v>1</v>
      </c>
      <c r="L11" s="20">
        <v>1</v>
      </c>
      <c r="M11" s="18" t="s">
        <v>625</v>
      </c>
      <c r="N11" s="18" t="s">
        <v>625</v>
      </c>
      <c r="O11" s="18" t="s">
        <v>624</v>
      </c>
      <c r="P11" s="18" t="s">
        <v>626</v>
      </c>
      <c r="Q11" s="18" t="s">
        <v>624</v>
      </c>
      <c r="R11" s="21" t="str">
        <f t="shared" si="0"/>
        <v>001-TE-592</v>
      </c>
      <c r="T11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(@LINEID,'TE-592','Puerto USB Casiuss Eco','TE-592','Puerto USB Casiuss Eco',1,@CURRENCYID,'Creado por Julian Porras el 20/08/2024',@ISEXTERNAL,1,1,1,@FOBID,@CIIFID,@ISPRODNAL,@ISACTIVE,@ISVISIBLE)
GO</v>
      </c>
      <c r="U11" s="21"/>
      <c r="V11" s="21"/>
      <c r="W11" s="21"/>
      <c r="X11" s="21"/>
      <c r="Y11" s="21"/>
      <c r="Z11" s="21"/>
      <c r="AA11" s="23" t="str">
        <f t="shared" si="2"/>
        <v>@LINEID,'TE-592','Puerto USB Casiuss Eco','TE-592','Puerto USB Casiuss Eco',1,@CURRENCYID,'Creado por Julian Porras el 20/08/2024',@ISEXTERNAL,1,1,1,@FOBID,@CIIFID,@ISPRODNAL,@ISACTIVE,@ISVISIBLE</v>
      </c>
      <c r="AB11" s="23" t="str">
        <f t="shared" si="3"/>
        <v>DECLARE @LINEID INT = (SELECT LINE_ID FROM lines WHERE LINE_CODE = '001')</v>
      </c>
      <c r="AC11" s="23" t="str">
        <f t="shared" si="4"/>
        <v>DECLARE @CURRENCYID INT = (SELECT CURRENCY_ID FROM currencies WHERE CURRENCY_NAME = 'USD ')</v>
      </c>
      <c r="AD11" s="23" t="str">
        <f t="shared" si="5"/>
        <v>DECLARE @ISEXTERNAL BIT = (CASE WHEN 'Si' = 'Si' THEN 1 ELSE 0 END)</v>
      </c>
      <c r="AE11" s="23" t="str">
        <f t="shared" si="6"/>
        <v>DECLARE @FOBID INT = (SELECT MEASURE_UNIT_ID FROM measure_units WHERE MEASURE_UNIT_NAME ='Pieza')</v>
      </c>
      <c r="AF11" s="23" t="str">
        <f t="shared" si="7"/>
        <v>DECLARE @CIIFID INT = (SELECT MEASURE_UNIT_ID FROM measure_units WHERE MEASURE_UNIT_NAME ='Pieza')</v>
      </c>
      <c r="AG11" s="23" t="str">
        <f t="shared" si="8"/>
        <v>DECLARE @ISPRODNAL BIT = (CASE WHEN 'No' = 'Si' THEN 1 ELSE 0 END)</v>
      </c>
      <c r="AH11" s="23" t="str">
        <f t="shared" si="9"/>
        <v>DECLARE @ISACTIVE BIT = (CASE WHEN 'Si' = 'Si' THEN 1 ELSE 0 END)</v>
      </c>
      <c r="AI11" s="23" t="str">
        <f t="shared" si="10"/>
        <v>DECLARE @ISVISIBLE BIT = (CASE WHEN 'No' = 'Si' THEN 1 ELSE 0 END)</v>
      </c>
      <c r="AJ11" s="21"/>
      <c r="AK11" s="21"/>
      <c r="AL11" s="21"/>
      <c r="AM11" s="21"/>
      <c r="AN11" s="21"/>
      <c r="AO11" s="21"/>
      <c r="AP11" s="21"/>
      <c r="AQ11" s="21"/>
      <c r="AR11" s="21"/>
      <c r="AS11" s="21"/>
    </row>
    <row r="12" spans="1:45" x14ac:dyDescent="0.25">
      <c r="A12" s="18" t="s">
        <v>623</v>
      </c>
      <c r="B12" s="19" t="s">
        <v>196</v>
      </c>
      <c r="C12" s="19" t="s">
        <v>197</v>
      </c>
      <c r="D12" s="19" t="s">
        <v>196</v>
      </c>
      <c r="E12" s="19" t="s">
        <v>197</v>
      </c>
      <c r="F12" s="20">
        <v>1</v>
      </c>
      <c r="G12" s="18" t="s">
        <v>685</v>
      </c>
      <c r="H12" s="19" t="s">
        <v>686</v>
      </c>
      <c r="I12" s="19" t="s">
        <v>626</v>
      </c>
      <c r="J12" s="20">
        <v>1</v>
      </c>
      <c r="K12" s="20">
        <v>1</v>
      </c>
      <c r="L12" s="20">
        <v>1</v>
      </c>
      <c r="M12" s="18" t="s">
        <v>625</v>
      </c>
      <c r="N12" s="18" t="s">
        <v>625</v>
      </c>
      <c r="O12" s="18" t="s">
        <v>624</v>
      </c>
      <c r="P12" s="18" t="s">
        <v>626</v>
      </c>
      <c r="Q12" s="18" t="s">
        <v>624</v>
      </c>
      <c r="R12" s="21" t="str">
        <f t="shared" si="0"/>
        <v>001-TE-593</v>
      </c>
      <c r="T12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(@LINEID,'TE-593','Cargador Inalámbrico con Tablero Eco','TE-593','Cargador Inalámbrico con Tablero Eco',1,@CURRENCYID,'Creado por Julian Porras el 20/08/2024',@ISEXTERNAL,1,1,1,@FOBID,@CIIFID,@ISPRODNAL,@ISACTIVE,@ISVISIBLE)
GO</v>
      </c>
      <c r="U12" s="21"/>
      <c r="V12" s="21"/>
      <c r="W12" s="21"/>
      <c r="X12" s="21"/>
      <c r="Y12" s="21"/>
      <c r="Z12" s="21"/>
      <c r="AA12" s="23" t="str">
        <f t="shared" si="2"/>
        <v>@LINEID,'TE-593','Cargador Inalámbrico con Tablero Eco','TE-593','Cargador Inalámbrico con Tablero Eco',1,@CURRENCYID,'Creado por Julian Porras el 20/08/2024',@ISEXTERNAL,1,1,1,@FOBID,@CIIFID,@ISPRODNAL,@ISACTIVE,@ISVISIBLE</v>
      </c>
      <c r="AB12" s="23" t="str">
        <f t="shared" si="3"/>
        <v>DECLARE @LINEID INT = (SELECT LINE_ID FROM lines WHERE LINE_CODE = '001')</v>
      </c>
      <c r="AC12" s="23" t="str">
        <f t="shared" si="4"/>
        <v>DECLARE @CURRENCYID INT = (SELECT CURRENCY_ID FROM currencies WHERE CURRENCY_NAME = 'USD ')</v>
      </c>
      <c r="AD12" s="23" t="str">
        <f t="shared" si="5"/>
        <v>DECLARE @ISEXTERNAL BIT = (CASE WHEN 'Si' = 'Si' THEN 1 ELSE 0 END)</v>
      </c>
      <c r="AE12" s="23" t="str">
        <f t="shared" si="6"/>
        <v>DECLARE @FOBID INT = (SELECT MEASURE_UNIT_ID FROM measure_units WHERE MEASURE_UNIT_NAME ='Pieza')</v>
      </c>
      <c r="AF12" s="23" t="str">
        <f t="shared" si="7"/>
        <v>DECLARE @CIIFID INT = (SELECT MEASURE_UNIT_ID FROM measure_units WHERE MEASURE_UNIT_NAME ='Pieza')</v>
      </c>
      <c r="AG12" s="23" t="str">
        <f t="shared" si="8"/>
        <v>DECLARE @ISPRODNAL BIT = (CASE WHEN 'No' = 'Si' THEN 1 ELSE 0 END)</v>
      </c>
      <c r="AH12" s="23" t="str">
        <f t="shared" si="9"/>
        <v>DECLARE @ISACTIVE BIT = (CASE WHEN 'Si' = 'Si' THEN 1 ELSE 0 END)</v>
      </c>
      <c r="AI12" s="23" t="str">
        <f t="shared" si="10"/>
        <v>DECLARE @ISVISIBLE BIT = (CASE WHEN 'No' = 'Si' THEN 1 ELSE 0 END)</v>
      </c>
      <c r="AJ12" s="21"/>
      <c r="AK12" s="21"/>
      <c r="AL12" s="21"/>
      <c r="AM12" s="21"/>
      <c r="AN12" s="21"/>
      <c r="AO12" s="21"/>
      <c r="AP12" s="21"/>
      <c r="AQ12" s="21"/>
      <c r="AR12" s="21"/>
      <c r="AS12" s="21"/>
    </row>
    <row r="13" spans="1:45" x14ac:dyDescent="0.25">
      <c r="A13" s="18" t="s">
        <v>623</v>
      </c>
      <c r="B13" s="19" t="s">
        <v>198</v>
      </c>
      <c r="C13" s="19" t="s">
        <v>199</v>
      </c>
      <c r="D13" s="19" t="s">
        <v>198</v>
      </c>
      <c r="E13" s="19" t="s">
        <v>199</v>
      </c>
      <c r="F13" s="20">
        <v>1</v>
      </c>
      <c r="G13" s="18" t="s">
        <v>685</v>
      </c>
      <c r="H13" s="19" t="s">
        <v>686</v>
      </c>
      <c r="I13" s="19" t="s">
        <v>626</v>
      </c>
      <c r="J13" s="20">
        <v>1</v>
      </c>
      <c r="K13" s="20">
        <v>1</v>
      </c>
      <c r="L13" s="20">
        <v>1</v>
      </c>
      <c r="M13" s="18" t="s">
        <v>625</v>
      </c>
      <c r="N13" s="18" t="s">
        <v>625</v>
      </c>
      <c r="O13" s="18" t="s">
        <v>624</v>
      </c>
      <c r="P13" s="18" t="s">
        <v>626</v>
      </c>
      <c r="Q13" s="18" t="s">
        <v>624</v>
      </c>
      <c r="R13" s="21" t="str">
        <f t="shared" si="0"/>
        <v>001-TE-594</v>
      </c>
      <c r="T13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(@LINEID,'TE-594','Cargador Inalámbrico Mágnet 3-1 Eco','TE-594','Cargador Inalámbrico Mágnet 3-1 Eco',1,@CURRENCYID,'Creado por Julian Porras el 20/08/2024',@ISEXTERNAL,1,1,1,@FOBID,@CIIFID,@ISPRODNAL,@ISACTIVE,@ISVISIBLE)
GO</v>
      </c>
      <c r="U13" s="21"/>
      <c r="V13" s="21"/>
      <c r="W13" s="21"/>
      <c r="X13" s="21"/>
      <c r="Y13" s="21"/>
      <c r="Z13" s="21"/>
      <c r="AA13" s="23" t="str">
        <f t="shared" si="2"/>
        <v>@LINEID,'TE-594','Cargador Inalámbrico Mágnet 3-1 Eco','TE-594','Cargador Inalámbrico Mágnet 3-1 Eco',1,@CURRENCYID,'Creado por Julian Porras el 20/08/2024',@ISEXTERNAL,1,1,1,@FOBID,@CIIFID,@ISPRODNAL,@ISACTIVE,@ISVISIBLE</v>
      </c>
      <c r="AB13" s="23" t="str">
        <f t="shared" si="3"/>
        <v>DECLARE @LINEID INT = (SELECT LINE_ID FROM lines WHERE LINE_CODE = '001')</v>
      </c>
      <c r="AC13" s="23" t="str">
        <f t="shared" si="4"/>
        <v>DECLARE @CURRENCYID INT = (SELECT CURRENCY_ID FROM currencies WHERE CURRENCY_NAME = 'USD ')</v>
      </c>
      <c r="AD13" s="23" t="str">
        <f t="shared" si="5"/>
        <v>DECLARE @ISEXTERNAL BIT = (CASE WHEN 'Si' = 'Si' THEN 1 ELSE 0 END)</v>
      </c>
      <c r="AE13" s="23" t="str">
        <f t="shared" si="6"/>
        <v>DECLARE @FOBID INT = (SELECT MEASURE_UNIT_ID FROM measure_units WHERE MEASURE_UNIT_NAME ='Pieza')</v>
      </c>
      <c r="AF13" s="23" t="str">
        <f t="shared" si="7"/>
        <v>DECLARE @CIIFID INT = (SELECT MEASURE_UNIT_ID FROM measure_units WHERE MEASURE_UNIT_NAME ='Pieza')</v>
      </c>
      <c r="AG13" s="23" t="str">
        <f t="shared" si="8"/>
        <v>DECLARE @ISPRODNAL BIT = (CASE WHEN 'No' = 'Si' THEN 1 ELSE 0 END)</v>
      </c>
      <c r="AH13" s="23" t="str">
        <f t="shared" si="9"/>
        <v>DECLARE @ISACTIVE BIT = (CASE WHEN 'Si' = 'Si' THEN 1 ELSE 0 END)</v>
      </c>
      <c r="AI13" s="23" t="str">
        <f t="shared" si="10"/>
        <v>DECLARE @ISVISIBLE BIT = (CASE WHEN 'No' = 'Si' THEN 1 ELSE 0 END)</v>
      </c>
      <c r="AJ13" s="21"/>
      <c r="AK13" s="21"/>
      <c r="AL13" s="21"/>
      <c r="AM13" s="21"/>
      <c r="AN13" s="21"/>
      <c r="AO13" s="21"/>
      <c r="AP13" s="21"/>
      <c r="AQ13" s="21"/>
      <c r="AR13" s="21"/>
      <c r="AS13" s="21"/>
    </row>
    <row r="14" spans="1:45" x14ac:dyDescent="0.25">
      <c r="A14" s="18" t="s">
        <v>623</v>
      </c>
      <c r="B14" s="19" t="s">
        <v>200</v>
      </c>
      <c r="C14" s="19" t="s">
        <v>201</v>
      </c>
      <c r="D14" s="19" t="s">
        <v>200</v>
      </c>
      <c r="E14" s="19" t="s">
        <v>201</v>
      </c>
      <c r="F14" s="20">
        <v>1</v>
      </c>
      <c r="G14" s="18" t="s">
        <v>685</v>
      </c>
      <c r="H14" s="19" t="s">
        <v>686</v>
      </c>
      <c r="I14" s="19" t="s">
        <v>626</v>
      </c>
      <c r="J14" s="20">
        <v>1</v>
      </c>
      <c r="K14" s="20">
        <v>1</v>
      </c>
      <c r="L14" s="20">
        <v>1</v>
      </c>
      <c r="M14" s="18" t="s">
        <v>625</v>
      </c>
      <c r="N14" s="18" t="s">
        <v>625</v>
      </c>
      <c r="O14" s="18" t="s">
        <v>624</v>
      </c>
      <c r="P14" s="18" t="s">
        <v>626</v>
      </c>
      <c r="Q14" s="18" t="s">
        <v>624</v>
      </c>
      <c r="R14" s="21" t="str">
        <f t="shared" si="0"/>
        <v>001-TE-595</v>
      </c>
      <c r="T14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(@LINEID,'TE-595','Cargador para Carro Eco','TE-595','Cargador para Carro Eco',1,@CURRENCYID,'Creado por Julian Porras el 20/08/2024',@ISEXTERNAL,1,1,1,@FOBID,@CIIFID,@ISPRODNAL,@ISACTIVE,@ISVISIBLE)
GO</v>
      </c>
      <c r="U14" s="21"/>
      <c r="V14" s="21"/>
      <c r="W14" s="21"/>
      <c r="X14" s="21"/>
      <c r="Y14" s="21"/>
      <c r="Z14" s="21"/>
      <c r="AA14" s="23" t="str">
        <f t="shared" si="2"/>
        <v>@LINEID,'TE-595','Cargador para Carro Eco','TE-595','Cargador para Carro Eco',1,@CURRENCYID,'Creado por Julian Porras el 20/08/2024',@ISEXTERNAL,1,1,1,@FOBID,@CIIFID,@ISPRODNAL,@ISACTIVE,@ISVISIBLE</v>
      </c>
      <c r="AB14" s="23" t="str">
        <f t="shared" si="3"/>
        <v>DECLARE @LINEID INT = (SELECT LINE_ID FROM lines WHERE LINE_CODE = '001')</v>
      </c>
      <c r="AC14" s="23" t="str">
        <f t="shared" si="4"/>
        <v>DECLARE @CURRENCYID INT = (SELECT CURRENCY_ID FROM currencies WHERE CURRENCY_NAME = 'USD ')</v>
      </c>
      <c r="AD14" s="23" t="str">
        <f t="shared" si="5"/>
        <v>DECLARE @ISEXTERNAL BIT = (CASE WHEN 'Si' = 'Si' THEN 1 ELSE 0 END)</v>
      </c>
      <c r="AE14" s="23" t="str">
        <f t="shared" si="6"/>
        <v>DECLARE @FOBID INT = (SELECT MEASURE_UNIT_ID FROM measure_units WHERE MEASURE_UNIT_NAME ='Pieza')</v>
      </c>
      <c r="AF14" s="23" t="str">
        <f t="shared" si="7"/>
        <v>DECLARE @CIIFID INT = (SELECT MEASURE_UNIT_ID FROM measure_units WHERE MEASURE_UNIT_NAME ='Pieza')</v>
      </c>
      <c r="AG14" s="23" t="str">
        <f t="shared" si="8"/>
        <v>DECLARE @ISPRODNAL BIT = (CASE WHEN 'No' = 'Si' THEN 1 ELSE 0 END)</v>
      </c>
      <c r="AH14" s="23" t="str">
        <f t="shared" si="9"/>
        <v>DECLARE @ISACTIVE BIT = (CASE WHEN 'Si' = 'Si' THEN 1 ELSE 0 END)</v>
      </c>
      <c r="AI14" s="23" t="str">
        <f t="shared" si="10"/>
        <v>DECLARE @ISVISIBLE BIT = (CASE WHEN 'No' = 'Si' THEN 1 ELSE 0 END)</v>
      </c>
      <c r="AJ14" s="21"/>
      <c r="AK14" s="21"/>
      <c r="AL14" s="21"/>
      <c r="AM14" s="21"/>
      <c r="AN14" s="21"/>
      <c r="AO14" s="21"/>
      <c r="AP14" s="21"/>
      <c r="AQ14" s="21"/>
      <c r="AR14" s="21"/>
      <c r="AS14" s="21"/>
    </row>
    <row r="15" spans="1:45" x14ac:dyDescent="0.25">
      <c r="A15" s="18" t="s">
        <v>623</v>
      </c>
      <c r="B15" s="19" t="s">
        <v>76</v>
      </c>
      <c r="C15" s="19" t="s">
        <v>77</v>
      </c>
      <c r="D15" s="19" t="s">
        <v>76</v>
      </c>
      <c r="E15" s="19" t="s">
        <v>77</v>
      </c>
      <c r="F15" s="20">
        <v>1</v>
      </c>
      <c r="G15" s="18" t="s">
        <v>685</v>
      </c>
      <c r="H15" s="19" t="s">
        <v>686</v>
      </c>
      <c r="I15" s="19" t="s">
        <v>626</v>
      </c>
      <c r="J15" s="20">
        <v>1</v>
      </c>
      <c r="K15" s="20">
        <v>1</v>
      </c>
      <c r="L15" s="20">
        <v>1</v>
      </c>
      <c r="M15" s="18" t="s">
        <v>625</v>
      </c>
      <c r="N15" s="18" t="s">
        <v>625</v>
      </c>
      <c r="O15" s="18" t="s">
        <v>624</v>
      </c>
      <c r="P15" s="18" t="s">
        <v>626</v>
      </c>
      <c r="Q15" s="18" t="s">
        <v>624</v>
      </c>
      <c r="R15" s="21" t="str">
        <f t="shared" si="0"/>
        <v>001-VA-1125</v>
      </c>
      <c r="T15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(@LINEID,'VA-1125','Morral Backpack Walker','VA-1125','Morral Backpack Walker',1,@CURRENCYID,'Creado por Julian Porras el 20/08/2024',@ISEXTERNAL,1,1,1,@FOBID,@CIIFID,@ISPRODNAL,@ISACTIVE,@ISVISIBLE)
GO</v>
      </c>
      <c r="U15" s="21"/>
      <c r="V15" s="21"/>
      <c r="W15" s="21"/>
      <c r="X15" s="21"/>
      <c r="Y15" s="21"/>
      <c r="Z15" s="21"/>
      <c r="AA15" s="23" t="str">
        <f t="shared" si="2"/>
        <v>@LINEID,'VA-1125','Morral Backpack Walker','VA-1125','Morral Backpack Walker',1,@CURRENCYID,'Creado por Julian Porras el 20/08/2024',@ISEXTERNAL,1,1,1,@FOBID,@CIIFID,@ISPRODNAL,@ISACTIVE,@ISVISIBLE</v>
      </c>
      <c r="AB15" s="23" t="str">
        <f t="shared" si="3"/>
        <v>DECLARE @LINEID INT = (SELECT LINE_ID FROM lines WHERE LINE_CODE = '001')</v>
      </c>
      <c r="AC15" s="23" t="str">
        <f t="shared" si="4"/>
        <v>DECLARE @CURRENCYID INT = (SELECT CURRENCY_ID FROM currencies WHERE CURRENCY_NAME = 'USD ')</v>
      </c>
      <c r="AD15" s="23" t="str">
        <f t="shared" si="5"/>
        <v>DECLARE @ISEXTERNAL BIT = (CASE WHEN 'Si' = 'Si' THEN 1 ELSE 0 END)</v>
      </c>
      <c r="AE15" s="23" t="str">
        <f t="shared" si="6"/>
        <v>DECLARE @FOBID INT = (SELECT MEASURE_UNIT_ID FROM measure_units WHERE MEASURE_UNIT_NAME ='Pieza')</v>
      </c>
      <c r="AF15" s="23" t="str">
        <f t="shared" si="7"/>
        <v>DECLARE @CIIFID INT = (SELECT MEASURE_UNIT_ID FROM measure_units WHERE MEASURE_UNIT_NAME ='Pieza')</v>
      </c>
      <c r="AG15" s="23" t="str">
        <f t="shared" si="8"/>
        <v>DECLARE @ISPRODNAL BIT = (CASE WHEN 'No' = 'Si' THEN 1 ELSE 0 END)</v>
      </c>
      <c r="AH15" s="23" t="str">
        <f t="shared" si="9"/>
        <v>DECLARE @ISACTIVE BIT = (CASE WHEN 'Si' = 'Si' THEN 1 ELSE 0 END)</v>
      </c>
      <c r="AI15" s="23" t="str">
        <f t="shared" si="10"/>
        <v>DECLARE @ISVISIBLE BIT = (CASE WHEN 'No' = 'Si' THEN 1 ELSE 0 END)</v>
      </c>
      <c r="AJ15" s="21"/>
      <c r="AK15" s="21"/>
      <c r="AL15" s="21"/>
      <c r="AM15" s="21"/>
      <c r="AN15" s="21"/>
      <c r="AO15" s="21"/>
      <c r="AP15" s="21"/>
      <c r="AQ15" s="21"/>
      <c r="AR15" s="21"/>
      <c r="AS15" s="21"/>
    </row>
    <row r="16" spans="1:45" x14ac:dyDescent="0.25">
      <c r="A16" s="18" t="s">
        <v>623</v>
      </c>
      <c r="B16" s="19" t="s">
        <v>78</v>
      </c>
      <c r="C16" s="19" t="s">
        <v>79</v>
      </c>
      <c r="D16" s="19" t="s">
        <v>78</v>
      </c>
      <c r="E16" s="19" t="s">
        <v>79</v>
      </c>
      <c r="F16" s="20">
        <v>1</v>
      </c>
      <c r="G16" s="18" t="s">
        <v>685</v>
      </c>
      <c r="H16" s="19" t="s">
        <v>686</v>
      </c>
      <c r="I16" s="19" t="s">
        <v>626</v>
      </c>
      <c r="J16" s="20">
        <v>1</v>
      </c>
      <c r="K16" s="20">
        <v>1</v>
      </c>
      <c r="L16" s="20">
        <v>1</v>
      </c>
      <c r="M16" s="18" t="s">
        <v>625</v>
      </c>
      <c r="N16" s="18" t="s">
        <v>625</v>
      </c>
      <c r="O16" s="18" t="s">
        <v>624</v>
      </c>
      <c r="P16" s="18" t="s">
        <v>626</v>
      </c>
      <c r="Q16" s="18" t="s">
        <v>624</v>
      </c>
      <c r="R16" s="21" t="str">
        <f t="shared" si="0"/>
        <v>001-VA-1126</v>
      </c>
      <c r="T16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(@LINEID,'VA-1126','Morral Backpack Nébula','VA-1126','Morral Backpack Nébula',1,@CURRENCYID,'Creado por Julian Porras el 20/08/2024',@ISEXTERNAL,1,1,1,@FOBID,@CIIFID,@ISPRODNAL,@ISACTIVE,@ISVISIBLE)
GO</v>
      </c>
      <c r="U16" s="21"/>
      <c r="V16" s="21"/>
      <c r="W16" s="21"/>
      <c r="X16" s="21"/>
      <c r="Y16" s="21"/>
      <c r="Z16" s="21"/>
      <c r="AA16" s="23" t="str">
        <f t="shared" si="2"/>
        <v>@LINEID,'VA-1126','Morral Backpack Nébula','VA-1126','Morral Backpack Nébula',1,@CURRENCYID,'Creado por Julian Porras el 20/08/2024',@ISEXTERNAL,1,1,1,@FOBID,@CIIFID,@ISPRODNAL,@ISACTIVE,@ISVISIBLE</v>
      </c>
      <c r="AB16" s="23" t="str">
        <f t="shared" si="3"/>
        <v>DECLARE @LINEID INT = (SELECT LINE_ID FROM lines WHERE LINE_CODE = '001')</v>
      </c>
      <c r="AC16" s="23" t="str">
        <f t="shared" si="4"/>
        <v>DECLARE @CURRENCYID INT = (SELECT CURRENCY_ID FROM currencies WHERE CURRENCY_NAME = 'USD ')</v>
      </c>
      <c r="AD16" s="23" t="str">
        <f t="shared" si="5"/>
        <v>DECLARE @ISEXTERNAL BIT = (CASE WHEN 'Si' = 'Si' THEN 1 ELSE 0 END)</v>
      </c>
      <c r="AE16" s="23" t="str">
        <f t="shared" si="6"/>
        <v>DECLARE @FOBID INT = (SELECT MEASURE_UNIT_ID FROM measure_units WHERE MEASURE_UNIT_NAME ='Pieza')</v>
      </c>
      <c r="AF16" s="23" t="str">
        <f t="shared" si="7"/>
        <v>DECLARE @CIIFID INT = (SELECT MEASURE_UNIT_ID FROM measure_units WHERE MEASURE_UNIT_NAME ='Pieza')</v>
      </c>
      <c r="AG16" s="23" t="str">
        <f t="shared" si="8"/>
        <v>DECLARE @ISPRODNAL BIT = (CASE WHEN 'No' = 'Si' THEN 1 ELSE 0 END)</v>
      </c>
      <c r="AH16" s="23" t="str">
        <f t="shared" si="9"/>
        <v>DECLARE @ISACTIVE BIT = (CASE WHEN 'Si' = 'Si' THEN 1 ELSE 0 END)</v>
      </c>
      <c r="AI16" s="23" t="str">
        <f t="shared" si="10"/>
        <v>DECLARE @ISVISIBLE BIT = (CASE WHEN 'No' = 'Si' THEN 1 ELSE 0 END)</v>
      </c>
      <c r="AJ16" s="21"/>
      <c r="AK16" s="21"/>
      <c r="AL16" s="21"/>
      <c r="AM16" s="21"/>
      <c r="AN16" s="21"/>
      <c r="AO16" s="21"/>
      <c r="AP16" s="21"/>
      <c r="AQ16" s="21"/>
      <c r="AR16" s="21"/>
      <c r="AS16" s="21"/>
    </row>
    <row r="17" spans="1:45" x14ac:dyDescent="0.25">
      <c r="A17" s="18" t="s">
        <v>623</v>
      </c>
      <c r="B17" s="19" t="s">
        <v>80</v>
      </c>
      <c r="C17" s="19" t="s">
        <v>81</v>
      </c>
      <c r="D17" s="19" t="s">
        <v>80</v>
      </c>
      <c r="E17" s="19" t="s">
        <v>81</v>
      </c>
      <c r="F17" s="20">
        <v>1</v>
      </c>
      <c r="G17" s="18" t="s">
        <v>685</v>
      </c>
      <c r="H17" s="19" t="s">
        <v>686</v>
      </c>
      <c r="I17" s="19" t="s">
        <v>626</v>
      </c>
      <c r="J17" s="20">
        <v>1</v>
      </c>
      <c r="K17" s="20">
        <v>1</v>
      </c>
      <c r="L17" s="20">
        <v>1</v>
      </c>
      <c r="M17" s="18" t="s">
        <v>625</v>
      </c>
      <c r="N17" s="18" t="s">
        <v>625</v>
      </c>
      <c r="O17" s="18" t="s">
        <v>624</v>
      </c>
      <c r="P17" s="18" t="s">
        <v>626</v>
      </c>
      <c r="Q17" s="18" t="s">
        <v>624</v>
      </c>
      <c r="R17" s="21" t="str">
        <f t="shared" si="0"/>
        <v>001-VA-1127</v>
      </c>
      <c r="T17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(@LINEID,'VA-1127','Morral Backpack Speeder','VA-1127','Morral Backpack Speeder',1,@CURRENCYID,'Creado por Julian Porras el 20/08/2024',@ISEXTERNAL,1,1,1,@FOBID,@CIIFID,@ISPRODNAL,@ISACTIVE,@ISVISIBLE)
GO</v>
      </c>
      <c r="U17" s="21"/>
      <c r="V17" s="21"/>
      <c r="W17" s="21"/>
      <c r="X17" s="21"/>
      <c r="Y17" s="21"/>
      <c r="Z17" s="21"/>
      <c r="AA17" s="23" t="str">
        <f t="shared" si="2"/>
        <v>@LINEID,'VA-1127','Morral Backpack Speeder','VA-1127','Morral Backpack Speeder',1,@CURRENCYID,'Creado por Julian Porras el 20/08/2024',@ISEXTERNAL,1,1,1,@FOBID,@CIIFID,@ISPRODNAL,@ISACTIVE,@ISVISIBLE</v>
      </c>
      <c r="AB17" s="23" t="str">
        <f t="shared" si="3"/>
        <v>DECLARE @LINEID INT = (SELECT LINE_ID FROM lines WHERE LINE_CODE = '001')</v>
      </c>
      <c r="AC17" s="23" t="str">
        <f t="shared" si="4"/>
        <v>DECLARE @CURRENCYID INT = (SELECT CURRENCY_ID FROM currencies WHERE CURRENCY_NAME = 'USD ')</v>
      </c>
      <c r="AD17" s="23" t="str">
        <f t="shared" si="5"/>
        <v>DECLARE @ISEXTERNAL BIT = (CASE WHEN 'Si' = 'Si' THEN 1 ELSE 0 END)</v>
      </c>
      <c r="AE17" s="23" t="str">
        <f t="shared" si="6"/>
        <v>DECLARE @FOBID INT = (SELECT MEASURE_UNIT_ID FROM measure_units WHERE MEASURE_UNIT_NAME ='Pieza')</v>
      </c>
      <c r="AF17" s="23" t="str">
        <f t="shared" si="7"/>
        <v>DECLARE @CIIFID INT = (SELECT MEASURE_UNIT_ID FROM measure_units WHERE MEASURE_UNIT_NAME ='Pieza')</v>
      </c>
      <c r="AG17" s="23" t="str">
        <f t="shared" si="8"/>
        <v>DECLARE @ISPRODNAL BIT = (CASE WHEN 'No' = 'Si' THEN 1 ELSE 0 END)</v>
      </c>
      <c r="AH17" s="23" t="str">
        <f t="shared" si="9"/>
        <v>DECLARE @ISACTIVE BIT = (CASE WHEN 'Si' = 'Si' THEN 1 ELSE 0 END)</v>
      </c>
      <c r="AI17" s="23" t="str">
        <f t="shared" si="10"/>
        <v>DECLARE @ISVISIBLE BIT = (CASE WHEN 'No' = 'Si' THEN 1 ELSE 0 END)</v>
      </c>
      <c r="AJ17" s="21"/>
      <c r="AK17" s="21"/>
      <c r="AL17" s="21"/>
      <c r="AM17" s="21"/>
      <c r="AN17" s="21"/>
      <c r="AO17" s="21"/>
      <c r="AP17" s="21"/>
      <c r="AQ17" s="21"/>
      <c r="AR17" s="21"/>
      <c r="AS17" s="21"/>
    </row>
    <row r="18" spans="1:45" x14ac:dyDescent="0.25">
      <c r="A18" s="18" t="s">
        <v>623</v>
      </c>
      <c r="B18" s="19" t="s">
        <v>82</v>
      </c>
      <c r="C18" s="19" t="s">
        <v>83</v>
      </c>
      <c r="D18" s="19" t="s">
        <v>82</v>
      </c>
      <c r="E18" s="19" t="s">
        <v>83</v>
      </c>
      <c r="F18" s="20">
        <v>1</v>
      </c>
      <c r="G18" s="18" t="s">
        <v>685</v>
      </c>
      <c r="H18" s="19" t="s">
        <v>686</v>
      </c>
      <c r="I18" s="19" t="s">
        <v>626</v>
      </c>
      <c r="J18" s="20">
        <v>1</v>
      </c>
      <c r="K18" s="20">
        <v>1</v>
      </c>
      <c r="L18" s="20">
        <v>1</v>
      </c>
      <c r="M18" s="18" t="s">
        <v>625</v>
      </c>
      <c r="N18" s="18" t="s">
        <v>625</v>
      </c>
      <c r="O18" s="18" t="s">
        <v>624</v>
      </c>
      <c r="P18" s="18" t="s">
        <v>626</v>
      </c>
      <c r="Q18" s="18" t="s">
        <v>624</v>
      </c>
      <c r="R18" s="21" t="str">
        <f t="shared" si="0"/>
        <v>001-VA-1128</v>
      </c>
      <c r="T18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(@LINEID,'VA-1128','Maletín Sport Bow','VA-1128','Maletín Sport Bow',1,@CURRENCYID,'Creado por Julian Porras el 20/08/2024',@ISEXTERNAL,1,1,1,@FOBID,@CIIFID,@ISPRODNAL,@ISACTIVE,@ISVISIBLE)
GO</v>
      </c>
      <c r="U18" s="21"/>
      <c r="V18" s="21"/>
      <c r="W18" s="21"/>
      <c r="X18" s="21"/>
      <c r="Y18" s="21"/>
      <c r="Z18" s="21"/>
      <c r="AA18" s="23" t="str">
        <f t="shared" si="2"/>
        <v>@LINEID,'VA-1128','Maletín Sport Bow','VA-1128','Maletín Sport Bow',1,@CURRENCYID,'Creado por Julian Porras el 20/08/2024',@ISEXTERNAL,1,1,1,@FOBID,@CIIFID,@ISPRODNAL,@ISACTIVE,@ISVISIBLE</v>
      </c>
      <c r="AB18" s="23" t="str">
        <f t="shared" si="3"/>
        <v>DECLARE @LINEID INT = (SELECT LINE_ID FROM lines WHERE LINE_CODE = '001')</v>
      </c>
      <c r="AC18" s="23" t="str">
        <f t="shared" si="4"/>
        <v>DECLARE @CURRENCYID INT = (SELECT CURRENCY_ID FROM currencies WHERE CURRENCY_NAME = 'USD ')</v>
      </c>
      <c r="AD18" s="23" t="str">
        <f t="shared" si="5"/>
        <v>DECLARE @ISEXTERNAL BIT = (CASE WHEN 'Si' = 'Si' THEN 1 ELSE 0 END)</v>
      </c>
      <c r="AE18" s="23" t="str">
        <f t="shared" si="6"/>
        <v>DECLARE @FOBID INT = (SELECT MEASURE_UNIT_ID FROM measure_units WHERE MEASURE_UNIT_NAME ='Pieza')</v>
      </c>
      <c r="AF18" s="23" t="str">
        <f t="shared" si="7"/>
        <v>DECLARE @CIIFID INT = (SELECT MEASURE_UNIT_ID FROM measure_units WHERE MEASURE_UNIT_NAME ='Pieza')</v>
      </c>
      <c r="AG18" s="23" t="str">
        <f t="shared" si="8"/>
        <v>DECLARE @ISPRODNAL BIT = (CASE WHEN 'No' = 'Si' THEN 1 ELSE 0 END)</v>
      </c>
      <c r="AH18" s="23" t="str">
        <f t="shared" si="9"/>
        <v>DECLARE @ISACTIVE BIT = (CASE WHEN 'Si' = 'Si' THEN 1 ELSE 0 END)</v>
      </c>
      <c r="AI18" s="23" t="str">
        <f t="shared" si="10"/>
        <v>DECLARE @ISVISIBLE BIT = (CASE WHEN 'No' = 'Si' THEN 1 ELSE 0 END)</v>
      </c>
      <c r="AJ18" s="21"/>
      <c r="AK18" s="21"/>
      <c r="AL18" s="21"/>
      <c r="AM18" s="21"/>
      <c r="AN18" s="21"/>
      <c r="AO18" s="21"/>
      <c r="AP18" s="21"/>
      <c r="AQ18" s="21"/>
      <c r="AR18" s="21"/>
      <c r="AS18" s="21"/>
    </row>
    <row r="19" spans="1:45" x14ac:dyDescent="0.25">
      <c r="A19" s="18" t="s">
        <v>623</v>
      </c>
      <c r="B19" s="19" t="s">
        <v>84</v>
      </c>
      <c r="C19" s="19" t="s">
        <v>687</v>
      </c>
      <c r="D19" s="19" t="s">
        <v>84</v>
      </c>
      <c r="E19" s="19" t="s">
        <v>687</v>
      </c>
      <c r="F19" s="20">
        <v>1</v>
      </c>
      <c r="G19" s="18" t="s">
        <v>685</v>
      </c>
      <c r="H19" s="19" t="s">
        <v>686</v>
      </c>
      <c r="I19" s="19" t="s">
        <v>626</v>
      </c>
      <c r="J19" s="20">
        <v>1</v>
      </c>
      <c r="K19" s="20">
        <v>1</v>
      </c>
      <c r="L19" s="20">
        <v>1</v>
      </c>
      <c r="M19" s="18" t="s">
        <v>625</v>
      </c>
      <c r="N19" s="18" t="s">
        <v>625</v>
      </c>
      <c r="O19" s="18" t="s">
        <v>624</v>
      </c>
      <c r="P19" s="18" t="s">
        <v>626</v>
      </c>
      <c r="Q19" s="18" t="s">
        <v>624</v>
      </c>
      <c r="R19" s="21" t="str">
        <f t="shared" si="0"/>
        <v>001-TE-580</v>
      </c>
      <c r="T19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(@LINEID,'TE-580','Speaker Bluetooth Groovy Urban Trave','TE-580','Speaker Bluetooth Groovy Urban Trave',1,@CURRENCYID,'Creado por Julian Porras el 20/08/2024',@ISEXTERNAL,1,1,1,@FOBID,@CIIFID,@ISPRODNAL,@ISACTIVE,@ISVISIBLE)
GO</v>
      </c>
      <c r="U19" s="21"/>
      <c r="V19" s="21"/>
      <c r="W19" s="21"/>
      <c r="X19" s="21"/>
      <c r="Y19" s="21"/>
      <c r="Z19" s="21"/>
      <c r="AA19" s="23" t="str">
        <f t="shared" si="2"/>
        <v>@LINEID,'TE-580','Speaker Bluetooth Groovy Urban Trave','TE-580','Speaker Bluetooth Groovy Urban Trave',1,@CURRENCYID,'Creado por Julian Porras el 20/08/2024',@ISEXTERNAL,1,1,1,@FOBID,@CIIFID,@ISPRODNAL,@ISACTIVE,@ISVISIBLE</v>
      </c>
      <c r="AB19" s="23" t="str">
        <f t="shared" si="3"/>
        <v>DECLARE @LINEID INT = (SELECT LINE_ID FROM lines WHERE LINE_CODE = '001')</v>
      </c>
      <c r="AC19" s="23" t="str">
        <f t="shared" si="4"/>
        <v>DECLARE @CURRENCYID INT = (SELECT CURRENCY_ID FROM currencies WHERE CURRENCY_NAME = 'USD ')</v>
      </c>
      <c r="AD19" s="23" t="str">
        <f t="shared" si="5"/>
        <v>DECLARE @ISEXTERNAL BIT = (CASE WHEN 'Si' = 'Si' THEN 1 ELSE 0 END)</v>
      </c>
      <c r="AE19" s="23" t="str">
        <f t="shared" si="6"/>
        <v>DECLARE @FOBID INT = (SELECT MEASURE_UNIT_ID FROM measure_units WHERE MEASURE_UNIT_NAME ='Pieza')</v>
      </c>
      <c r="AF19" s="23" t="str">
        <f t="shared" si="7"/>
        <v>DECLARE @CIIFID INT = (SELECT MEASURE_UNIT_ID FROM measure_units WHERE MEASURE_UNIT_NAME ='Pieza')</v>
      </c>
      <c r="AG19" s="23" t="str">
        <f t="shared" si="8"/>
        <v>DECLARE @ISPRODNAL BIT = (CASE WHEN 'No' = 'Si' THEN 1 ELSE 0 END)</v>
      </c>
      <c r="AH19" s="23" t="str">
        <f t="shared" si="9"/>
        <v>DECLARE @ISACTIVE BIT = (CASE WHEN 'Si' = 'Si' THEN 1 ELSE 0 END)</v>
      </c>
      <c r="AI19" s="23" t="str">
        <f t="shared" si="10"/>
        <v>DECLARE @ISVISIBLE BIT = (CASE WHEN 'No' = 'Si' THEN 1 ELSE 0 END)</v>
      </c>
      <c r="AJ19" s="21"/>
      <c r="AK19" s="21"/>
      <c r="AL19" s="21"/>
      <c r="AM19" s="21"/>
      <c r="AN19" s="21"/>
      <c r="AO19" s="21"/>
      <c r="AP19" s="21"/>
      <c r="AQ19" s="21"/>
      <c r="AR19" s="21"/>
      <c r="AS19" s="21"/>
    </row>
    <row r="20" spans="1:45" x14ac:dyDescent="0.25">
      <c r="A20" s="18" t="s">
        <v>623</v>
      </c>
      <c r="B20" s="19" t="s">
        <v>86</v>
      </c>
      <c r="C20" s="19" t="s">
        <v>87</v>
      </c>
      <c r="D20" s="19" t="s">
        <v>86</v>
      </c>
      <c r="E20" s="19" t="s">
        <v>87</v>
      </c>
      <c r="F20" s="20">
        <v>1</v>
      </c>
      <c r="G20" s="18" t="s">
        <v>685</v>
      </c>
      <c r="H20" s="19" t="s">
        <v>686</v>
      </c>
      <c r="I20" s="19" t="s">
        <v>626</v>
      </c>
      <c r="J20" s="20">
        <v>1</v>
      </c>
      <c r="K20" s="20">
        <v>1</v>
      </c>
      <c r="L20" s="20">
        <v>1</v>
      </c>
      <c r="M20" s="18" t="s">
        <v>625</v>
      </c>
      <c r="N20" s="18" t="s">
        <v>625</v>
      </c>
      <c r="O20" s="18" t="s">
        <v>624</v>
      </c>
      <c r="P20" s="18" t="s">
        <v>626</v>
      </c>
      <c r="Q20" s="18" t="s">
        <v>624</v>
      </c>
      <c r="R20" s="21" t="str">
        <f t="shared" si="0"/>
        <v>001-TE-581</v>
      </c>
      <c r="T20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(@LINEID,'TE-581','Speaker Bluetooth Vortex','TE-581','Speaker Bluetooth Vortex',1,@CURRENCYID,'Creado por Julian Porras el 20/08/2024',@ISEXTERNAL,1,1,1,@FOBID,@CIIFID,@ISPRODNAL,@ISACTIVE,@ISVISIBLE)
GO</v>
      </c>
      <c r="U20" s="21"/>
      <c r="V20" s="21"/>
      <c r="W20" s="21"/>
      <c r="X20" s="21"/>
      <c r="Y20" s="21"/>
      <c r="Z20" s="21"/>
      <c r="AA20" s="23" t="str">
        <f t="shared" si="2"/>
        <v>@LINEID,'TE-581','Speaker Bluetooth Vortex','TE-581','Speaker Bluetooth Vortex',1,@CURRENCYID,'Creado por Julian Porras el 20/08/2024',@ISEXTERNAL,1,1,1,@FOBID,@CIIFID,@ISPRODNAL,@ISACTIVE,@ISVISIBLE</v>
      </c>
      <c r="AB20" s="23" t="str">
        <f t="shared" si="3"/>
        <v>DECLARE @LINEID INT = (SELECT LINE_ID FROM lines WHERE LINE_CODE = '001')</v>
      </c>
      <c r="AC20" s="23" t="str">
        <f t="shared" si="4"/>
        <v>DECLARE @CURRENCYID INT = (SELECT CURRENCY_ID FROM currencies WHERE CURRENCY_NAME = 'USD ')</v>
      </c>
      <c r="AD20" s="23" t="str">
        <f t="shared" si="5"/>
        <v>DECLARE @ISEXTERNAL BIT = (CASE WHEN 'Si' = 'Si' THEN 1 ELSE 0 END)</v>
      </c>
      <c r="AE20" s="23" t="str">
        <f t="shared" si="6"/>
        <v>DECLARE @FOBID INT = (SELECT MEASURE_UNIT_ID FROM measure_units WHERE MEASURE_UNIT_NAME ='Pieza')</v>
      </c>
      <c r="AF20" s="23" t="str">
        <f t="shared" si="7"/>
        <v>DECLARE @CIIFID INT = (SELECT MEASURE_UNIT_ID FROM measure_units WHERE MEASURE_UNIT_NAME ='Pieza')</v>
      </c>
      <c r="AG20" s="23" t="str">
        <f t="shared" si="8"/>
        <v>DECLARE @ISPRODNAL BIT = (CASE WHEN 'No' = 'Si' THEN 1 ELSE 0 END)</v>
      </c>
      <c r="AH20" s="23" t="str">
        <f t="shared" si="9"/>
        <v>DECLARE @ISACTIVE BIT = (CASE WHEN 'Si' = 'Si' THEN 1 ELSE 0 END)</v>
      </c>
      <c r="AI20" s="23" t="str">
        <f t="shared" si="10"/>
        <v>DECLARE @ISVISIBLE BIT = (CASE WHEN 'No' = 'Si' THEN 1 ELSE 0 END)</v>
      </c>
      <c r="AJ20" s="21"/>
      <c r="AK20" s="21"/>
      <c r="AL20" s="21"/>
      <c r="AM20" s="21"/>
      <c r="AN20" s="21"/>
      <c r="AO20" s="21"/>
      <c r="AP20" s="21"/>
      <c r="AQ20" s="21"/>
      <c r="AR20" s="21"/>
      <c r="AS20" s="21"/>
    </row>
    <row r="21" spans="1:45" x14ac:dyDescent="0.25">
      <c r="A21" s="18" t="s">
        <v>623</v>
      </c>
      <c r="B21" s="19" t="s">
        <v>88</v>
      </c>
      <c r="C21" s="19" t="s">
        <v>89</v>
      </c>
      <c r="D21" s="19" t="s">
        <v>88</v>
      </c>
      <c r="E21" s="19" t="s">
        <v>89</v>
      </c>
      <c r="F21" s="20">
        <v>1</v>
      </c>
      <c r="G21" s="18" t="s">
        <v>685</v>
      </c>
      <c r="H21" s="19" t="s">
        <v>686</v>
      </c>
      <c r="I21" s="19" t="s">
        <v>626</v>
      </c>
      <c r="J21" s="20">
        <v>1</v>
      </c>
      <c r="K21" s="20">
        <v>1</v>
      </c>
      <c r="L21" s="20">
        <v>1</v>
      </c>
      <c r="M21" s="18" t="s">
        <v>625</v>
      </c>
      <c r="N21" s="18" t="s">
        <v>625</v>
      </c>
      <c r="O21" s="18" t="s">
        <v>624</v>
      </c>
      <c r="P21" s="18" t="s">
        <v>626</v>
      </c>
      <c r="Q21" s="18" t="s">
        <v>624</v>
      </c>
      <c r="R21" s="21" t="str">
        <f t="shared" si="0"/>
        <v>001-TE-582</v>
      </c>
      <c r="T21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(@LINEID,'TE-582','Speaker Bluetooth Micro Karaoke','TE-582','Speaker Bluetooth Micro Karaoke',1,@CURRENCYID,'Creado por Julian Porras el 20/08/2024',@ISEXTERNAL,1,1,1,@FOBID,@CIIFID,@ISPRODNAL,@ISACTIVE,@ISVISIBLE)
GO</v>
      </c>
      <c r="U21" s="21"/>
      <c r="V21" s="21"/>
      <c r="W21" s="21"/>
      <c r="X21" s="21"/>
      <c r="Y21" s="21"/>
      <c r="Z21" s="21"/>
      <c r="AA21" s="23" t="str">
        <f t="shared" si="2"/>
        <v>@LINEID,'TE-582','Speaker Bluetooth Micro Karaoke','TE-582','Speaker Bluetooth Micro Karaoke',1,@CURRENCYID,'Creado por Julian Porras el 20/08/2024',@ISEXTERNAL,1,1,1,@FOBID,@CIIFID,@ISPRODNAL,@ISACTIVE,@ISVISIBLE</v>
      </c>
      <c r="AB21" s="23" t="str">
        <f t="shared" si="3"/>
        <v>DECLARE @LINEID INT = (SELECT LINE_ID FROM lines WHERE LINE_CODE = '001')</v>
      </c>
      <c r="AC21" s="23" t="str">
        <f t="shared" si="4"/>
        <v>DECLARE @CURRENCYID INT = (SELECT CURRENCY_ID FROM currencies WHERE CURRENCY_NAME = 'USD ')</v>
      </c>
      <c r="AD21" s="23" t="str">
        <f t="shared" si="5"/>
        <v>DECLARE @ISEXTERNAL BIT = (CASE WHEN 'Si' = 'Si' THEN 1 ELSE 0 END)</v>
      </c>
      <c r="AE21" s="23" t="str">
        <f t="shared" si="6"/>
        <v>DECLARE @FOBID INT = (SELECT MEASURE_UNIT_ID FROM measure_units WHERE MEASURE_UNIT_NAME ='Pieza')</v>
      </c>
      <c r="AF21" s="23" t="str">
        <f t="shared" si="7"/>
        <v>DECLARE @CIIFID INT = (SELECT MEASURE_UNIT_ID FROM measure_units WHERE MEASURE_UNIT_NAME ='Pieza')</v>
      </c>
      <c r="AG21" s="23" t="str">
        <f t="shared" si="8"/>
        <v>DECLARE @ISPRODNAL BIT = (CASE WHEN 'No' = 'Si' THEN 1 ELSE 0 END)</v>
      </c>
      <c r="AH21" s="23" t="str">
        <f t="shared" si="9"/>
        <v>DECLARE @ISACTIVE BIT = (CASE WHEN 'Si' = 'Si' THEN 1 ELSE 0 END)</v>
      </c>
      <c r="AI21" s="23" t="str">
        <f t="shared" si="10"/>
        <v>DECLARE @ISVISIBLE BIT = (CASE WHEN 'No' = 'Si' THEN 1 ELSE 0 END)</v>
      </c>
      <c r="AJ21" s="21"/>
      <c r="AK21" s="21"/>
      <c r="AL21" s="21"/>
      <c r="AM21" s="21"/>
      <c r="AN21" s="21"/>
      <c r="AO21" s="21"/>
      <c r="AP21" s="21"/>
      <c r="AQ21" s="21"/>
      <c r="AR21" s="21"/>
      <c r="AS21" s="21"/>
    </row>
    <row r="22" spans="1:45" x14ac:dyDescent="0.25">
      <c r="A22" s="18" t="s">
        <v>623</v>
      </c>
      <c r="B22" s="19" t="s">
        <v>90</v>
      </c>
      <c r="C22" s="19" t="s">
        <v>91</v>
      </c>
      <c r="D22" s="19" t="s">
        <v>90</v>
      </c>
      <c r="E22" s="19" t="s">
        <v>91</v>
      </c>
      <c r="F22" s="20">
        <v>1</v>
      </c>
      <c r="G22" s="18" t="s">
        <v>685</v>
      </c>
      <c r="H22" s="19" t="s">
        <v>686</v>
      </c>
      <c r="I22" s="19" t="s">
        <v>626</v>
      </c>
      <c r="J22" s="20">
        <v>1</v>
      </c>
      <c r="K22" s="20">
        <v>1</v>
      </c>
      <c r="L22" s="20">
        <v>1</v>
      </c>
      <c r="M22" s="18" t="s">
        <v>625</v>
      </c>
      <c r="N22" s="18" t="s">
        <v>625</v>
      </c>
      <c r="O22" s="18" t="s">
        <v>624</v>
      </c>
      <c r="P22" s="18" t="s">
        <v>626</v>
      </c>
      <c r="Q22" s="18" t="s">
        <v>624</v>
      </c>
      <c r="R22" s="21" t="str">
        <f t="shared" si="0"/>
        <v>001-TE-583</v>
      </c>
      <c r="T22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(@LINEID,'TE-583','Clip con luz para lectura','TE-583','Clip con luz para lectura',1,@CURRENCYID,'Creado por Julian Porras el 20/08/2024',@ISEXTERNAL,1,1,1,@FOBID,@CIIFID,@ISPRODNAL,@ISACTIVE,@ISVISIBLE)
GO</v>
      </c>
      <c r="U22" s="21"/>
      <c r="V22" s="21"/>
      <c r="W22" s="21"/>
      <c r="X22" s="21"/>
      <c r="Y22" s="21"/>
      <c r="Z22" s="21"/>
      <c r="AA22" s="23" t="str">
        <f t="shared" si="2"/>
        <v>@LINEID,'TE-583','Clip con luz para lectura','TE-583','Clip con luz para lectura',1,@CURRENCYID,'Creado por Julian Porras el 20/08/2024',@ISEXTERNAL,1,1,1,@FOBID,@CIIFID,@ISPRODNAL,@ISACTIVE,@ISVISIBLE</v>
      </c>
      <c r="AB22" s="23" t="str">
        <f t="shared" si="3"/>
        <v>DECLARE @LINEID INT = (SELECT LINE_ID FROM lines WHERE LINE_CODE = '001')</v>
      </c>
      <c r="AC22" s="23" t="str">
        <f t="shared" si="4"/>
        <v>DECLARE @CURRENCYID INT = (SELECT CURRENCY_ID FROM currencies WHERE CURRENCY_NAME = 'USD ')</v>
      </c>
      <c r="AD22" s="23" t="str">
        <f t="shared" si="5"/>
        <v>DECLARE @ISEXTERNAL BIT = (CASE WHEN 'Si' = 'Si' THEN 1 ELSE 0 END)</v>
      </c>
      <c r="AE22" s="23" t="str">
        <f t="shared" si="6"/>
        <v>DECLARE @FOBID INT = (SELECT MEASURE_UNIT_ID FROM measure_units WHERE MEASURE_UNIT_NAME ='Pieza')</v>
      </c>
      <c r="AF22" s="23" t="str">
        <f t="shared" si="7"/>
        <v>DECLARE @CIIFID INT = (SELECT MEASURE_UNIT_ID FROM measure_units WHERE MEASURE_UNIT_NAME ='Pieza')</v>
      </c>
      <c r="AG22" s="23" t="str">
        <f t="shared" si="8"/>
        <v>DECLARE @ISPRODNAL BIT = (CASE WHEN 'No' = 'Si' THEN 1 ELSE 0 END)</v>
      </c>
      <c r="AH22" s="23" t="str">
        <f t="shared" si="9"/>
        <v>DECLARE @ISACTIVE BIT = (CASE WHEN 'Si' = 'Si' THEN 1 ELSE 0 END)</v>
      </c>
      <c r="AI22" s="23" t="str">
        <f t="shared" si="10"/>
        <v>DECLARE @ISVISIBLE BIT = (CASE WHEN 'No' = 'Si' THEN 1 ELSE 0 END)</v>
      </c>
      <c r="AJ22" s="21"/>
      <c r="AK22" s="21"/>
      <c r="AL22" s="21"/>
      <c r="AM22" s="21"/>
      <c r="AN22" s="21"/>
      <c r="AO22" s="21"/>
      <c r="AP22" s="21"/>
      <c r="AQ22" s="21"/>
      <c r="AR22" s="21"/>
      <c r="AS22" s="21"/>
    </row>
    <row r="23" spans="1:45" x14ac:dyDescent="0.25">
      <c r="A23" s="18" t="s">
        <v>623</v>
      </c>
      <c r="B23" s="19" t="s">
        <v>92</v>
      </c>
      <c r="C23" s="19" t="s">
        <v>93</v>
      </c>
      <c r="D23" s="19" t="s">
        <v>92</v>
      </c>
      <c r="E23" s="19" t="s">
        <v>93</v>
      </c>
      <c r="F23" s="20">
        <v>1</v>
      </c>
      <c r="G23" s="18" t="s">
        <v>685</v>
      </c>
      <c r="H23" s="19" t="s">
        <v>686</v>
      </c>
      <c r="I23" s="19" t="s">
        <v>626</v>
      </c>
      <c r="J23" s="20">
        <v>1</v>
      </c>
      <c r="K23" s="20">
        <v>1</v>
      </c>
      <c r="L23" s="20">
        <v>1</v>
      </c>
      <c r="M23" s="18" t="s">
        <v>625</v>
      </c>
      <c r="N23" s="18" t="s">
        <v>625</v>
      </c>
      <c r="O23" s="18" t="s">
        <v>624</v>
      </c>
      <c r="P23" s="18" t="s">
        <v>626</v>
      </c>
      <c r="Q23" s="18" t="s">
        <v>624</v>
      </c>
      <c r="R23" s="21" t="str">
        <f t="shared" si="0"/>
        <v>001-CP-319</v>
      </c>
      <c r="T23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(@LINEID,'CP-319','Espejo Doble con Luz','CP-319','Espejo Doble con Luz',1,@CURRENCYID,'Creado por Julian Porras el 20/08/2024',@ISEXTERNAL,1,1,1,@FOBID,@CIIFID,@ISPRODNAL,@ISACTIVE,@ISVISIBLE)
GO</v>
      </c>
      <c r="U23" s="21"/>
      <c r="V23" s="21"/>
      <c r="W23" s="21"/>
      <c r="X23" s="21"/>
      <c r="Y23" s="21"/>
      <c r="Z23" s="21"/>
      <c r="AA23" s="23" t="str">
        <f t="shared" si="2"/>
        <v>@LINEID,'CP-319','Espejo Doble con Luz','CP-319','Espejo Doble con Luz',1,@CURRENCYID,'Creado por Julian Porras el 20/08/2024',@ISEXTERNAL,1,1,1,@FOBID,@CIIFID,@ISPRODNAL,@ISACTIVE,@ISVISIBLE</v>
      </c>
      <c r="AB23" s="23" t="str">
        <f t="shared" si="3"/>
        <v>DECLARE @LINEID INT = (SELECT LINE_ID FROM lines WHERE LINE_CODE = '001')</v>
      </c>
      <c r="AC23" s="23" t="str">
        <f t="shared" si="4"/>
        <v>DECLARE @CURRENCYID INT = (SELECT CURRENCY_ID FROM currencies WHERE CURRENCY_NAME = 'USD ')</v>
      </c>
      <c r="AD23" s="23" t="str">
        <f t="shared" si="5"/>
        <v>DECLARE @ISEXTERNAL BIT = (CASE WHEN 'Si' = 'Si' THEN 1 ELSE 0 END)</v>
      </c>
      <c r="AE23" s="23" t="str">
        <f t="shared" si="6"/>
        <v>DECLARE @FOBID INT = (SELECT MEASURE_UNIT_ID FROM measure_units WHERE MEASURE_UNIT_NAME ='Pieza')</v>
      </c>
      <c r="AF23" s="23" t="str">
        <f t="shared" si="7"/>
        <v>DECLARE @CIIFID INT = (SELECT MEASURE_UNIT_ID FROM measure_units WHERE MEASURE_UNIT_NAME ='Pieza')</v>
      </c>
      <c r="AG23" s="23" t="str">
        <f t="shared" si="8"/>
        <v>DECLARE @ISPRODNAL BIT = (CASE WHEN 'No' = 'Si' THEN 1 ELSE 0 END)</v>
      </c>
      <c r="AH23" s="23" t="str">
        <f t="shared" si="9"/>
        <v>DECLARE @ISACTIVE BIT = (CASE WHEN 'Si' = 'Si' THEN 1 ELSE 0 END)</v>
      </c>
      <c r="AI23" s="23" t="str">
        <f t="shared" si="10"/>
        <v>DECLARE @ISVISIBLE BIT = (CASE WHEN 'No' = 'Si' THEN 1 ELSE 0 END)</v>
      </c>
      <c r="AJ23" s="21"/>
      <c r="AK23" s="21"/>
      <c r="AL23" s="21"/>
      <c r="AM23" s="21"/>
      <c r="AN23" s="21"/>
      <c r="AO23" s="21"/>
      <c r="AP23" s="21"/>
      <c r="AQ23" s="21"/>
      <c r="AR23" s="21"/>
      <c r="AS23" s="21"/>
    </row>
    <row r="24" spans="1:45" x14ac:dyDescent="0.25">
      <c r="A24" s="18" t="s">
        <v>623</v>
      </c>
      <c r="B24" s="19" t="s">
        <v>94</v>
      </c>
      <c r="C24" s="19" t="s">
        <v>95</v>
      </c>
      <c r="D24" s="19" t="s">
        <v>94</v>
      </c>
      <c r="E24" s="19" t="s">
        <v>95</v>
      </c>
      <c r="F24" s="20">
        <v>1</v>
      </c>
      <c r="G24" s="18" t="s">
        <v>685</v>
      </c>
      <c r="H24" s="19" t="s">
        <v>686</v>
      </c>
      <c r="I24" s="19" t="s">
        <v>626</v>
      </c>
      <c r="J24" s="20">
        <v>1</v>
      </c>
      <c r="K24" s="20">
        <v>1</v>
      </c>
      <c r="L24" s="20">
        <v>1</v>
      </c>
      <c r="M24" s="18" t="s">
        <v>625</v>
      </c>
      <c r="N24" s="18" t="s">
        <v>625</v>
      </c>
      <c r="O24" s="18" t="s">
        <v>624</v>
      </c>
      <c r="P24" s="18" t="s">
        <v>626</v>
      </c>
      <c r="Q24" s="18" t="s">
        <v>624</v>
      </c>
      <c r="R24" s="21" t="str">
        <f t="shared" si="0"/>
        <v>001-VA-1083</v>
      </c>
      <c r="T24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(@LINEID,'VA-1083','Ventilador Spray','VA-1083','Ventilador Spray',1,@CURRENCYID,'Creado por Julian Porras el 20/08/2024',@ISEXTERNAL,1,1,1,@FOBID,@CIIFID,@ISPRODNAL,@ISACTIVE,@ISVISIBLE)
GO</v>
      </c>
      <c r="U24" s="21"/>
      <c r="V24" s="21"/>
      <c r="W24" s="21"/>
      <c r="X24" s="21"/>
      <c r="Y24" s="21"/>
      <c r="Z24" s="21"/>
      <c r="AA24" s="23" t="str">
        <f t="shared" si="2"/>
        <v>@LINEID,'VA-1083','Ventilador Spray','VA-1083','Ventilador Spray',1,@CURRENCYID,'Creado por Julian Porras el 20/08/2024',@ISEXTERNAL,1,1,1,@FOBID,@CIIFID,@ISPRODNAL,@ISACTIVE,@ISVISIBLE</v>
      </c>
      <c r="AB24" s="23" t="str">
        <f t="shared" si="3"/>
        <v>DECLARE @LINEID INT = (SELECT LINE_ID FROM lines WHERE LINE_CODE = '001')</v>
      </c>
      <c r="AC24" s="23" t="str">
        <f t="shared" si="4"/>
        <v>DECLARE @CURRENCYID INT = (SELECT CURRENCY_ID FROM currencies WHERE CURRENCY_NAME = 'USD ')</v>
      </c>
      <c r="AD24" s="23" t="str">
        <f t="shared" si="5"/>
        <v>DECLARE @ISEXTERNAL BIT = (CASE WHEN 'Si' = 'Si' THEN 1 ELSE 0 END)</v>
      </c>
      <c r="AE24" s="23" t="str">
        <f t="shared" si="6"/>
        <v>DECLARE @FOBID INT = (SELECT MEASURE_UNIT_ID FROM measure_units WHERE MEASURE_UNIT_NAME ='Pieza')</v>
      </c>
      <c r="AF24" s="23" t="str">
        <f t="shared" si="7"/>
        <v>DECLARE @CIIFID INT = (SELECT MEASURE_UNIT_ID FROM measure_units WHERE MEASURE_UNIT_NAME ='Pieza')</v>
      </c>
      <c r="AG24" s="23" t="str">
        <f t="shared" si="8"/>
        <v>DECLARE @ISPRODNAL BIT = (CASE WHEN 'No' = 'Si' THEN 1 ELSE 0 END)</v>
      </c>
      <c r="AH24" s="23" t="str">
        <f t="shared" si="9"/>
        <v>DECLARE @ISACTIVE BIT = (CASE WHEN 'Si' = 'Si' THEN 1 ELSE 0 END)</v>
      </c>
      <c r="AI24" s="23" t="str">
        <f t="shared" si="10"/>
        <v>DECLARE @ISVISIBLE BIT = (CASE WHEN 'No' = 'Si' THEN 1 ELSE 0 END)</v>
      </c>
      <c r="AJ24" s="21"/>
      <c r="AK24" s="21"/>
      <c r="AL24" s="21"/>
      <c r="AM24" s="21"/>
      <c r="AN24" s="21"/>
      <c r="AO24" s="21"/>
      <c r="AP24" s="21"/>
      <c r="AQ24" s="21"/>
      <c r="AR24" s="21"/>
      <c r="AS24" s="21"/>
    </row>
    <row r="25" spans="1:45" x14ac:dyDescent="0.25">
      <c r="A25" s="18" t="s">
        <v>623</v>
      </c>
      <c r="B25" s="19" t="s">
        <v>96</v>
      </c>
      <c r="C25" s="19" t="s">
        <v>97</v>
      </c>
      <c r="D25" s="19" t="s">
        <v>96</v>
      </c>
      <c r="E25" s="19" t="s">
        <v>97</v>
      </c>
      <c r="F25" s="20">
        <v>1</v>
      </c>
      <c r="G25" s="18" t="s">
        <v>685</v>
      </c>
      <c r="H25" s="19" t="s">
        <v>686</v>
      </c>
      <c r="I25" s="19" t="s">
        <v>626</v>
      </c>
      <c r="J25" s="20">
        <v>1</v>
      </c>
      <c r="K25" s="20">
        <v>1</v>
      </c>
      <c r="L25" s="20">
        <v>1</v>
      </c>
      <c r="M25" s="18" t="s">
        <v>625</v>
      </c>
      <c r="N25" s="18" t="s">
        <v>625</v>
      </c>
      <c r="O25" s="18" t="s">
        <v>624</v>
      </c>
      <c r="P25" s="18" t="s">
        <v>626</v>
      </c>
      <c r="Q25" s="18" t="s">
        <v>624</v>
      </c>
      <c r="R25" s="21" t="str">
        <f t="shared" si="0"/>
        <v>001-VA-1129</v>
      </c>
      <c r="T25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(@LINEID,'VA-1129','Organizador de Viaje Lady','VA-1129','Organizador de Viaje Lady',1,@CURRENCYID,'Creado por Julian Porras el 20/08/2024',@ISEXTERNAL,1,1,1,@FOBID,@CIIFID,@ISPRODNAL,@ISACTIVE,@ISVISIBLE)
GO</v>
      </c>
      <c r="U25" s="21"/>
      <c r="V25" s="21"/>
      <c r="W25" s="21"/>
      <c r="X25" s="21"/>
      <c r="Y25" s="21"/>
      <c r="Z25" s="21"/>
      <c r="AA25" s="23" t="str">
        <f t="shared" si="2"/>
        <v>@LINEID,'VA-1129','Organizador de Viaje Lady','VA-1129','Organizador de Viaje Lady',1,@CURRENCYID,'Creado por Julian Porras el 20/08/2024',@ISEXTERNAL,1,1,1,@FOBID,@CIIFID,@ISPRODNAL,@ISACTIVE,@ISVISIBLE</v>
      </c>
      <c r="AB25" s="23" t="str">
        <f t="shared" si="3"/>
        <v>DECLARE @LINEID INT = (SELECT LINE_ID FROM lines WHERE LINE_CODE = '001')</v>
      </c>
      <c r="AC25" s="23" t="str">
        <f t="shared" si="4"/>
        <v>DECLARE @CURRENCYID INT = (SELECT CURRENCY_ID FROM currencies WHERE CURRENCY_NAME = 'USD ')</v>
      </c>
      <c r="AD25" s="23" t="str">
        <f t="shared" si="5"/>
        <v>DECLARE @ISEXTERNAL BIT = (CASE WHEN 'Si' = 'Si' THEN 1 ELSE 0 END)</v>
      </c>
      <c r="AE25" s="23" t="str">
        <f t="shared" si="6"/>
        <v>DECLARE @FOBID INT = (SELECT MEASURE_UNIT_ID FROM measure_units WHERE MEASURE_UNIT_NAME ='Pieza')</v>
      </c>
      <c r="AF25" s="23" t="str">
        <f t="shared" si="7"/>
        <v>DECLARE @CIIFID INT = (SELECT MEASURE_UNIT_ID FROM measure_units WHERE MEASURE_UNIT_NAME ='Pieza')</v>
      </c>
      <c r="AG25" s="23" t="str">
        <f t="shared" si="8"/>
        <v>DECLARE @ISPRODNAL BIT = (CASE WHEN 'No' = 'Si' THEN 1 ELSE 0 END)</v>
      </c>
      <c r="AH25" s="23" t="str">
        <f t="shared" si="9"/>
        <v>DECLARE @ISACTIVE BIT = (CASE WHEN 'Si' = 'Si' THEN 1 ELSE 0 END)</v>
      </c>
      <c r="AI25" s="23" t="str">
        <f t="shared" si="10"/>
        <v>DECLARE @ISVISIBLE BIT = (CASE WHEN 'No' = 'Si' THEN 1 ELSE 0 END)</v>
      </c>
      <c r="AJ25" s="21"/>
      <c r="AK25" s="21"/>
      <c r="AL25" s="21"/>
      <c r="AM25" s="21"/>
      <c r="AN25" s="21"/>
      <c r="AO25" s="21"/>
      <c r="AP25" s="21"/>
      <c r="AQ25" s="21"/>
      <c r="AR25" s="21"/>
      <c r="AS25" s="21"/>
    </row>
    <row r="26" spans="1:45" x14ac:dyDescent="0.25">
      <c r="A26" s="18" t="s">
        <v>623</v>
      </c>
      <c r="B26" s="19" t="s">
        <v>98</v>
      </c>
      <c r="C26" s="19" t="s">
        <v>99</v>
      </c>
      <c r="D26" s="19" t="s">
        <v>98</v>
      </c>
      <c r="E26" s="19" t="s">
        <v>99</v>
      </c>
      <c r="F26" s="20">
        <v>1</v>
      </c>
      <c r="G26" s="18" t="s">
        <v>685</v>
      </c>
      <c r="H26" s="19" t="s">
        <v>686</v>
      </c>
      <c r="I26" s="19" t="s">
        <v>626</v>
      </c>
      <c r="J26" s="20">
        <v>1</v>
      </c>
      <c r="K26" s="20">
        <v>1</v>
      </c>
      <c r="L26" s="20">
        <v>1</v>
      </c>
      <c r="M26" s="18" t="s">
        <v>625</v>
      </c>
      <c r="N26" s="18" t="s">
        <v>625</v>
      </c>
      <c r="O26" s="18" t="s">
        <v>624</v>
      </c>
      <c r="P26" s="18" t="s">
        <v>626</v>
      </c>
      <c r="Q26" s="18" t="s">
        <v>624</v>
      </c>
      <c r="R26" s="21" t="str">
        <f t="shared" si="0"/>
        <v>001-VA-1130</v>
      </c>
      <c r="T26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(@LINEID,'VA-1130','Funda Portalaptop Galaxy RPET','VA-1130','Funda Portalaptop Galaxy RPET',1,@CURRENCYID,'Creado por Julian Porras el 20/08/2024',@ISEXTERNAL,1,1,1,@FOBID,@CIIFID,@ISPRODNAL,@ISACTIVE,@ISVISIBLE)
GO</v>
      </c>
      <c r="U26" s="21"/>
      <c r="V26" s="21"/>
      <c r="W26" s="21"/>
      <c r="X26" s="21"/>
      <c r="Y26" s="21"/>
      <c r="Z26" s="21"/>
      <c r="AA26" s="23" t="str">
        <f t="shared" si="2"/>
        <v>@LINEID,'VA-1130','Funda Portalaptop Galaxy RPET','VA-1130','Funda Portalaptop Galaxy RPET',1,@CURRENCYID,'Creado por Julian Porras el 20/08/2024',@ISEXTERNAL,1,1,1,@FOBID,@CIIFID,@ISPRODNAL,@ISACTIVE,@ISVISIBLE</v>
      </c>
      <c r="AB26" s="23" t="str">
        <f t="shared" si="3"/>
        <v>DECLARE @LINEID INT = (SELECT LINE_ID FROM lines WHERE LINE_CODE = '001')</v>
      </c>
      <c r="AC26" s="23" t="str">
        <f t="shared" si="4"/>
        <v>DECLARE @CURRENCYID INT = (SELECT CURRENCY_ID FROM currencies WHERE CURRENCY_NAME = 'USD ')</v>
      </c>
      <c r="AD26" s="23" t="str">
        <f t="shared" si="5"/>
        <v>DECLARE @ISEXTERNAL BIT = (CASE WHEN 'Si' = 'Si' THEN 1 ELSE 0 END)</v>
      </c>
      <c r="AE26" s="23" t="str">
        <f t="shared" si="6"/>
        <v>DECLARE @FOBID INT = (SELECT MEASURE_UNIT_ID FROM measure_units WHERE MEASURE_UNIT_NAME ='Pieza')</v>
      </c>
      <c r="AF26" s="23" t="str">
        <f t="shared" si="7"/>
        <v>DECLARE @CIIFID INT = (SELECT MEASURE_UNIT_ID FROM measure_units WHERE MEASURE_UNIT_NAME ='Pieza')</v>
      </c>
      <c r="AG26" s="23" t="str">
        <f t="shared" si="8"/>
        <v>DECLARE @ISPRODNAL BIT = (CASE WHEN 'No' = 'Si' THEN 1 ELSE 0 END)</v>
      </c>
      <c r="AH26" s="23" t="str">
        <f t="shared" si="9"/>
        <v>DECLARE @ISACTIVE BIT = (CASE WHEN 'Si' = 'Si' THEN 1 ELSE 0 END)</v>
      </c>
      <c r="AI26" s="23" t="str">
        <f t="shared" si="10"/>
        <v>DECLARE @ISVISIBLE BIT = (CASE WHEN 'No' = 'Si' THEN 1 ELSE 0 END)</v>
      </c>
      <c r="AJ26" s="21"/>
      <c r="AK26" s="21"/>
      <c r="AL26" s="21"/>
      <c r="AM26" s="21"/>
      <c r="AN26" s="21"/>
      <c r="AO26" s="21"/>
      <c r="AP26" s="21"/>
      <c r="AQ26" s="21"/>
      <c r="AR26" s="21"/>
      <c r="AS26" s="21"/>
    </row>
    <row r="27" spans="1:45" x14ac:dyDescent="0.25">
      <c r="A27" s="18" t="s">
        <v>623</v>
      </c>
      <c r="B27" s="19" t="s">
        <v>100</v>
      </c>
      <c r="C27" s="19" t="s">
        <v>101</v>
      </c>
      <c r="D27" s="19" t="s">
        <v>100</v>
      </c>
      <c r="E27" s="19" t="s">
        <v>101</v>
      </c>
      <c r="F27" s="20">
        <v>1</v>
      </c>
      <c r="G27" s="18" t="s">
        <v>685</v>
      </c>
      <c r="H27" s="19" t="s">
        <v>686</v>
      </c>
      <c r="I27" s="19" t="s">
        <v>626</v>
      </c>
      <c r="J27" s="20">
        <v>1</v>
      </c>
      <c r="K27" s="20">
        <v>1</v>
      </c>
      <c r="L27" s="20">
        <v>1</v>
      </c>
      <c r="M27" s="18" t="s">
        <v>625</v>
      </c>
      <c r="N27" s="18" t="s">
        <v>625</v>
      </c>
      <c r="O27" s="18" t="s">
        <v>624</v>
      </c>
      <c r="P27" s="18" t="s">
        <v>626</v>
      </c>
      <c r="Q27" s="18" t="s">
        <v>624</v>
      </c>
      <c r="R27" s="21" t="str">
        <f t="shared" si="0"/>
        <v>001-VA-1131</v>
      </c>
      <c r="T27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(@LINEID,'VA-1131','Nevera Cooler Quantum','VA-1131','Nevera Cooler Quantum',1,@CURRENCYID,'Creado por Julian Porras el 20/08/2024',@ISEXTERNAL,1,1,1,@FOBID,@CIIFID,@ISPRODNAL,@ISACTIVE,@ISVISIBLE)
GO</v>
      </c>
      <c r="U27" s="21"/>
      <c r="V27" s="21"/>
      <c r="W27" s="21"/>
      <c r="X27" s="21"/>
      <c r="Y27" s="21"/>
      <c r="Z27" s="21"/>
      <c r="AA27" s="23" t="str">
        <f t="shared" si="2"/>
        <v>@LINEID,'VA-1131','Nevera Cooler Quantum','VA-1131','Nevera Cooler Quantum',1,@CURRENCYID,'Creado por Julian Porras el 20/08/2024',@ISEXTERNAL,1,1,1,@FOBID,@CIIFID,@ISPRODNAL,@ISACTIVE,@ISVISIBLE</v>
      </c>
      <c r="AB27" s="23" t="str">
        <f t="shared" si="3"/>
        <v>DECLARE @LINEID INT = (SELECT LINE_ID FROM lines WHERE LINE_CODE = '001')</v>
      </c>
      <c r="AC27" s="23" t="str">
        <f t="shared" si="4"/>
        <v>DECLARE @CURRENCYID INT = (SELECT CURRENCY_ID FROM currencies WHERE CURRENCY_NAME = 'USD ')</v>
      </c>
      <c r="AD27" s="23" t="str">
        <f t="shared" si="5"/>
        <v>DECLARE @ISEXTERNAL BIT = (CASE WHEN 'Si' = 'Si' THEN 1 ELSE 0 END)</v>
      </c>
      <c r="AE27" s="23" t="str">
        <f t="shared" si="6"/>
        <v>DECLARE @FOBID INT = (SELECT MEASURE_UNIT_ID FROM measure_units WHERE MEASURE_UNIT_NAME ='Pieza')</v>
      </c>
      <c r="AF27" s="23" t="str">
        <f t="shared" si="7"/>
        <v>DECLARE @CIIFID INT = (SELECT MEASURE_UNIT_ID FROM measure_units WHERE MEASURE_UNIT_NAME ='Pieza')</v>
      </c>
      <c r="AG27" s="23" t="str">
        <f t="shared" si="8"/>
        <v>DECLARE @ISPRODNAL BIT = (CASE WHEN 'No' = 'Si' THEN 1 ELSE 0 END)</v>
      </c>
      <c r="AH27" s="23" t="str">
        <f t="shared" si="9"/>
        <v>DECLARE @ISACTIVE BIT = (CASE WHEN 'Si' = 'Si' THEN 1 ELSE 0 END)</v>
      </c>
      <c r="AI27" s="23" t="str">
        <f t="shared" si="10"/>
        <v>DECLARE @ISVISIBLE BIT = (CASE WHEN 'No' = 'Si' THEN 1 ELSE 0 END)</v>
      </c>
      <c r="AJ27" s="21"/>
      <c r="AK27" s="21"/>
      <c r="AL27" s="21"/>
      <c r="AM27" s="21"/>
      <c r="AN27" s="21"/>
      <c r="AO27" s="21"/>
      <c r="AP27" s="21"/>
      <c r="AQ27" s="21"/>
      <c r="AR27" s="21"/>
      <c r="AS27" s="21"/>
    </row>
    <row r="28" spans="1:45" x14ac:dyDescent="0.25">
      <c r="A28" s="18" t="s">
        <v>623</v>
      </c>
      <c r="B28" s="19" t="s">
        <v>102</v>
      </c>
      <c r="C28" s="19" t="s">
        <v>103</v>
      </c>
      <c r="D28" s="19" t="s">
        <v>102</v>
      </c>
      <c r="E28" s="19" t="s">
        <v>103</v>
      </c>
      <c r="F28" s="20">
        <v>1</v>
      </c>
      <c r="G28" s="18" t="s">
        <v>685</v>
      </c>
      <c r="H28" s="19" t="s">
        <v>686</v>
      </c>
      <c r="I28" s="19" t="s">
        <v>626</v>
      </c>
      <c r="J28" s="20">
        <v>1</v>
      </c>
      <c r="K28" s="20">
        <v>1</v>
      </c>
      <c r="L28" s="20">
        <v>1</v>
      </c>
      <c r="M28" s="18" t="s">
        <v>625</v>
      </c>
      <c r="N28" s="18" t="s">
        <v>625</v>
      </c>
      <c r="O28" s="18" t="s">
        <v>624</v>
      </c>
      <c r="P28" s="18" t="s">
        <v>626</v>
      </c>
      <c r="Q28" s="18" t="s">
        <v>624</v>
      </c>
      <c r="R28" s="21" t="str">
        <f t="shared" si="0"/>
        <v>001-VA-1132</v>
      </c>
      <c r="T28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(@LINEID,'VA-1132','Bolso Multiusos Aurora RPET','VA-1132','Bolso Multiusos Aurora RPET',1,@CURRENCYID,'Creado por Julian Porras el 20/08/2024',@ISEXTERNAL,1,1,1,@FOBID,@CIIFID,@ISPRODNAL,@ISACTIVE,@ISVISIBLE)
GO</v>
      </c>
      <c r="U28" s="21"/>
      <c r="V28" s="21"/>
      <c r="W28" s="21"/>
      <c r="X28" s="21"/>
      <c r="Y28" s="21"/>
      <c r="Z28" s="21"/>
      <c r="AA28" s="23" t="str">
        <f t="shared" si="2"/>
        <v>@LINEID,'VA-1132','Bolso Multiusos Aurora RPET','VA-1132','Bolso Multiusos Aurora RPET',1,@CURRENCYID,'Creado por Julian Porras el 20/08/2024',@ISEXTERNAL,1,1,1,@FOBID,@CIIFID,@ISPRODNAL,@ISACTIVE,@ISVISIBLE</v>
      </c>
      <c r="AB28" s="23" t="str">
        <f t="shared" si="3"/>
        <v>DECLARE @LINEID INT = (SELECT LINE_ID FROM lines WHERE LINE_CODE = '001')</v>
      </c>
      <c r="AC28" s="23" t="str">
        <f t="shared" si="4"/>
        <v>DECLARE @CURRENCYID INT = (SELECT CURRENCY_ID FROM currencies WHERE CURRENCY_NAME = 'USD ')</v>
      </c>
      <c r="AD28" s="23" t="str">
        <f t="shared" si="5"/>
        <v>DECLARE @ISEXTERNAL BIT = (CASE WHEN 'Si' = 'Si' THEN 1 ELSE 0 END)</v>
      </c>
      <c r="AE28" s="23" t="str">
        <f t="shared" si="6"/>
        <v>DECLARE @FOBID INT = (SELECT MEASURE_UNIT_ID FROM measure_units WHERE MEASURE_UNIT_NAME ='Pieza')</v>
      </c>
      <c r="AF28" s="23" t="str">
        <f t="shared" si="7"/>
        <v>DECLARE @CIIFID INT = (SELECT MEASURE_UNIT_ID FROM measure_units WHERE MEASURE_UNIT_NAME ='Pieza')</v>
      </c>
      <c r="AG28" s="23" t="str">
        <f t="shared" si="8"/>
        <v>DECLARE @ISPRODNAL BIT = (CASE WHEN 'No' = 'Si' THEN 1 ELSE 0 END)</v>
      </c>
      <c r="AH28" s="23" t="str">
        <f t="shared" si="9"/>
        <v>DECLARE @ISACTIVE BIT = (CASE WHEN 'Si' = 'Si' THEN 1 ELSE 0 END)</v>
      </c>
      <c r="AI28" s="23" t="str">
        <f t="shared" si="10"/>
        <v>DECLARE @ISVISIBLE BIT = (CASE WHEN 'No' = 'Si' THEN 1 ELSE 0 END)</v>
      </c>
      <c r="AJ28" s="21"/>
      <c r="AK28" s="21"/>
      <c r="AL28" s="21"/>
      <c r="AM28" s="21"/>
      <c r="AN28" s="21"/>
      <c r="AO28" s="21"/>
      <c r="AP28" s="21"/>
      <c r="AQ28" s="21"/>
      <c r="AR28" s="21"/>
      <c r="AS28" s="21"/>
    </row>
    <row r="29" spans="1:45" x14ac:dyDescent="0.25">
      <c r="A29" s="18" t="s">
        <v>623</v>
      </c>
      <c r="B29" s="19" t="s">
        <v>104</v>
      </c>
      <c r="C29" s="19" t="s">
        <v>105</v>
      </c>
      <c r="D29" s="19" t="s">
        <v>104</v>
      </c>
      <c r="E29" s="19" t="s">
        <v>105</v>
      </c>
      <c r="F29" s="20">
        <v>1</v>
      </c>
      <c r="G29" s="18" t="s">
        <v>685</v>
      </c>
      <c r="H29" s="19" t="s">
        <v>686</v>
      </c>
      <c r="I29" s="19" t="s">
        <v>626</v>
      </c>
      <c r="J29" s="20">
        <v>1</v>
      </c>
      <c r="K29" s="20">
        <v>1</v>
      </c>
      <c r="L29" s="20">
        <v>1</v>
      </c>
      <c r="M29" s="18" t="s">
        <v>625</v>
      </c>
      <c r="N29" s="18" t="s">
        <v>625</v>
      </c>
      <c r="O29" s="18" t="s">
        <v>624</v>
      </c>
      <c r="P29" s="18" t="s">
        <v>626</v>
      </c>
      <c r="Q29" s="18" t="s">
        <v>624</v>
      </c>
      <c r="R29" s="21" t="str">
        <f t="shared" si="0"/>
        <v>001-JU-99</v>
      </c>
      <c r="T29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(@LINEID,'JU-99','Set de Golf Tees','JU-99','Set de Golf Tees',1,@CURRENCYID,'Creado por Julian Porras el 20/08/2024',@ISEXTERNAL,1,1,1,@FOBID,@CIIFID,@ISPRODNAL,@ISACTIVE,@ISVISIBLE)
GO</v>
      </c>
      <c r="U29" s="21"/>
      <c r="V29" s="21"/>
      <c r="W29" s="21"/>
      <c r="X29" s="21"/>
      <c r="Y29" s="21"/>
      <c r="Z29" s="21"/>
      <c r="AA29" s="23" t="str">
        <f t="shared" si="2"/>
        <v>@LINEID,'JU-99','Set de Golf Tees','JU-99','Set de Golf Tees',1,@CURRENCYID,'Creado por Julian Porras el 20/08/2024',@ISEXTERNAL,1,1,1,@FOBID,@CIIFID,@ISPRODNAL,@ISACTIVE,@ISVISIBLE</v>
      </c>
      <c r="AB29" s="23" t="str">
        <f t="shared" si="3"/>
        <v>DECLARE @LINEID INT = (SELECT LINE_ID FROM lines WHERE LINE_CODE = '001')</v>
      </c>
      <c r="AC29" s="23" t="str">
        <f t="shared" si="4"/>
        <v>DECLARE @CURRENCYID INT = (SELECT CURRENCY_ID FROM currencies WHERE CURRENCY_NAME = 'USD ')</v>
      </c>
      <c r="AD29" s="23" t="str">
        <f t="shared" si="5"/>
        <v>DECLARE @ISEXTERNAL BIT = (CASE WHEN 'Si' = 'Si' THEN 1 ELSE 0 END)</v>
      </c>
      <c r="AE29" s="23" t="str">
        <f t="shared" si="6"/>
        <v>DECLARE @FOBID INT = (SELECT MEASURE_UNIT_ID FROM measure_units WHERE MEASURE_UNIT_NAME ='Pieza')</v>
      </c>
      <c r="AF29" s="23" t="str">
        <f t="shared" si="7"/>
        <v>DECLARE @CIIFID INT = (SELECT MEASURE_UNIT_ID FROM measure_units WHERE MEASURE_UNIT_NAME ='Pieza')</v>
      </c>
      <c r="AG29" s="23" t="str">
        <f t="shared" si="8"/>
        <v>DECLARE @ISPRODNAL BIT = (CASE WHEN 'No' = 'Si' THEN 1 ELSE 0 END)</v>
      </c>
      <c r="AH29" s="23" t="str">
        <f t="shared" si="9"/>
        <v>DECLARE @ISACTIVE BIT = (CASE WHEN 'Si' = 'Si' THEN 1 ELSE 0 END)</v>
      </c>
      <c r="AI29" s="23" t="str">
        <f t="shared" si="10"/>
        <v>DECLARE @ISVISIBLE BIT = (CASE WHEN 'No' = 'Si' THEN 1 ELSE 0 END)</v>
      </c>
      <c r="AJ29" s="21"/>
      <c r="AK29" s="21"/>
      <c r="AL29" s="21"/>
      <c r="AM29" s="21"/>
      <c r="AN29" s="21"/>
      <c r="AO29" s="21"/>
      <c r="AP29" s="21"/>
      <c r="AQ29" s="21"/>
      <c r="AR29" s="21"/>
      <c r="AS29" s="21"/>
    </row>
    <row r="30" spans="1:45" x14ac:dyDescent="0.25">
      <c r="A30" s="18" t="s">
        <v>623</v>
      </c>
      <c r="B30" s="19" t="s">
        <v>106</v>
      </c>
      <c r="C30" s="19" t="s">
        <v>107</v>
      </c>
      <c r="D30" s="19" t="s">
        <v>106</v>
      </c>
      <c r="E30" s="19" t="s">
        <v>107</v>
      </c>
      <c r="F30" s="20">
        <v>1</v>
      </c>
      <c r="G30" s="18" t="s">
        <v>685</v>
      </c>
      <c r="H30" s="19" t="s">
        <v>686</v>
      </c>
      <c r="I30" s="19" t="s">
        <v>626</v>
      </c>
      <c r="J30" s="20">
        <v>1</v>
      </c>
      <c r="K30" s="20">
        <v>1</v>
      </c>
      <c r="L30" s="20">
        <v>1</v>
      </c>
      <c r="M30" s="18" t="s">
        <v>625</v>
      </c>
      <c r="N30" s="18" t="s">
        <v>625</v>
      </c>
      <c r="O30" s="18" t="s">
        <v>624</v>
      </c>
      <c r="P30" s="18" t="s">
        <v>626</v>
      </c>
      <c r="Q30" s="18" t="s">
        <v>624</v>
      </c>
      <c r="R30" s="21" t="str">
        <f t="shared" si="0"/>
        <v>001-VA-1133</v>
      </c>
      <c r="T30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(@LINEID,'VA-1133','Identificador de Maletas Nesus','VA-1133','Identificador de Maletas Nesus',1,@CURRENCYID,'Creado por Julian Porras el 20/08/2024',@ISEXTERNAL,1,1,1,@FOBID,@CIIFID,@ISPRODNAL,@ISACTIVE,@ISVISIBLE)
GO</v>
      </c>
      <c r="U30" s="21"/>
      <c r="V30" s="21"/>
      <c r="W30" s="21"/>
      <c r="X30" s="21"/>
      <c r="Y30" s="21"/>
      <c r="Z30" s="21"/>
      <c r="AA30" s="23" t="str">
        <f t="shared" si="2"/>
        <v>@LINEID,'VA-1133','Identificador de Maletas Nesus','VA-1133','Identificador de Maletas Nesus',1,@CURRENCYID,'Creado por Julian Porras el 20/08/2024',@ISEXTERNAL,1,1,1,@FOBID,@CIIFID,@ISPRODNAL,@ISACTIVE,@ISVISIBLE</v>
      </c>
      <c r="AB30" s="23" t="str">
        <f t="shared" si="3"/>
        <v>DECLARE @LINEID INT = (SELECT LINE_ID FROM lines WHERE LINE_CODE = '001')</v>
      </c>
      <c r="AC30" s="23" t="str">
        <f t="shared" si="4"/>
        <v>DECLARE @CURRENCYID INT = (SELECT CURRENCY_ID FROM currencies WHERE CURRENCY_NAME = 'USD ')</v>
      </c>
      <c r="AD30" s="23" t="str">
        <f t="shared" si="5"/>
        <v>DECLARE @ISEXTERNAL BIT = (CASE WHEN 'Si' = 'Si' THEN 1 ELSE 0 END)</v>
      </c>
      <c r="AE30" s="23" t="str">
        <f t="shared" si="6"/>
        <v>DECLARE @FOBID INT = (SELECT MEASURE_UNIT_ID FROM measure_units WHERE MEASURE_UNIT_NAME ='Pieza')</v>
      </c>
      <c r="AF30" s="23" t="str">
        <f t="shared" si="7"/>
        <v>DECLARE @CIIFID INT = (SELECT MEASURE_UNIT_ID FROM measure_units WHERE MEASURE_UNIT_NAME ='Pieza')</v>
      </c>
      <c r="AG30" s="23" t="str">
        <f t="shared" si="8"/>
        <v>DECLARE @ISPRODNAL BIT = (CASE WHEN 'No' = 'Si' THEN 1 ELSE 0 END)</v>
      </c>
      <c r="AH30" s="23" t="str">
        <f t="shared" si="9"/>
        <v>DECLARE @ISACTIVE BIT = (CASE WHEN 'Si' = 'Si' THEN 1 ELSE 0 END)</v>
      </c>
      <c r="AI30" s="23" t="str">
        <f t="shared" si="10"/>
        <v>DECLARE @ISVISIBLE BIT = (CASE WHEN 'No' = 'Si' THEN 1 ELSE 0 END)</v>
      </c>
      <c r="AJ30" s="21"/>
      <c r="AK30" s="21"/>
      <c r="AL30" s="21"/>
      <c r="AM30" s="21"/>
      <c r="AN30" s="21"/>
      <c r="AO30" s="21"/>
      <c r="AP30" s="21"/>
      <c r="AQ30" s="21"/>
      <c r="AR30" s="21"/>
      <c r="AS30" s="21"/>
    </row>
    <row r="31" spans="1:45" x14ac:dyDescent="0.25">
      <c r="A31" s="18" t="s">
        <v>623</v>
      </c>
      <c r="B31" s="19" t="s">
        <v>108</v>
      </c>
      <c r="C31" s="19" t="s">
        <v>109</v>
      </c>
      <c r="D31" s="19" t="s">
        <v>108</v>
      </c>
      <c r="E31" s="19" t="s">
        <v>109</v>
      </c>
      <c r="F31" s="20">
        <v>1</v>
      </c>
      <c r="G31" s="18" t="s">
        <v>685</v>
      </c>
      <c r="H31" s="19" t="s">
        <v>686</v>
      </c>
      <c r="I31" s="19" t="s">
        <v>626</v>
      </c>
      <c r="J31" s="20">
        <v>1</v>
      </c>
      <c r="K31" s="20">
        <v>1</v>
      </c>
      <c r="L31" s="20">
        <v>1</v>
      </c>
      <c r="M31" s="18" t="s">
        <v>625</v>
      </c>
      <c r="N31" s="18" t="s">
        <v>625</v>
      </c>
      <c r="O31" s="18" t="s">
        <v>624</v>
      </c>
      <c r="P31" s="18" t="s">
        <v>626</v>
      </c>
      <c r="Q31" s="18" t="s">
        <v>624</v>
      </c>
      <c r="R31" s="21" t="str">
        <f t="shared" si="0"/>
        <v>001-VA-1134</v>
      </c>
      <c r="T31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(@LINEID,'VA-1134','Juego para Mascotas','VA-1134','Juego para Mascotas',1,@CURRENCYID,'Creado por Julian Porras el 20/08/2024',@ISEXTERNAL,1,1,1,@FOBID,@CIIFID,@ISPRODNAL,@ISACTIVE,@ISVISIBLE)
GO</v>
      </c>
      <c r="U31" s="21"/>
      <c r="V31" s="21"/>
      <c r="W31" s="21"/>
      <c r="X31" s="21"/>
      <c r="Y31" s="21"/>
      <c r="Z31" s="21"/>
      <c r="AA31" s="23" t="str">
        <f t="shared" si="2"/>
        <v>@LINEID,'VA-1134','Juego para Mascotas','VA-1134','Juego para Mascotas',1,@CURRENCYID,'Creado por Julian Porras el 20/08/2024',@ISEXTERNAL,1,1,1,@FOBID,@CIIFID,@ISPRODNAL,@ISACTIVE,@ISVISIBLE</v>
      </c>
      <c r="AB31" s="23" t="str">
        <f t="shared" si="3"/>
        <v>DECLARE @LINEID INT = (SELECT LINE_ID FROM lines WHERE LINE_CODE = '001')</v>
      </c>
      <c r="AC31" s="23" t="str">
        <f t="shared" si="4"/>
        <v>DECLARE @CURRENCYID INT = (SELECT CURRENCY_ID FROM currencies WHERE CURRENCY_NAME = 'USD ')</v>
      </c>
      <c r="AD31" s="23" t="str">
        <f t="shared" si="5"/>
        <v>DECLARE @ISEXTERNAL BIT = (CASE WHEN 'Si' = 'Si' THEN 1 ELSE 0 END)</v>
      </c>
      <c r="AE31" s="23" t="str">
        <f t="shared" si="6"/>
        <v>DECLARE @FOBID INT = (SELECT MEASURE_UNIT_ID FROM measure_units WHERE MEASURE_UNIT_NAME ='Pieza')</v>
      </c>
      <c r="AF31" s="23" t="str">
        <f t="shared" si="7"/>
        <v>DECLARE @CIIFID INT = (SELECT MEASURE_UNIT_ID FROM measure_units WHERE MEASURE_UNIT_NAME ='Pieza')</v>
      </c>
      <c r="AG31" s="23" t="str">
        <f t="shared" si="8"/>
        <v>DECLARE @ISPRODNAL BIT = (CASE WHEN 'No' = 'Si' THEN 1 ELSE 0 END)</v>
      </c>
      <c r="AH31" s="23" t="str">
        <f t="shared" si="9"/>
        <v>DECLARE @ISACTIVE BIT = (CASE WHEN 'Si' = 'Si' THEN 1 ELSE 0 END)</v>
      </c>
      <c r="AI31" s="23" t="str">
        <f t="shared" si="10"/>
        <v>DECLARE @ISVISIBLE BIT = (CASE WHEN 'No' = 'Si' THEN 1 ELSE 0 END)</v>
      </c>
      <c r="AJ31" s="21"/>
      <c r="AK31" s="21"/>
      <c r="AL31" s="21"/>
      <c r="AM31" s="21"/>
      <c r="AN31" s="21"/>
      <c r="AO31" s="21"/>
      <c r="AP31" s="21"/>
      <c r="AQ31" s="21"/>
      <c r="AR31" s="21"/>
      <c r="AS31" s="21"/>
    </row>
    <row r="32" spans="1:45" x14ac:dyDescent="0.25">
      <c r="A32" s="18" t="s">
        <v>623</v>
      </c>
      <c r="B32" s="19" t="s">
        <v>110</v>
      </c>
      <c r="C32" s="19" t="s">
        <v>111</v>
      </c>
      <c r="D32" s="19" t="s">
        <v>110</v>
      </c>
      <c r="E32" s="19" t="s">
        <v>111</v>
      </c>
      <c r="F32" s="20">
        <v>1</v>
      </c>
      <c r="G32" s="18" t="s">
        <v>685</v>
      </c>
      <c r="H32" s="19" t="s">
        <v>686</v>
      </c>
      <c r="I32" s="19" t="s">
        <v>626</v>
      </c>
      <c r="J32" s="20">
        <v>1</v>
      </c>
      <c r="K32" s="20">
        <v>1</v>
      </c>
      <c r="L32" s="20">
        <v>1</v>
      </c>
      <c r="M32" s="18" t="s">
        <v>625</v>
      </c>
      <c r="N32" s="18" t="s">
        <v>625</v>
      </c>
      <c r="O32" s="18" t="s">
        <v>624</v>
      </c>
      <c r="P32" s="18" t="s">
        <v>626</v>
      </c>
      <c r="Q32" s="18" t="s">
        <v>624</v>
      </c>
      <c r="R32" s="21" t="str">
        <f t="shared" si="0"/>
        <v>001-VA-1135</v>
      </c>
      <c r="T32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(@LINEID,'VA-1135','Morral Backpack Clipper','VA-1135','Morral Backpack Clipper',1,@CURRENCYID,'Creado por Julian Porras el 20/08/2024',@ISEXTERNAL,1,1,1,@FOBID,@CIIFID,@ISPRODNAL,@ISACTIVE,@ISVISIBLE)
GO</v>
      </c>
      <c r="U32" s="21"/>
      <c r="V32" s="21"/>
      <c r="W32" s="21"/>
      <c r="X32" s="21"/>
      <c r="Y32" s="21"/>
      <c r="Z32" s="21"/>
      <c r="AA32" s="23" t="str">
        <f t="shared" si="2"/>
        <v>@LINEID,'VA-1135','Morral Backpack Clipper','VA-1135','Morral Backpack Clipper',1,@CURRENCYID,'Creado por Julian Porras el 20/08/2024',@ISEXTERNAL,1,1,1,@FOBID,@CIIFID,@ISPRODNAL,@ISACTIVE,@ISVISIBLE</v>
      </c>
      <c r="AB32" s="23" t="str">
        <f t="shared" si="3"/>
        <v>DECLARE @LINEID INT = (SELECT LINE_ID FROM lines WHERE LINE_CODE = '001')</v>
      </c>
      <c r="AC32" s="23" t="str">
        <f t="shared" si="4"/>
        <v>DECLARE @CURRENCYID INT = (SELECT CURRENCY_ID FROM currencies WHERE CURRENCY_NAME = 'USD ')</v>
      </c>
      <c r="AD32" s="23" t="str">
        <f t="shared" si="5"/>
        <v>DECLARE @ISEXTERNAL BIT = (CASE WHEN 'Si' = 'Si' THEN 1 ELSE 0 END)</v>
      </c>
      <c r="AE32" s="23" t="str">
        <f t="shared" si="6"/>
        <v>DECLARE @FOBID INT = (SELECT MEASURE_UNIT_ID FROM measure_units WHERE MEASURE_UNIT_NAME ='Pieza')</v>
      </c>
      <c r="AF32" s="23" t="str">
        <f t="shared" si="7"/>
        <v>DECLARE @CIIFID INT = (SELECT MEASURE_UNIT_ID FROM measure_units WHERE MEASURE_UNIT_NAME ='Pieza')</v>
      </c>
      <c r="AG32" s="23" t="str">
        <f t="shared" si="8"/>
        <v>DECLARE @ISPRODNAL BIT = (CASE WHEN 'No' = 'Si' THEN 1 ELSE 0 END)</v>
      </c>
      <c r="AH32" s="23" t="str">
        <f t="shared" si="9"/>
        <v>DECLARE @ISACTIVE BIT = (CASE WHEN 'Si' = 'Si' THEN 1 ELSE 0 END)</v>
      </c>
      <c r="AI32" s="23" t="str">
        <f t="shared" si="10"/>
        <v>DECLARE @ISVISIBLE BIT = (CASE WHEN 'No' = 'Si' THEN 1 ELSE 0 END)</v>
      </c>
      <c r="AJ32" s="21"/>
      <c r="AK32" s="21"/>
      <c r="AL32" s="21"/>
      <c r="AM32" s="21"/>
      <c r="AN32" s="21"/>
      <c r="AO32" s="21"/>
      <c r="AP32" s="21"/>
      <c r="AQ32" s="21"/>
      <c r="AR32" s="21"/>
      <c r="AS32" s="21"/>
    </row>
    <row r="33" spans="1:45" x14ac:dyDescent="0.25">
      <c r="A33" s="18" t="s">
        <v>623</v>
      </c>
      <c r="B33" s="19" t="s">
        <v>112</v>
      </c>
      <c r="C33" s="19" t="s">
        <v>113</v>
      </c>
      <c r="D33" s="19" t="s">
        <v>112</v>
      </c>
      <c r="E33" s="19" t="s">
        <v>113</v>
      </c>
      <c r="F33" s="20">
        <v>1</v>
      </c>
      <c r="G33" s="18" t="s">
        <v>685</v>
      </c>
      <c r="H33" s="19" t="s">
        <v>686</v>
      </c>
      <c r="I33" s="19" t="s">
        <v>626</v>
      </c>
      <c r="J33" s="20">
        <v>1</v>
      </c>
      <c r="K33" s="20">
        <v>1</v>
      </c>
      <c r="L33" s="20">
        <v>1</v>
      </c>
      <c r="M33" s="18" t="s">
        <v>625</v>
      </c>
      <c r="N33" s="18" t="s">
        <v>625</v>
      </c>
      <c r="O33" s="18" t="s">
        <v>624</v>
      </c>
      <c r="P33" s="18" t="s">
        <v>626</v>
      </c>
      <c r="Q33" s="18" t="s">
        <v>624</v>
      </c>
      <c r="R33" s="21" t="str">
        <f t="shared" si="0"/>
        <v>001-VA-1136</v>
      </c>
      <c r="T33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(@LINEID,'VA-1136','Gafas Bamboo Eco','VA-1136','Gafas Bamboo Eco',1,@CURRENCYID,'Creado por Julian Porras el 20/08/2024',@ISEXTERNAL,1,1,1,@FOBID,@CIIFID,@ISPRODNAL,@ISACTIVE,@ISVISIBLE)
GO</v>
      </c>
      <c r="U33" s="21"/>
      <c r="V33" s="21"/>
      <c r="W33" s="21"/>
      <c r="X33" s="21"/>
      <c r="Y33" s="21"/>
      <c r="Z33" s="21"/>
      <c r="AA33" s="23" t="str">
        <f t="shared" si="2"/>
        <v>@LINEID,'VA-1136','Gafas Bamboo Eco','VA-1136','Gafas Bamboo Eco',1,@CURRENCYID,'Creado por Julian Porras el 20/08/2024',@ISEXTERNAL,1,1,1,@FOBID,@CIIFID,@ISPRODNAL,@ISACTIVE,@ISVISIBLE</v>
      </c>
      <c r="AB33" s="23" t="str">
        <f t="shared" si="3"/>
        <v>DECLARE @LINEID INT = (SELECT LINE_ID FROM lines WHERE LINE_CODE = '001')</v>
      </c>
      <c r="AC33" s="23" t="str">
        <f t="shared" si="4"/>
        <v>DECLARE @CURRENCYID INT = (SELECT CURRENCY_ID FROM currencies WHERE CURRENCY_NAME = 'USD ')</v>
      </c>
      <c r="AD33" s="23" t="str">
        <f t="shared" si="5"/>
        <v>DECLARE @ISEXTERNAL BIT = (CASE WHEN 'Si' = 'Si' THEN 1 ELSE 0 END)</v>
      </c>
      <c r="AE33" s="23" t="str">
        <f t="shared" si="6"/>
        <v>DECLARE @FOBID INT = (SELECT MEASURE_UNIT_ID FROM measure_units WHERE MEASURE_UNIT_NAME ='Pieza')</v>
      </c>
      <c r="AF33" s="23" t="str">
        <f t="shared" si="7"/>
        <v>DECLARE @CIIFID INT = (SELECT MEASURE_UNIT_ID FROM measure_units WHERE MEASURE_UNIT_NAME ='Pieza')</v>
      </c>
      <c r="AG33" s="23" t="str">
        <f t="shared" si="8"/>
        <v>DECLARE @ISPRODNAL BIT = (CASE WHEN 'No' = 'Si' THEN 1 ELSE 0 END)</v>
      </c>
      <c r="AH33" s="23" t="str">
        <f t="shared" si="9"/>
        <v>DECLARE @ISACTIVE BIT = (CASE WHEN 'Si' = 'Si' THEN 1 ELSE 0 END)</v>
      </c>
      <c r="AI33" s="23" t="str">
        <f t="shared" si="10"/>
        <v>DECLARE @ISVISIBLE BIT = (CASE WHEN 'No' = 'Si' THEN 1 ELSE 0 END)</v>
      </c>
      <c r="AJ33" s="21"/>
      <c r="AK33" s="21"/>
      <c r="AL33" s="21"/>
      <c r="AM33" s="21"/>
      <c r="AN33" s="21"/>
      <c r="AO33" s="21"/>
      <c r="AP33" s="21"/>
      <c r="AQ33" s="21"/>
      <c r="AR33" s="21"/>
      <c r="AS33" s="21"/>
    </row>
    <row r="34" spans="1:45" x14ac:dyDescent="0.25">
      <c r="A34" s="18" t="s">
        <v>623</v>
      </c>
      <c r="B34" s="19" t="s">
        <v>114</v>
      </c>
      <c r="C34" s="19" t="s">
        <v>115</v>
      </c>
      <c r="D34" s="19" t="s">
        <v>114</v>
      </c>
      <c r="E34" s="19" t="s">
        <v>115</v>
      </c>
      <c r="F34" s="20">
        <v>1</v>
      </c>
      <c r="G34" s="18" t="s">
        <v>685</v>
      </c>
      <c r="H34" s="19" t="s">
        <v>686</v>
      </c>
      <c r="I34" s="19" t="s">
        <v>626</v>
      </c>
      <c r="J34" s="20">
        <v>1</v>
      </c>
      <c r="K34" s="20">
        <v>1</v>
      </c>
      <c r="L34" s="20">
        <v>1</v>
      </c>
      <c r="M34" s="18" t="s">
        <v>625</v>
      </c>
      <c r="N34" s="18" t="s">
        <v>625</v>
      </c>
      <c r="O34" s="18" t="s">
        <v>624</v>
      </c>
      <c r="P34" s="18" t="s">
        <v>626</v>
      </c>
      <c r="Q34" s="18" t="s">
        <v>624</v>
      </c>
      <c r="R34" s="21" t="str">
        <f t="shared" si="0"/>
        <v>001-VA-1137</v>
      </c>
      <c r="T34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(@LINEID,'VA-1137','Morral Backpack 2 en 1','VA-1137','Morral Backpack 2 en 1',1,@CURRENCYID,'Creado por Julian Porras el 20/08/2024',@ISEXTERNAL,1,1,1,@FOBID,@CIIFID,@ISPRODNAL,@ISACTIVE,@ISVISIBLE)
GO</v>
      </c>
      <c r="U34" s="21"/>
      <c r="V34" s="21"/>
      <c r="W34" s="21"/>
      <c r="X34" s="21"/>
      <c r="Y34" s="21"/>
      <c r="Z34" s="21"/>
      <c r="AA34" s="23" t="str">
        <f t="shared" si="2"/>
        <v>@LINEID,'VA-1137','Morral Backpack 2 en 1','VA-1137','Morral Backpack 2 en 1',1,@CURRENCYID,'Creado por Julian Porras el 20/08/2024',@ISEXTERNAL,1,1,1,@FOBID,@CIIFID,@ISPRODNAL,@ISACTIVE,@ISVISIBLE</v>
      </c>
      <c r="AB34" s="23" t="str">
        <f t="shared" si="3"/>
        <v>DECLARE @LINEID INT = (SELECT LINE_ID FROM lines WHERE LINE_CODE = '001')</v>
      </c>
      <c r="AC34" s="23" t="str">
        <f t="shared" si="4"/>
        <v>DECLARE @CURRENCYID INT = (SELECT CURRENCY_ID FROM currencies WHERE CURRENCY_NAME = 'USD ')</v>
      </c>
      <c r="AD34" s="23" t="str">
        <f t="shared" si="5"/>
        <v>DECLARE @ISEXTERNAL BIT = (CASE WHEN 'Si' = 'Si' THEN 1 ELSE 0 END)</v>
      </c>
      <c r="AE34" s="23" t="str">
        <f t="shared" si="6"/>
        <v>DECLARE @FOBID INT = (SELECT MEASURE_UNIT_ID FROM measure_units WHERE MEASURE_UNIT_NAME ='Pieza')</v>
      </c>
      <c r="AF34" s="23" t="str">
        <f t="shared" si="7"/>
        <v>DECLARE @CIIFID INT = (SELECT MEASURE_UNIT_ID FROM measure_units WHERE MEASURE_UNIT_NAME ='Pieza')</v>
      </c>
      <c r="AG34" s="23" t="str">
        <f t="shared" si="8"/>
        <v>DECLARE @ISPRODNAL BIT = (CASE WHEN 'No' = 'Si' THEN 1 ELSE 0 END)</v>
      </c>
      <c r="AH34" s="23" t="str">
        <f t="shared" si="9"/>
        <v>DECLARE @ISACTIVE BIT = (CASE WHEN 'Si' = 'Si' THEN 1 ELSE 0 END)</v>
      </c>
      <c r="AI34" s="23" t="str">
        <f t="shared" si="10"/>
        <v>DECLARE @ISVISIBLE BIT = (CASE WHEN 'No' = 'Si' THEN 1 ELSE 0 END)</v>
      </c>
      <c r="AJ34" s="21"/>
      <c r="AK34" s="21"/>
      <c r="AL34" s="21"/>
      <c r="AM34" s="21"/>
      <c r="AN34" s="21"/>
      <c r="AO34" s="21"/>
      <c r="AP34" s="21"/>
      <c r="AQ34" s="21"/>
      <c r="AR34" s="21"/>
      <c r="AS34" s="21"/>
    </row>
    <row r="35" spans="1:45" x14ac:dyDescent="0.25">
      <c r="A35" s="18" t="s">
        <v>623</v>
      </c>
      <c r="B35" s="19" t="s">
        <v>116</v>
      </c>
      <c r="C35" s="19" t="s">
        <v>117</v>
      </c>
      <c r="D35" s="19" t="s">
        <v>116</v>
      </c>
      <c r="E35" s="19" t="s">
        <v>117</v>
      </c>
      <c r="F35" s="20">
        <v>1</v>
      </c>
      <c r="G35" s="18" t="s">
        <v>685</v>
      </c>
      <c r="H35" s="19" t="s">
        <v>686</v>
      </c>
      <c r="I35" s="19" t="s">
        <v>626</v>
      </c>
      <c r="J35" s="20">
        <v>1</v>
      </c>
      <c r="K35" s="20">
        <v>1</v>
      </c>
      <c r="L35" s="20">
        <v>1</v>
      </c>
      <c r="M35" s="18" t="s">
        <v>625</v>
      </c>
      <c r="N35" s="18" t="s">
        <v>625</v>
      </c>
      <c r="O35" s="18" t="s">
        <v>624</v>
      </c>
      <c r="P35" s="18" t="s">
        <v>626</v>
      </c>
      <c r="Q35" s="18" t="s">
        <v>624</v>
      </c>
      <c r="R35" s="21" t="str">
        <f t="shared" si="0"/>
        <v>001-VA-1138</v>
      </c>
      <c r="T35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(@LINEID,'VA-1138','Nevera Cooler Cookie','VA-1138','Nevera Cooler Cookie',1,@CURRENCYID,'Creado por Julian Porras el 20/08/2024',@ISEXTERNAL,1,1,1,@FOBID,@CIIFID,@ISPRODNAL,@ISACTIVE,@ISVISIBLE)
GO</v>
      </c>
      <c r="U35" s="21"/>
      <c r="V35" s="21"/>
      <c r="W35" s="21"/>
      <c r="X35" s="21"/>
      <c r="Y35" s="21"/>
      <c r="Z35" s="21"/>
      <c r="AA35" s="23" t="str">
        <f t="shared" si="2"/>
        <v>@LINEID,'VA-1138','Nevera Cooler Cookie','VA-1138','Nevera Cooler Cookie',1,@CURRENCYID,'Creado por Julian Porras el 20/08/2024',@ISEXTERNAL,1,1,1,@FOBID,@CIIFID,@ISPRODNAL,@ISACTIVE,@ISVISIBLE</v>
      </c>
      <c r="AB35" s="23" t="str">
        <f t="shared" si="3"/>
        <v>DECLARE @LINEID INT = (SELECT LINE_ID FROM lines WHERE LINE_CODE = '001')</v>
      </c>
      <c r="AC35" s="23" t="str">
        <f t="shared" si="4"/>
        <v>DECLARE @CURRENCYID INT = (SELECT CURRENCY_ID FROM currencies WHERE CURRENCY_NAME = 'USD ')</v>
      </c>
      <c r="AD35" s="23" t="str">
        <f t="shared" si="5"/>
        <v>DECLARE @ISEXTERNAL BIT = (CASE WHEN 'Si' = 'Si' THEN 1 ELSE 0 END)</v>
      </c>
      <c r="AE35" s="23" t="str">
        <f t="shared" si="6"/>
        <v>DECLARE @FOBID INT = (SELECT MEASURE_UNIT_ID FROM measure_units WHERE MEASURE_UNIT_NAME ='Pieza')</v>
      </c>
      <c r="AF35" s="23" t="str">
        <f t="shared" si="7"/>
        <v>DECLARE @CIIFID INT = (SELECT MEASURE_UNIT_ID FROM measure_units WHERE MEASURE_UNIT_NAME ='Pieza')</v>
      </c>
      <c r="AG35" s="23" t="str">
        <f t="shared" si="8"/>
        <v>DECLARE @ISPRODNAL BIT = (CASE WHEN 'No' = 'Si' THEN 1 ELSE 0 END)</v>
      </c>
      <c r="AH35" s="23" t="str">
        <f t="shared" si="9"/>
        <v>DECLARE @ISACTIVE BIT = (CASE WHEN 'Si' = 'Si' THEN 1 ELSE 0 END)</v>
      </c>
      <c r="AI35" s="23" t="str">
        <f t="shared" si="10"/>
        <v>DECLARE @ISVISIBLE BIT = (CASE WHEN 'No' = 'Si' THEN 1 ELSE 0 END)</v>
      </c>
      <c r="AJ35" s="21"/>
      <c r="AK35" s="21"/>
      <c r="AL35" s="21"/>
      <c r="AM35" s="21"/>
      <c r="AN35" s="21"/>
      <c r="AO35" s="21"/>
      <c r="AP35" s="21"/>
      <c r="AQ35" s="21"/>
      <c r="AR35" s="21"/>
      <c r="AS35" s="21"/>
    </row>
    <row r="36" spans="1:45" x14ac:dyDescent="0.25">
      <c r="A36" s="18" t="s">
        <v>623</v>
      </c>
      <c r="B36" s="19" t="s">
        <v>118</v>
      </c>
      <c r="C36" s="19" t="s">
        <v>119</v>
      </c>
      <c r="D36" s="19" t="s">
        <v>118</v>
      </c>
      <c r="E36" s="19" t="s">
        <v>119</v>
      </c>
      <c r="F36" s="20">
        <v>1</v>
      </c>
      <c r="G36" s="18" t="s">
        <v>685</v>
      </c>
      <c r="H36" s="19" t="s">
        <v>686</v>
      </c>
      <c r="I36" s="19" t="s">
        <v>626</v>
      </c>
      <c r="J36" s="20">
        <v>1</v>
      </c>
      <c r="K36" s="20">
        <v>1</v>
      </c>
      <c r="L36" s="20">
        <v>1</v>
      </c>
      <c r="M36" s="18" t="s">
        <v>625</v>
      </c>
      <c r="N36" s="18" t="s">
        <v>625</v>
      </c>
      <c r="O36" s="18" t="s">
        <v>624</v>
      </c>
      <c r="P36" s="18" t="s">
        <v>626</v>
      </c>
      <c r="Q36" s="18" t="s">
        <v>624</v>
      </c>
      <c r="R36" s="21" t="str">
        <f t="shared" si="0"/>
        <v>001-VA-1139</v>
      </c>
      <c r="T36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(@LINEID,'VA-1139','Poncho en Bolsa RPET','VA-1139','Poncho en Bolsa RPET',1,@CURRENCYID,'Creado por Julian Porras el 20/08/2024',@ISEXTERNAL,1,1,1,@FOBID,@CIIFID,@ISPRODNAL,@ISACTIVE,@ISVISIBLE)
GO</v>
      </c>
      <c r="U36" s="21"/>
      <c r="V36" s="21"/>
      <c r="W36" s="21"/>
      <c r="X36" s="21"/>
      <c r="Y36" s="21"/>
      <c r="Z36" s="21"/>
      <c r="AA36" s="23" t="str">
        <f t="shared" si="2"/>
        <v>@LINEID,'VA-1139','Poncho en Bolsa RPET','VA-1139','Poncho en Bolsa RPET',1,@CURRENCYID,'Creado por Julian Porras el 20/08/2024',@ISEXTERNAL,1,1,1,@FOBID,@CIIFID,@ISPRODNAL,@ISACTIVE,@ISVISIBLE</v>
      </c>
      <c r="AB36" s="23" t="str">
        <f t="shared" si="3"/>
        <v>DECLARE @LINEID INT = (SELECT LINE_ID FROM lines WHERE LINE_CODE = '001')</v>
      </c>
      <c r="AC36" s="23" t="str">
        <f t="shared" si="4"/>
        <v>DECLARE @CURRENCYID INT = (SELECT CURRENCY_ID FROM currencies WHERE CURRENCY_NAME = 'USD ')</v>
      </c>
      <c r="AD36" s="23" t="str">
        <f t="shared" si="5"/>
        <v>DECLARE @ISEXTERNAL BIT = (CASE WHEN 'Si' = 'Si' THEN 1 ELSE 0 END)</v>
      </c>
      <c r="AE36" s="23" t="str">
        <f t="shared" si="6"/>
        <v>DECLARE @FOBID INT = (SELECT MEASURE_UNIT_ID FROM measure_units WHERE MEASURE_UNIT_NAME ='Pieza')</v>
      </c>
      <c r="AF36" s="23" t="str">
        <f t="shared" si="7"/>
        <v>DECLARE @CIIFID INT = (SELECT MEASURE_UNIT_ID FROM measure_units WHERE MEASURE_UNIT_NAME ='Pieza')</v>
      </c>
      <c r="AG36" s="23" t="str">
        <f t="shared" si="8"/>
        <v>DECLARE @ISPRODNAL BIT = (CASE WHEN 'No' = 'Si' THEN 1 ELSE 0 END)</v>
      </c>
      <c r="AH36" s="23" t="str">
        <f t="shared" si="9"/>
        <v>DECLARE @ISACTIVE BIT = (CASE WHEN 'Si' = 'Si' THEN 1 ELSE 0 END)</v>
      </c>
      <c r="AI36" s="23" t="str">
        <f t="shared" si="10"/>
        <v>DECLARE @ISVISIBLE BIT = (CASE WHEN 'No' = 'Si' THEN 1 ELSE 0 END)</v>
      </c>
      <c r="AJ36" s="21"/>
      <c r="AK36" s="21"/>
      <c r="AL36" s="21"/>
      <c r="AM36" s="21"/>
      <c r="AN36" s="21"/>
      <c r="AO36" s="21"/>
      <c r="AP36" s="21"/>
      <c r="AQ36" s="21"/>
      <c r="AR36" s="21"/>
      <c r="AS36" s="21"/>
    </row>
    <row r="37" spans="1:45" x14ac:dyDescent="0.25">
      <c r="A37" s="18" t="s">
        <v>623</v>
      </c>
      <c r="B37" s="19" t="s">
        <v>120</v>
      </c>
      <c r="C37" s="19" t="s">
        <v>121</v>
      </c>
      <c r="D37" s="19" t="s">
        <v>120</v>
      </c>
      <c r="E37" s="19" t="s">
        <v>121</v>
      </c>
      <c r="F37" s="20">
        <v>1</v>
      </c>
      <c r="G37" s="18" t="s">
        <v>685</v>
      </c>
      <c r="H37" s="19" t="s">
        <v>686</v>
      </c>
      <c r="I37" s="19" t="s">
        <v>626</v>
      </c>
      <c r="J37" s="20">
        <v>1</v>
      </c>
      <c r="K37" s="20">
        <v>1</v>
      </c>
      <c r="L37" s="20">
        <v>1</v>
      </c>
      <c r="M37" s="18" t="s">
        <v>625</v>
      </c>
      <c r="N37" s="18" t="s">
        <v>625</v>
      </c>
      <c r="O37" s="18" t="s">
        <v>624</v>
      </c>
      <c r="P37" s="18" t="s">
        <v>626</v>
      </c>
      <c r="Q37" s="18" t="s">
        <v>624</v>
      </c>
      <c r="R37" s="21" t="str">
        <f t="shared" si="0"/>
        <v>001-HO-384</v>
      </c>
      <c r="T37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(@LINEID,'HO-384','Cobija Spark','HO-384','Cobija Spark',1,@CURRENCYID,'Creado por Julian Porras el 20/08/2024',@ISEXTERNAL,1,1,1,@FOBID,@CIIFID,@ISPRODNAL,@ISACTIVE,@ISVISIBLE)
GO</v>
      </c>
      <c r="U37" s="21"/>
      <c r="V37" s="21"/>
      <c r="W37" s="21"/>
      <c r="X37" s="21"/>
      <c r="Y37" s="21"/>
      <c r="Z37" s="21"/>
      <c r="AA37" s="23" t="str">
        <f t="shared" si="2"/>
        <v>@LINEID,'HO-384','Cobija Spark','HO-384','Cobija Spark',1,@CURRENCYID,'Creado por Julian Porras el 20/08/2024',@ISEXTERNAL,1,1,1,@FOBID,@CIIFID,@ISPRODNAL,@ISACTIVE,@ISVISIBLE</v>
      </c>
      <c r="AB37" s="23" t="str">
        <f t="shared" si="3"/>
        <v>DECLARE @LINEID INT = (SELECT LINE_ID FROM lines WHERE LINE_CODE = '001')</v>
      </c>
      <c r="AC37" s="23" t="str">
        <f t="shared" si="4"/>
        <v>DECLARE @CURRENCYID INT = (SELECT CURRENCY_ID FROM currencies WHERE CURRENCY_NAME = 'USD ')</v>
      </c>
      <c r="AD37" s="23" t="str">
        <f t="shared" si="5"/>
        <v>DECLARE @ISEXTERNAL BIT = (CASE WHEN 'Si' = 'Si' THEN 1 ELSE 0 END)</v>
      </c>
      <c r="AE37" s="23" t="str">
        <f t="shared" si="6"/>
        <v>DECLARE @FOBID INT = (SELECT MEASURE_UNIT_ID FROM measure_units WHERE MEASURE_UNIT_NAME ='Pieza')</v>
      </c>
      <c r="AF37" s="23" t="str">
        <f t="shared" si="7"/>
        <v>DECLARE @CIIFID INT = (SELECT MEASURE_UNIT_ID FROM measure_units WHERE MEASURE_UNIT_NAME ='Pieza')</v>
      </c>
      <c r="AG37" s="23" t="str">
        <f t="shared" si="8"/>
        <v>DECLARE @ISPRODNAL BIT = (CASE WHEN 'No' = 'Si' THEN 1 ELSE 0 END)</v>
      </c>
      <c r="AH37" s="23" t="str">
        <f t="shared" si="9"/>
        <v>DECLARE @ISACTIVE BIT = (CASE WHEN 'Si' = 'Si' THEN 1 ELSE 0 END)</v>
      </c>
      <c r="AI37" s="23" t="str">
        <f t="shared" si="10"/>
        <v>DECLARE @ISVISIBLE BIT = (CASE WHEN 'No' = 'Si' THEN 1 ELSE 0 END)</v>
      </c>
      <c r="AJ37" s="21"/>
      <c r="AK37" s="21"/>
      <c r="AL37" s="21"/>
      <c r="AM37" s="21"/>
      <c r="AN37" s="21"/>
      <c r="AO37" s="21"/>
      <c r="AP37" s="21"/>
      <c r="AQ37" s="21"/>
      <c r="AR37" s="21"/>
      <c r="AS37" s="21"/>
    </row>
    <row r="38" spans="1:45" x14ac:dyDescent="0.25">
      <c r="A38" s="18" t="s">
        <v>623</v>
      </c>
      <c r="B38" s="19" t="s">
        <v>122</v>
      </c>
      <c r="C38" s="19" t="s">
        <v>123</v>
      </c>
      <c r="D38" s="19" t="s">
        <v>122</v>
      </c>
      <c r="E38" s="19" t="s">
        <v>123</v>
      </c>
      <c r="F38" s="20">
        <v>1</v>
      </c>
      <c r="G38" s="18" t="s">
        <v>685</v>
      </c>
      <c r="H38" s="19" t="s">
        <v>686</v>
      </c>
      <c r="I38" s="19" t="s">
        <v>626</v>
      </c>
      <c r="J38" s="20">
        <v>1</v>
      </c>
      <c r="K38" s="20">
        <v>1</v>
      </c>
      <c r="L38" s="20">
        <v>1</v>
      </c>
      <c r="M38" s="18" t="s">
        <v>625</v>
      </c>
      <c r="N38" s="18" t="s">
        <v>625</v>
      </c>
      <c r="O38" s="18" t="s">
        <v>624</v>
      </c>
      <c r="P38" s="18" t="s">
        <v>626</v>
      </c>
      <c r="Q38" s="18" t="s">
        <v>624</v>
      </c>
      <c r="R38" s="21" t="str">
        <f t="shared" si="0"/>
        <v>001-CP-338</v>
      </c>
      <c r="T38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(@LINEID,'CP-338','Set de Manicure Paddy','CP-338','Set de Manicure Paddy',1,@CURRENCYID,'Creado por Julian Porras el 20/08/2024',@ISEXTERNAL,1,1,1,@FOBID,@CIIFID,@ISPRODNAL,@ISACTIVE,@ISVISIBLE)
GO</v>
      </c>
      <c r="U38" s="21"/>
      <c r="V38" s="21"/>
      <c r="W38" s="21"/>
      <c r="X38" s="21"/>
      <c r="Y38" s="21"/>
      <c r="Z38" s="21"/>
      <c r="AA38" s="23" t="str">
        <f t="shared" si="2"/>
        <v>@LINEID,'CP-338','Set de Manicure Paddy','CP-338','Set de Manicure Paddy',1,@CURRENCYID,'Creado por Julian Porras el 20/08/2024',@ISEXTERNAL,1,1,1,@FOBID,@CIIFID,@ISPRODNAL,@ISACTIVE,@ISVISIBLE</v>
      </c>
      <c r="AB38" s="23" t="str">
        <f t="shared" si="3"/>
        <v>DECLARE @LINEID INT = (SELECT LINE_ID FROM lines WHERE LINE_CODE = '001')</v>
      </c>
      <c r="AC38" s="23" t="str">
        <f t="shared" si="4"/>
        <v>DECLARE @CURRENCYID INT = (SELECT CURRENCY_ID FROM currencies WHERE CURRENCY_NAME = 'USD ')</v>
      </c>
      <c r="AD38" s="23" t="str">
        <f t="shared" si="5"/>
        <v>DECLARE @ISEXTERNAL BIT = (CASE WHEN 'Si' = 'Si' THEN 1 ELSE 0 END)</v>
      </c>
      <c r="AE38" s="23" t="str">
        <f t="shared" si="6"/>
        <v>DECLARE @FOBID INT = (SELECT MEASURE_UNIT_ID FROM measure_units WHERE MEASURE_UNIT_NAME ='Pieza')</v>
      </c>
      <c r="AF38" s="23" t="str">
        <f t="shared" si="7"/>
        <v>DECLARE @CIIFID INT = (SELECT MEASURE_UNIT_ID FROM measure_units WHERE MEASURE_UNIT_NAME ='Pieza')</v>
      </c>
      <c r="AG38" s="23" t="str">
        <f t="shared" si="8"/>
        <v>DECLARE @ISPRODNAL BIT = (CASE WHEN 'No' = 'Si' THEN 1 ELSE 0 END)</v>
      </c>
      <c r="AH38" s="23" t="str">
        <f t="shared" si="9"/>
        <v>DECLARE @ISACTIVE BIT = (CASE WHEN 'Si' = 'Si' THEN 1 ELSE 0 END)</v>
      </c>
      <c r="AI38" s="23" t="str">
        <f t="shared" si="10"/>
        <v>DECLARE @ISVISIBLE BIT = (CASE WHEN 'No' = 'Si' THEN 1 ELSE 0 END)</v>
      </c>
      <c r="AJ38" s="21"/>
      <c r="AK38" s="21"/>
      <c r="AL38" s="21"/>
      <c r="AM38" s="21"/>
      <c r="AN38" s="21"/>
      <c r="AO38" s="21"/>
      <c r="AP38" s="21"/>
      <c r="AQ38" s="21"/>
      <c r="AR38" s="21"/>
      <c r="AS38" s="21"/>
    </row>
    <row r="39" spans="1:45" x14ac:dyDescent="0.25">
      <c r="A39" s="18" t="s">
        <v>623</v>
      </c>
      <c r="B39" s="19" t="s">
        <v>124</v>
      </c>
      <c r="C39" s="19" t="s">
        <v>125</v>
      </c>
      <c r="D39" s="19" t="s">
        <v>124</v>
      </c>
      <c r="E39" s="19" t="s">
        <v>125</v>
      </c>
      <c r="F39" s="20">
        <v>1</v>
      </c>
      <c r="G39" s="18" t="s">
        <v>685</v>
      </c>
      <c r="H39" s="19" t="s">
        <v>686</v>
      </c>
      <c r="I39" s="19" t="s">
        <v>626</v>
      </c>
      <c r="J39" s="20">
        <v>1</v>
      </c>
      <c r="K39" s="20">
        <v>1</v>
      </c>
      <c r="L39" s="20">
        <v>1</v>
      </c>
      <c r="M39" s="18" t="s">
        <v>625</v>
      </c>
      <c r="N39" s="18" t="s">
        <v>625</v>
      </c>
      <c r="O39" s="18" t="s">
        <v>624</v>
      </c>
      <c r="P39" s="18" t="s">
        <v>626</v>
      </c>
      <c r="Q39" s="18" t="s">
        <v>624</v>
      </c>
      <c r="R39" s="21" t="str">
        <f t="shared" si="0"/>
        <v>001-VA-1140</v>
      </c>
      <c r="T39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(@LINEID,'VA-1140','Clip Cork','VA-1140','Clip Cork',1,@CURRENCYID,'Creado por Julian Porras el 20/08/2024',@ISEXTERNAL,1,1,1,@FOBID,@CIIFID,@ISPRODNAL,@ISACTIVE,@ISVISIBLE)
GO</v>
      </c>
      <c r="U39" s="21"/>
      <c r="V39" s="21"/>
      <c r="W39" s="21"/>
      <c r="X39" s="21"/>
      <c r="Y39" s="21"/>
      <c r="Z39" s="21"/>
      <c r="AA39" s="23" t="str">
        <f t="shared" si="2"/>
        <v>@LINEID,'VA-1140','Clip Cork','VA-1140','Clip Cork',1,@CURRENCYID,'Creado por Julian Porras el 20/08/2024',@ISEXTERNAL,1,1,1,@FOBID,@CIIFID,@ISPRODNAL,@ISACTIVE,@ISVISIBLE</v>
      </c>
      <c r="AB39" s="23" t="str">
        <f t="shared" si="3"/>
        <v>DECLARE @LINEID INT = (SELECT LINE_ID FROM lines WHERE LINE_CODE = '001')</v>
      </c>
      <c r="AC39" s="23" t="str">
        <f t="shared" si="4"/>
        <v>DECLARE @CURRENCYID INT = (SELECT CURRENCY_ID FROM currencies WHERE CURRENCY_NAME = 'USD ')</v>
      </c>
      <c r="AD39" s="23" t="str">
        <f t="shared" si="5"/>
        <v>DECLARE @ISEXTERNAL BIT = (CASE WHEN 'Si' = 'Si' THEN 1 ELSE 0 END)</v>
      </c>
      <c r="AE39" s="23" t="str">
        <f t="shared" si="6"/>
        <v>DECLARE @FOBID INT = (SELECT MEASURE_UNIT_ID FROM measure_units WHERE MEASURE_UNIT_NAME ='Pieza')</v>
      </c>
      <c r="AF39" s="23" t="str">
        <f t="shared" si="7"/>
        <v>DECLARE @CIIFID INT = (SELECT MEASURE_UNIT_ID FROM measure_units WHERE MEASURE_UNIT_NAME ='Pieza')</v>
      </c>
      <c r="AG39" s="23" t="str">
        <f t="shared" si="8"/>
        <v>DECLARE @ISPRODNAL BIT = (CASE WHEN 'No' = 'Si' THEN 1 ELSE 0 END)</v>
      </c>
      <c r="AH39" s="23" t="str">
        <f t="shared" si="9"/>
        <v>DECLARE @ISACTIVE BIT = (CASE WHEN 'Si' = 'Si' THEN 1 ELSE 0 END)</v>
      </c>
      <c r="AI39" s="23" t="str">
        <f t="shared" si="10"/>
        <v>DECLARE @ISVISIBLE BIT = (CASE WHEN 'No' = 'Si' THEN 1 ELSE 0 END)</v>
      </c>
      <c r="AJ39" s="21"/>
      <c r="AK39" s="21"/>
      <c r="AL39" s="21"/>
      <c r="AM39" s="21"/>
      <c r="AN39" s="21"/>
      <c r="AO39" s="21"/>
      <c r="AP39" s="21"/>
      <c r="AQ39" s="21"/>
      <c r="AR39" s="21"/>
      <c r="AS39" s="21"/>
    </row>
    <row r="40" spans="1:45" x14ac:dyDescent="0.25">
      <c r="A40" s="18" t="s">
        <v>623</v>
      </c>
      <c r="B40" s="19" t="s">
        <v>126</v>
      </c>
      <c r="C40" s="19" t="s">
        <v>127</v>
      </c>
      <c r="D40" s="19" t="s">
        <v>126</v>
      </c>
      <c r="E40" s="19" t="s">
        <v>127</v>
      </c>
      <c r="F40" s="20">
        <v>1</v>
      </c>
      <c r="G40" s="18" t="s">
        <v>685</v>
      </c>
      <c r="H40" s="19" t="s">
        <v>686</v>
      </c>
      <c r="I40" s="19" t="s">
        <v>626</v>
      </c>
      <c r="J40" s="20">
        <v>1</v>
      </c>
      <c r="K40" s="20">
        <v>1</v>
      </c>
      <c r="L40" s="20">
        <v>1</v>
      </c>
      <c r="M40" s="18" t="s">
        <v>625</v>
      </c>
      <c r="N40" s="18" t="s">
        <v>625</v>
      </c>
      <c r="O40" s="18" t="s">
        <v>624</v>
      </c>
      <c r="P40" s="18" t="s">
        <v>626</v>
      </c>
      <c r="Q40" s="18" t="s">
        <v>624</v>
      </c>
      <c r="R40" s="21" t="str">
        <f t="shared" si="0"/>
        <v>001-MU-391</v>
      </c>
      <c r="T40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(@LINEID,'MU-391','Mug en Aluminio Eco 450ml','MU-391','Mug en Aluminio Eco 450ml',1,@CURRENCYID,'Creado por Julian Porras el 20/08/2024',@ISEXTERNAL,1,1,1,@FOBID,@CIIFID,@ISPRODNAL,@ISACTIVE,@ISVISIBLE)
GO</v>
      </c>
      <c r="U40" s="21"/>
      <c r="V40" s="21"/>
      <c r="W40" s="21"/>
      <c r="X40" s="21"/>
      <c r="Y40" s="21"/>
      <c r="Z40" s="21"/>
      <c r="AA40" s="23" t="str">
        <f t="shared" si="2"/>
        <v>@LINEID,'MU-391','Mug en Aluminio Eco 450ml','MU-391','Mug en Aluminio Eco 450ml',1,@CURRENCYID,'Creado por Julian Porras el 20/08/2024',@ISEXTERNAL,1,1,1,@FOBID,@CIIFID,@ISPRODNAL,@ISACTIVE,@ISVISIBLE</v>
      </c>
      <c r="AB40" s="23" t="str">
        <f t="shared" si="3"/>
        <v>DECLARE @LINEID INT = (SELECT LINE_ID FROM lines WHERE LINE_CODE = '001')</v>
      </c>
      <c r="AC40" s="23" t="str">
        <f t="shared" si="4"/>
        <v>DECLARE @CURRENCYID INT = (SELECT CURRENCY_ID FROM currencies WHERE CURRENCY_NAME = 'USD ')</v>
      </c>
      <c r="AD40" s="23" t="str">
        <f t="shared" si="5"/>
        <v>DECLARE @ISEXTERNAL BIT = (CASE WHEN 'Si' = 'Si' THEN 1 ELSE 0 END)</v>
      </c>
      <c r="AE40" s="23" t="str">
        <f t="shared" si="6"/>
        <v>DECLARE @FOBID INT = (SELECT MEASURE_UNIT_ID FROM measure_units WHERE MEASURE_UNIT_NAME ='Pieza')</v>
      </c>
      <c r="AF40" s="23" t="str">
        <f t="shared" si="7"/>
        <v>DECLARE @CIIFID INT = (SELECT MEASURE_UNIT_ID FROM measure_units WHERE MEASURE_UNIT_NAME ='Pieza')</v>
      </c>
      <c r="AG40" s="23" t="str">
        <f t="shared" si="8"/>
        <v>DECLARE @ISPRODNAL BIT = (CASE WHEN 'No' = 'Si' THEN 1 ELSE 0 END)</v>
      </c>
      <c r="AH40" s="23" t="str">
        <f t="shared" si="9"/>
        <v>DECLARE @ISACTIVE BIT = (CASE WHEN 'Si' = 'Si' THEN 1 ELSE 0 END)</v>
      </c>
      <c r="AI40" s="23" t="str">
        <f t="shared" si="10"/>
        <v>DECLARE @ISVISIBLE BIT = (CASE WHEN 'No' = 'Si' THEN 1 ELSE 0 END)</v>
      </c>
      <c r="AJ40" s="21"/>
      <c r="AK40" s="21"/>
      <c r="AL40" s="21"/>
      <c r="AM40" s="21"/>
      <c r="AN40" s="21"/>
      <c r="AO40" s="21"/>
      <c r="AP40" s="21"/>
      <c r="AQ40" s="21"/>
      <c r="AR40" s="21"/>
      <c r="AS40" s="21"/>
    </row>
    <row r="41" spans="1:45" x14ac:dyDescent="0.25">
      <c r="A41" s="18" t="s">
        <v>623</v>
      </c>
      <c r="B41" s="19" t="s">
        <v>128</v>
      </c>
      <c r="C41" s="19" t="s">
        <v>129</v>
      </c>
      <c r="D41" s="19" t="s">
        <v>128</v>
      </c>
      <c r="E41" s="19" t="s">
        <v>129</v>
      </c>
      <c r="F41" s="20">
        <v>1</v>
      </c>
      <c r="G41" s="18" t="s">
        <v>685</v>
      </c>
      <c r="H41" s="19" t="s">
        <v>686</v>
      </c>
      <c r="I41" s="19" t="s">
        <v>626</v>
      </c>
      <c r="J41" s="20">
        <v>1</v>
      </c>
      <c r="K41" s="20">
        <v>1</v>
      </c>
      <c r="L41" s="20">
        <v>1</v>
      </c>
      <c r="M41" s="18" t="s">
        <v>625</v>
      </c>
      <c r="N41" s="18" t="s">
        <v>625</v>
      </c>
      <c r="O41" s="18" t="s">
        <v>624</v>
      </c>
      <c r="P41" s="18" t="s">
        <v>626</v>
      </c>
      <c r="Q41" s="18" t="s">
        <v>624</v>
      </c>
      <c r="R41" s="21" t="str">
        <f t="shared" si="0"/>
        <v>001-MU-392</v>
      </c>
      <c r="T41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(@LINEID,'MU-392','Mug en Cerámica Conccord 14oz','MU-392','Mug en Cerámica Conccord 14oz',1,@CURRENCYID,'Creado por Julian Porras el 20/08/2024',@ISEXTERNAL,1,1,1,@FOBID,@CIIFID,@ISPRODNAL,@ISACTIVE,@ISVISIBLE)
GO</v>
      </c>
      <c r="U41" s="21"/>
      <c r="V41" s="21"/>
      <c r="W41" s="21"/>
      <c r="X41" s="21"/>
      <c r="Y41" s="21"/>
      <c r="Z41" s="21"/>
      <c r="AA41" s="23" t="str">
        <f t="shared" si="2"/>
        <v>@LINEID,'MU-392','Mug en Cerámica Conccord 14oz','MU-392','Mug en Cerámica Conccord 14oz',1,@CURRENCYID,'Creado por Julian Porras el 20/08/2024',@ISEXTERNAL,1,1,1,@FOBID,@CIIFID,@ISPRODNAL,@ISACTIVE,@ISVISIBLE</v>
      </c>
      <c r="AB41" s="23" t="str">
        <f t="shared" si="3"/>
        <v>DECLARE @LINEID INT = (SELECT LINE_ID FROM lines WHERE LINE_CODE = '001')</v>
      </c>
      <c r="AC41" s="23" t="str">
        <f t="shared" si="4"/>
        <v>DECLARE @CURRENCYID INT = (SELECT CURRENCY_ID FROM currencies WHERE CURRENCY_NAME = 'USD ')</v>
      </c>
      <c r="AD41" s="23" t="str">
        <f t="shared" si="5"/>
        <v>DECLARE @ISEXTERNAL BIT = (CASE WHEN 'Si' = 'Si' THEN 1 ELSE 0 END)</v>
      </c>
      <c r="AE41" s="23" t="str">
        <f t="shared" si="6"/>
        <v>DECLARE @FOBID INT = (SELECT MEASURE_UNIT_ID FROM measure_units WHERE MEASURE_UNIT_NAME ='Pieza')</v>
      </c>
      <c r="AF41" s="23" t="str">
        <f t="shared" si="7"/>
        <v>DECLARE @CIIFID INT = (SELECT MEASURE_UNIT_ID FROM measure_units WHERE MEASURE_UNIT_NAME ='Pieza')</v>
      </c>
      <c r="AG41" s="23" t="str">
        <f t="shared" si="8"/>
        <v>DECLARE @ISPRODNAL BIT = (CASE WHEN 'No' = 'Si' THEN 1 ELSE 0 END)</v>
      </c>
      <c r="AH41" s="23" t="str">
        <f t="shared" si="9"/>
        <v>DECLARE @ISACTIVE BIT = (CASE WHEN 'Si' = 'Si' THEN 1 ELSE 0 END)</v>
      </c>
      <c r="AI41" s="23" t="str">
        <f t="shared" si="10"/>
        <v>DECLARE @ISVISIBLE BIT = (CASE WHEN 'No' = 'Si' THEN 1 ELSE 0 END)</v>
      </c>
      <c r="AJ41" s="21"/>
      <c r="AK41" s="21"/>
      <c r="AL41" s="21"/>
      <c r="AM41" s="21"/>
      <c r="AN41" s="21"/>
      <c r="AO41" s="21"/>
      <c r="AP41" s="21"/>
      <c r="AQ41" s="21"/>
      <c r="AR41" s="21"/>
      <c r="AS41" s="21"/>
    </row>
    <row r="42" spans="1:45" x14ac:dyDescent="0.25">
      <c r="A42" s="18" t="s">
        <v>623</v>
      </c>
      <c r="B42" s="19" t="s">
        <v>130</v>
      </c>
      <c r="C42" s="19" t="s">
        <v>131</v>
      </c>
      <c r="D42" s="19" t="s">
        <v>130</v>
      </c>
      <c r="E42" s="19" t="s">
        <v>131</v>
      </c>
      <c r="F42" s="20">
        <v>1</v>
      </c>
      <c r="G42" s="18" t="s">
        <v>685</v>
      </c>
      <c r="H42" s="19" t="s">
        <v>686</v>
      </c>
      <c r="I42" s="19" t="s">
        <v>626</v>
      </c>
      <c r="J42" s="20">
        <v>1</v>
      </c>
      <c r="K42" s="20">
        <v>1</v>
      </c>
      <c r="L42" s="20">
        <v>1</v>
      </c>
      <c r="M42" s="18" t="s">
        <v>625</v>
      </c>
      <c r="N42" s="18" t="s">
        <v>625</v>
      </c>
      <c r="O42" s="18" t="s">
        <v>624</v>
      </c>
      <c r="P42" s="18" t="s">
        <v>626</v>
      </c>
      <c r="Q42" s="18" t="s">
        <v>624</v>
      </c>
      <c r="R42" s="21" t="str">
        <f t="shared" si="0"/>
        <v>001-TE-622</v>
      </c>
      <c r="T42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(@LINEID,'TE-622','Set de Viaje Kinetik','TE-622','Set de Viaje Kinetik',1,@CURRENCYID,'Creado por Julian Porras el 20/08/2024',@ISEXTERNAL,1,1,1,@FOBID,@CIIFID,@ISPRODNAL,@ISACTIVE,@ISVISIBLE)
GO</v>
      </c>
      <c r="U42" s="21"/>
      <c r="V42" s="21"/>
      <c r="W42" s="21"/>
      <c r="X42" s="21"/>
      <c r="Y42" s="21"/>
      <c r="Z42" s="21"/>
      <c r="AA42" s="23" t="str">
        <f t="shared" si="2"/>
        <v>@LINEID,'TE-622','Set de Viaje Kinetik','TE-622','Set de Viaje Kinetik',1,@CURRENCYID,'Creado por Julian Porras el 20/08/2024',@ISEXTERNAL,1,1,1,@FOBID,@CIIFID,@ISPRODNAL,@ISACTIVE,@ISVISIBLE</v>
      </c>
      <c r="AB42" s="23" t="str">
        <f t="shared" si="3"/>
        <v>DECLARE @LINEID INT = (SELECT LINE_ID FROM lines WHERE LINE_CODE = '001')</v>
      </c>
      <c r="AC42" s="23" t="str">
        <f t="shared" si="4"/>
        <v>DECLARE @CURRENCYID INT = (SELECT CURRENCY_ID FROM currencies WHERE CURRENCY_NAME = 'USD ')</v>
      </c>
      <c r="AD42" s="23" t="str">
        <f t="shared" si="5"/>
        <v>DECLARE @ISEXTERNAL BIT = (CASE WHEN 'Si' = 'Si' THEN 1 ELSE 0 END)</v>
      </c>
      <c r="AE42" s="23" t="str">
        <f t="shared" si="6"/>
        <v>DECLARE @FOBID INT = (SELECT MEASURE_UNIT_ID FROM measure_units WHERE MEASURE_UNIT_NAME ='Pieza')</v>
      </c>
      <c r="AF42" s="23" t="str">
        <f t="shared" si="7"/>
        <v>DECLARE @CIIFID INT = (SELECT MEASURE_UNIT_ID FROM measure_units WHERE MEASURE_UNIT_NAME ='Pieza')</v>
      </c>
      <c r="AG42" s="23" t="str">
        <f t="shared" si="8"/>
        <v>DECLARE @ISPRODNAL BIT = (CASE WHEN 'No' = 'Si' THEN 1 ELSE 0 END)</v>
      </c>
      <c r="AH42" s="23" t="str">
        <f t="shared" si="9"/>
        <v>DECLARE @ISACTIVE BIT = (CASE WHEN 'Si' = 'Si' THEN 1 ELSE 0 END)</v>
      </c>
      <c r="AI42" s="23" t="str">
        <f t="shared" si="10"/>
        <v>DECLARE @ISVISIBLE BIT = (CASE WHEN 'No' = 'Si' THEN 1 ELSE 0 END)</v>
      </c>
      <c r="AJ42" s="21"/>
      <c r="AK42" s="21"/>
      <c r="AL42" s="21"/>
      <c r="AM42" s="21"/>
      <c r="AN42" s="21"/>
      <c r="AO42" s="21"/>
      <c r="AP42" s="21"/>
      <c r="AQ42" s="21"/>
      <c r="AR42" s="21"/>
      <c r="AS42" s="21"/>
    </row>
    <row r="43" spans="1:45" x14ac:dyDescent="0.25">
      <c r="A43" s="18" t="s">
        <v>623</v>
      </c>
      <c r="B43" s="19" t="s">
        <v>132</v>
      </c>
      <c r="C43" s="19" t="s">
        <v>133</v>
      </c>
      <c r="D43" s="19" t="s">
        <v>132</v>
      </c>
      <c r="E43" s="19" t="s">
        <v>133</v>
      </c>
      <c r="F43" s="20">
        <v>1</v>
      </c>
      <c r="G43" s="18" t="s">
        <v>685</v>
      </c>
      <c r="H43" s="19" t="s">
        <v>686</v>
      </c>
      <c r="I43" s="19" t="s">
        <v>626</v>
      </c>
      <c r="J43" s="20">
        <v>1</v>
      </c>
      <c r="K43" s="20">
        <v>1</v>
      </c>
      <c r="L43" s="20">
        <v>1</v>
      </c>
      <c r="M43" s="18" t="s">
        <v>625</v>
      </c>
      <c r="N43" s="18" t="s">
        <v>625</v>
      </c>
      <c r="O43" s="18" t="s">
        <v>624</v>
      </c>
      <c r="P43" s="18" t="s">
        <v>626</v>
      </c>
      <c r="Q43" s="18" t="s">
        <v>624</v>
      </c>
      <c r="R43" s="21" t="str">
        <f t="shared" si="0"/>
        <v>001-CP-339</v>
      </c>
      <c r="T43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(@LINEID,'CP-339','Cepillo en Bamboo con Espejo','CP-339','Cepillo en Bamboo con Espejo',1,@CURRENCYID,'Creado por Julian Porras el 20/08/2024',@ISEXTERNAL,1,1,1,@FOBID,@CIIFID,@ISPRODNAL,@ISACTIVE,@ISVISIBLE)
GO</v>
      </c>
      <c r="U43" s="21"/>
      <c r="V43" s="21"/>
      <c r="W43" s="21"/>
      <c r="X43" s="21"/>
      <c r="Y43" s="21"/>
      <c r="Z43" s="21"/>
      <c r="AA43" s="23" t="str">
        <f t="shared" si="2"/>
        <v>@LINEID,'CP-339','Cepillo en Bamboo con Espejo','CP-339','Cepillo en Bamboo con Espejo',1,@CURRENCYID,'Creado por Julian Porras el 20/08/2024',@ISEXTERNAL,1,1,1,@FOBID,@CIIFID,@ISPRODNAL,@ISACTIVE,@ISVISIBLE</v>
      </c>
      <c r="AB43" s="23" t="str">
        <f t="shared" si="3"/>
        <v>DECLARE @LINEID INT = (SELECT LINE_ID FROM lines WHERE LINE_CODE = '001')</v>
      </c>
      <c r="AC43" s="23" t="str">
        <f t="shared" si="4"/>
        <v>DECLARE @CURRENCYID INT = (SELECT CURRENCY_ID FROM currencies WHERE CURRENCY_NAME = 'USD ')</v>
      </c>
      <c r="AD43" s="23" t="str">
        <f t="shared" si="5"/>
        <v>DECLARE @ISEXTERNAL BIT = (CASE WHEN 'Si' = 'Si' THEN 1 ELSE 0 END)</v>
      </c>
      <c r="AE43" s="23" t="str">
        <f t="shared" si="6"/>
        <v>DECLARE @FOBID INT = (SELECT MEASURE_UNIT_ID FROM measure_units WHERE MEASURE_UNIT_NAME ='Pieza')</v>
      </c>
      <c r="AF43" s="23" t="str">
        <f t="shared" si="7"/>
        <v>DECLARE @CIIFID INT = (SELECT MEASURE_UNIT_ID FROM measure_units WHERE MEASURE_UNIT_NAME ='Pieza')</v>
      </c>
      <c r="AG43" s="23" t="str">
        <f t="shared" si="8"/>
        <v>DECLARE @ISPRODNAL BIT = (CASE WHEN 'No' = 'Si' THEN 1 ELSE 0 END)</v>
      </c>
      <c r="AH43" s="23" t="str">
        <f t="shared" si="9"/>
        <v>DECLARE @ISACTIVE BIT = (CASE WHEN 'Si' = 'Si' THEN 1 ELSE 0 END)</v>
      </c>
      <c r="AI43" s="23" t="str">
        <f t="shared" si="10"/>
        <v>DECLARE @ISVISIBLE BIT = (CASE WHEN 'No' = 'Si' THEN 1 ELSE 0 END)</v>
      </c>
      <c r="AJ43" s="21"/>
      <c r="AK43" s="21"/>
      <c r="AL43" s="21"/>
      <c r="AM43" s="21"/>
      <c r="AN43" s="21"/>
      <c r="AO43" s="21"/>
      <c r="AP43" s="21"/>
      <c r="AQ43" s="21"/>
      <c r="AR43" s="21"/>
      <c r="AS43" s="21"/>
    </row>
    <row r="44" spans="1:45" x14ac:dyDescent="0.25">
      <c r="A44" s="18" t="s">
        <v>623</v>
      </c>
      <c r="B44" s="19" t="s">
        <v>134</v>
      </c>
      <c r="C44" s="19" t="s">
        <v>135</v>
      </c>
      <c r="D44" s="19" t="s">
        <v>134</v>
      </c>
      <c r="E44" s="19" t="s">
        <v>135</v>
      </c>
      <c r="F44" s="20">
        <v>1</v>
      </c>
      <c r="G44" s="18" t="s">
        <v>685</v>
      </c>
      <c r="H44" s="19" t="s">
        <v>686</v>
      </c>
      <c r="I44" s="19" t="s">
        <v>626</v>
      </c>
      <c r="J44" s="20">
        <v>1</v>
      </c>
      <c r="K44" s="20">
        <v>1</v>
      </c>
      <c r="L44" s="20">
        <v>1</v>
      </c>
      <c r="M44" s="18" t="s">
        <v>625</v>
      </c>
      <c r="N44" s="18" t="s">
        <v>625</v>
      </c>
      <c r="O44" s="18" t="s">
        <v>624</v>
      </c>
      <c r="P44" s="18" t="s">
        <v>626</v>
      </c>
      <c r="Q44" s="18" t="s">
        <v>624</v>
      </c>
      <c r="R44" s="21" t="str">
        <f t="shared" si="0"/>
        <v>001-VA-1141</v>
      </c>
      <c r="T44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(@LINEID,'VA-1141','Sporty Bag Lulu','VA-1141','Sporty Bag Lulu',1,@CURRENCYID,'Creado por Julian Porras el 20/08/2024',@ISEXTERNAL,1,1,1,@FOBID,@CIIFID,@ISPRODNAL,@ISACTIVE,@ISVISIBLE)
GO</v>
      </c>
      <c r="U44" s="21"/>
      <c r="V44" s="21"/>
      <c r="W44" s="21"/>
      <c r="X44" s="21"/>
      <c r="Y44" s="21"/>
      <c r="Z44" s="21"/>
      <c r="AA44" s="23" t="str">
        <f t="shared" si="2"/>
        <v>@LINEID,'VA-1141','Sporty Bag Lulu','VA-1141','Sporty Bag Lulu',1,@CURRENCYID,'Creado por Julian Porras el 20/08/2024',@ISEXTERNAL,1,1,1,@FOBID,@CIIFID,@ISPRODNAL,@ISACTIVE,@ISVISIBLE</v>
      </c>
      <c r="AB44" s="23" t="str">
        <f t="shared" si="3"/>
        <v>DECLARE @LINEID INT = (SELECT LINE_ID FROM lines WHERE LINE_CODE = '001')</v>
      </c>
      <c r="AC44" s="23" t="str">
        <f t="shared" si="4"/>
        <v>DECLARE @CURRENCYID INT = (SELECT CURRENCY_ID FROM currencies WHERE CURRENCY_NAME = 'USD ')</v>
      </c>
      <c r="AD44" s="23" t="str">
        <f t="shared" si="5"/>
        <v>DECLARE @ISEXTERNAL BIT = (CASE WHEN 'Si' = 'Si' THEN 1 ELSE 0 END)</v>
      </c>
      <c r="AE44" s="23" t="str">
        <f t="shared" si="6"/>
        <v>DECLARE @FOBID INT = (SELECT MEASURE_UNIT_ID FROM measure_units WHERE MEASURE_UNIT_NAME ='Pieza')</v>
      </c>
      <c r="AF44" s="23" t="str">
        <f t="shared" si="7"/>
        <v>DECLARE @CIIFID INT = (SELECT MEASURE_UNIT_ID FROM measure_units WHERE MEASURE_UNIT_NAME ='Pieza')</v>
      </c>
      <c r="AG44" s="23" t="str">
        <f t="shared" si="8"/>
        <v>DECLARE @ISPRODNAL BIT = (CASE WHEN 'No' = 'Si' THEN 1 ELSE 0 END)</v>
      </c>
      <c r="AH44" s="23" t="str">
        <f t="shared" si="9"/>
        <v>DECLARE @ISACTIVE BIT = (CASE WHEN 'Si' = 'Si' THEN 1 ELSE 0 END)</v>
      </c>
      <c r="AI44" s="23" t="str">
        <f t="shared" si="10"/>
        <v>DECLARE @ISVISIBLE BIT = (CASE WHEN 'No' = 'Si' THEN 1 ELSE 0 END)</v>
      </c>
      <c r="AJ44" s="21"/>
      <c r="AK44" s="21"/>
      <c r="AL44" s="21"/>
      <c r="AM44" s="21"/>
      <c r="AN44" s="21"/>
      <c r="AO44" s="21"/>
      <c r="AP44" s="21"/>
      <c r="AQ44" s="21"/>
      <c r="AR44" s="21"/>
      <c r="AS44" s="21"/>
    </row>
    <row r="45" spans="1:45" x14ac:dyDescent="0.25">
      <c r="A45" s="18" t="s">
        <v>623</v>
      </c>
      <c r="B45" s="19" t="s">
        <v>136</v>
      </c>
      <c r="C45" s="19" t="s">
        <v>137</v>
      </c>
      <c r="D45" s="19" t="s">
        <v>136</v>
      </c>
      <c r="E45" s="19" t="s">
        <v>137</v>
      </c>
      <c r="F45" s="20">
        <v>1</v>
      </c>
      <c r="G45" s="18" t="s">
        <v>685</v>
      </c>
      <c r="H45" s="19" t="s">
        <v>686</v>
      </c>
      <c r="I45" s="19" t="s">
        <v>626</v>
      </c>
      <c r="J45" s="20">
        <v>1</v>
      </c>
      <c r="K45" s="20">
        <v>1</v>
      </c>
      <c r="L45" s="20">
        <v>1</v>
      </c>
      <c r="M45" s="18" t="s">
        <v>625</v>
      </c>
      <c r="N45" s="18" t="s">
        <v>625</v>
      </c>
      <c r="O45" s="18" t="s">
        <v>624</v>
      </c>
      <c r="P45" s="18" t="s">
        <v>626</v>
      </c>
      <c r="Q45" s="18" t="s">
        <v>624</v>
      </c>
      <c r="R45" s="21" t="str">
        <f t="shared" si="0"/>
        <v>001-CP-340</v>
      </c>
      <c r="T45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(@LINEID,'CP-340','Rascador de Espalda','CP-340','Rascador de Espalda',1,@CURRENCYID,'Creado por Julian Porras el 20/08/2024',@ISEXTERNAL,1,1,1,@FOBID,@CIIFID,@ISPRODNAL,@ISACTIVE,@ISVISIBLE)
GO</v>
      </c>
      <c r="U45" s="21"/>
      <c r="V45" s="21"/>
      <c r="W45" s="21"/>
      <c r="X45" s="21"/>
      <c r="Y45" s="21"/>
      <c r="Z45" s="21"/>
      <c r="AA45" s="23" t="str">
        <f t="shared" si="2"/>
        <v>@LINEID,'CP-340','Rascador de Espalda','CP-340','Rascador de Espalda',1,@CURRENCYID,'Creado por Julian Porras el 20/08/2024',@ISEXTERNAL,1,1,1,@FOBID,@CIIFID,@ISPRODNAL,@ISACTIVE,@ISVISIBLE</v>
      </c>
      <c r="AB45" s="23" t="str">
        <f t="shared" si="3"/>
        <v>DECLARE @LINEID INT = (SELECT LINE_ID FROM lines WHERE LINE_CODE = '001')</v>
      </c>
      <c r="AC45" s="23" t="str">
        <f t="shared" si="4"/>
        <v>DECLARE @CURRENCYID INT = (SELECT CURRENCY_ID FROM currencies WHERE CURRENCY_NAME = 'USD ')</v>
      </c>
      <c r="AD45" s="23" t="str">
        <f t="shared" si="5"/>
        <v>DECLARE @ISEXTERNAL BIT = (CASE WHEN 'Si' = 'Si' THEN 1 ELSE 0 END)</v>
      </c>
      <c r="AE45" s="23" t="str">
        <f t="shared" si="6"/>
        <v>DECLARE @FOBID INT = (SELECT MEASURE_UNIT_ID FROM measure_units WHERE MEASURE_UNIT_NAME ='Pieza')</v>
      </c>
      <c r="AF45" s="23" t="str">
        <f t="shared" si="7"/>
        <v>DECLARE @CIIFID INT = (SELECT MEASURE_UNIT_ID FROM measure_units WHERE MEASURE_UNIT_NAME ='Pieza')</v>
      </c>
      <c r="AG45" s="23" t="str">
        <f t="shared" si="8"/>
        <v>DECLARE @ISPRODNAL BIT = (CASE WHEN 'No' = 'Si' THEN 1 ELSE 0 END)</v>
      </c>
      <c r="AH45" s="23" t="str">
        <f t="shared" si="9"/>
        <v>DECLARE @ISACTIVE BIT = (CASE WHEN 'Si' = 'Si' THEN 1 ELSE 0 END)</v>
      </c>
      <c r="AI45" s="23" t="str">
        <f t="shared" si="10"/>
        <v>DECLARE @ISVISIBLE BIT = (CASE WHEN 'No' = 'Si' THEN 1 ELSE 0 END)</v>
      </c>
      <c r="AJ45" s="21"/>
      <c r="AK45" s="21"/>
      <c r="AL45" s="21"/>
      <c r="AM45" s="21"/>
      <c r="AN45" s="21"/>
      <c r="AO45" s="21"/>
      <c r="AP45" s="21"/>
      <c r="AQ45" s="21"/>
      <c r="AR45" s="21"/>
      <c r="AS45" s="21"/>
    </row>
    <row r="46" spans="1:45" x14ac:dyDescent="0.25">
      <c r="A46" s="18" t="s">
        <v>623</v>
      </c>
      <c r="B46" s="19" t="s">
        <v>138</v>
      </c>
      <c r="C46" s="19" t="s">
        <v>139</v>
      </c>
      <c r="D46" s="19" t="s">
        <v>138</v>
      </c>
      <c r="E46" s="19" t="s">
        <v>139</v>
      </c>
      <c r="F46" s="20">
        <v>1</v>
      </c>
      <c r="G46" s="18" t="s">
        <v>685</v>
      </c>
      <c r="H46" s="19" t="s">
        <v>686</v>
      </c>
      <c r="I46" s="19" t="s">
        <v>626</v>
      </c>
      <c r="J46" s="20">
        <v>1</v>
      </c>
      <c r="K46" s="20">
        <v>1</v>
      </c>
      <c r="L46" s="20">
        <v>1</v>
      </c>
      <c r="M46" s="18" t="s">
        <v>625</v>
      </c>
      <c r="N46" s="18" t="s">
        <v>625</v>
      </c>
      <c r="O46" s="18" t="s">
        <v>624</v>
      </c>
      <c r="P46" s="18" t="s">
        <v>626</v>
      </c>
      <c r="Q46" s="18" t="s">
        <v>624</v>
      </c>
      <c r="R46" s="21" t="str">
        <f t="shared" si="0"/>
        <v>001-HO-385</v>
      </c>
      <c r="T46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(@LINEID,'HO-385','Mezclador Coffee Mixer','HO-385','Mezclador Coffee Mixer',1,@CURRENCYID,'Creado por Julian Porras el 20/08/2024',@ISEXTERNAL,1,1,1,@FOBID,@CIIFID,@ISPRODNAL,@ISACTIVE,@ISVISIBLE)
GO</v>
      </c>
      <c r="U46" s="21"/>
      <c r="V46" s="21"/>
      <c r="W46" s="21"/>
      <c r="X46" s="21"/>
      <c r="Y46" s="21"/>
      <c r="Z46" s="21"/>
      <c r="AA46" s="23" t="str">
        <f t="shared" si="2"/>
        <v>@LINEID,'HO-385','Mezclador Coffee Mixer','HO-385','Mezclador Coffee Mixer',1,@CURRENCYID,'Creado por Julian Porras el 20/08/2024',@ISEXTERNAL,1,1,1,@FOBID,@CIIFID,@ISPRODNAL,@ISACTIVE,@ISVISIBLE</v>
      </c>
      <c r="AB46" s="23" t="str">
        <f t="shared" si="3"/>
        <v>DECLARE @LINEID INT = (SELECT LINE_ID FROM lines WHERE LINE_CODE = '001')</v>
      </c>
      <c r="AC46" s="23" t="str">
        <f t="shared" si="4"/>
        <v>DECLARE @CURRENCYID INT = (SELECT CURRENCY_ID FROM currencies WHERE CURRENCY_NAME = 'USD ')</v>
      </c>
      <c r="AD46" s="23" t="str">
        <f t="shared" si="5"/>
        <v>DECLARE @ISEXTERNAL BIT = (CASE WHEN 'Si' = 'Si' THEN 1 ELSE 0 END)</v>
      </c>
      <c r="AE46" s="23" t="str">
        <f t="shared" si="6"/>
        <v>DECLARE @FOBID INT = (SELECT MEASURE_UNIT_ID FROM measure_units WHERE MEASURE_UNIT_NAME ='Pieza')</v>
      </c>
      <c r="AF46" s="23" t="str">
        <f t="shared" si="7"/>
        <v>DECLARE @CIIFID INT = (SELECT MEASURE_UNIT_ID FROM measure_units WHERE MEASURE_UNIT_NAME ='Pieza')</v>
      </c>
      <c r="AG46" s="23" t="str">
        <f t="shared" si="8"/>
        <v>DECLARE @ISPRODNAL BIT = (CASE WHEN 'No' = 'Si' THEN 1 ELSE 0 END)</v>
      </c>
      <c r="AH46" s="23" t="str">
        <f t="shared" si="9"/>
        <v>DECLARE @ISACTIVE BIT = (CASE WHEN 'Si' = 'Si' THEN 1 ELSE 0 END)</v>
      </c>
      <c r="AI46" s="23" t="str">
        <f t="shared" si="10"/>
        <v>DECLARE @ISVISIBLE BIT = (CASE WHEN 'No' = 'Si' THEN 1 ELSE 0 END)</v>
      </c>
      <c r="AJ46" s="21"/>
      <c r="AK46" s="21"/>
      <c r="AL46" s="21"/>
      <c r="AM46" s="21"/>
      <c r="AN46" s="21"/>
      <c r="AO46" s="21"/>
      <c r="AP46" s="21"/>
      <c r="AQ46" s="21"/>
      <c r="AR46" s="21"/>
      <c r="AS46" s="21"/>
    </row>
    <row r="47" spans="1:45" x14ac:dyDescent="0.25">
      <c r="A47" s="18" t="s">
        <v>623</v>
      </c>
      <c r="B47" s="19" t="s">
        <v>140</v>
      </c>
      <c r="C47" s="19" t="s">
        <v>141</v>
      </c>
      <c r="D47" s="19" t="s">
        <v>140</v>
      </c>
      <c r="E47" s="19" t="s">
        <v>141</v>
      </c>
      <c r="F47" s="20">
        <v>1</v>
      </c>
      <c r="G47" s="18" t="s">
        <v>685</v>
      </c>
      <c r="H47" s="19" t="s">
        <v>686</v>
      </c>
      <c r="I47" s="19" t="s">
        <v>626</v>
      </c>
      <c r="J47" s="20">
        <v>1</v>
      </c>
      <c r="K47" s="20">
        <v>1</v>
      </c>
      <c r="L47" s="20">
        <v>1</v>
      </c>
      <c r="M47" s="18" t="s">
        <v>625</v>
      </c>
      <c r="N47" s="18" t="s">
        <v>625</v>
      </c>
      <c r="O47" s="18" t="s">
        <v>624</v>
      </c>
      <c r="P47" s="18" t="s">
        <v>626</v>
      </c>
      <c r="Q47" s="18" t="s">
        <v>624</v>
      </c>
      <c r="R47" s="21" t="str">
        <f t="shared" si="0"/>
        <v>001-VA-89-2</v>
      </c>
      <c r="T47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(@LINEID,'VA-89-2','Bola Antiestrés Neón 6,7cm','VA-89-2','Bola Antiestrés Neón 6,7cm',1,@CURRENCYID,'Creado por Julian Porras el 20/08/2024',@ISEXTERNAL,1,1,1,@FOBID,@CIIFID,@ISPRODNAL,@ISACTIVE,@ISVISIBLE)
GO</v>
      </c>
      <c r="U47" s="21"/>
      <c r="V47" s="21"/>
      <c r="W47" s="21"/>
      <c r="X47" s="21"/>
      <c r="Y47" s="21"/>
      <c r="Z47" s="21"/>
      <c r="AA47" s="23" t="str">
        <f t="shared" si="2"/>
        <v>@LINEID,'VA-89-2','Bola Antiestrés Neón 6,7cm','VA-89-2','Bola Antiestrés Neón 6,7cm',1,@CURRENCYID,'Creado por Julian Porras el 20/08/2024',@ISEXTERNAL,1,1,1,@FOBID,@CIIFID,@ISPRODNAL,@ISACTIVE,@ISVISIBLE</v>
      </c>
      <c r="AB47" s="23" t="str">
        <f t="shared" si="3"/>
        <v>DECLARE @LINEID INT = (SELECT LINE_ID FROM lines WHERE LINE_CODE = '001')</v>
      </c>
      <c r="AC47" s="23" t="str">
        <f t="shared" si="4"/>
        <v>DECLARE @CURRENCYID INT = (SELECT CURRENCY_ID FROM currencies WHERE CURRENCY_NAME = 'USD ')</v>
      </c>
      <c r="AD47" s="23" t="str">
        <f t="shared" si="5"/>
        <v>DECLARE @ISEXTERNAL BIT = (CASE WHEN 'Si' = 'Si' THEN 1 ELSE 0 END)</v>
      </c>
      <c r="AE47" s="23" t="str">
        <f t="shared" si="6"/>
        <v>DECLARE @FOBID INT = (SELECT MEASURE_UNIT_ID FROM measure_units WHERE MEASURE_UNIT_NAME ='Pieza')</v>
      </c>
      <c r="AF47" s="23" t="str">
        <f t="shared" si="7"/>
        <v>DECLARE @CIIFID INT = (SELECT MEASURE_UNIT_ID FROM measure_units WHERE MEASURE_UNIT_NAME ='Pieza')</v>
      </c>
      <c r="AG47" s="23" t="str">
        <f t="shared" si="8"/>
        <v>DECLARE @ISPRODNAL BIT = (CASE WHEN 'No' = 'Si' THEN 1 ELSE 0 END)</v>
      </c>
      <c r="AH47" s="23" t="str">
        <f t="shared" si="9"/>
        <v>DECLARE @ISACTIVE BIT = (CASE WHEN 'Si' = 'Si' THEN 1 ELSE 0 END)</v>
      </c>
      <c r="AI47" s="23" t="str">
        <f t="shared" si="10"/>
        <v>DECLARE @ISVISIBLE BIT = (CASE WHEN 'No' = 'Si' THEN 1 ELSE 0 END)</v>
      </c>
      <c r="AJ47" s="21"/>
      <c r="AK47" s="21"/>
      <c r="AL47" s="21"/>
      <c r="AM47" s="21"/>
      <c r="AN47" s="21"/>
      <c r="AO47" s="21"/>
      <c r="AP47" s="21"/>
      <c r="AQ47" s="21"/>
      <c r="AR47" s="21"/>
      <c r="AS47" s="21"/>
    </row>
    <row r="48" spans="1:45" x14ac:dyDescent="0.25">
      <c r="A48" s="18" t="s">
        <v>623</v>
      </c>
      <c r="B48" s="19" t="s">
        <v>142</v>
      </c>
      <c r="C48" s="19" t="s">
        <v>143</v>
      </c>
      <c r="D48" s="19" t="s">
        <v>142</v>
      </c>
      <c r="E48" s="19" t="s">
        <v>143</v>
      </c>
      <c r="F48" s="20">
        <v>1</v>
      </c>
      <c r="G48" s="18" t="s">
        <v>685</v>
      </c>
      <c r="H48" s="19" t="s">
        <v>686</v>
      </c>
      <c r="I48" s="19" t="s">
        <v>626</v>
      </c>
      <c r="J48" s="20">
        <v>1</v>
      </c>
      <c r="K48" s="20">
        <v>1</v>
      </c>
      <c r="L48" s="20">
        <v>1</v>
      </c>
      <c r="M48" s="18" t="s">
        <v>625</v>
      </c>
      <c r="N48" s="18" t="s">
        <v>625</v>
      </c>
      <c r="O48" s="18" t="s">
        <v>624</v>
      </c>
      <c r="P48" s="18" t="s">
        <v>626</v>
      </c>
      <c r="Q48" s="18" t="s">
        <v>624</v>
      </c>
      <c r="R48" s="21" t="str">
        <f t="shared" si="0"/>
        <v>001-VA-1142</v>
      </c>
      <c r="T48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(@LINEID,'VA-1142','Nevera Cooler Tokyo','VA-1142','Nevera Cooler Tokyo',1,@CURRENCYID,'Creado por Julian Porras el 20/08/2024',@ISEXTERNAL,1,1,1,@FOBID,@CIIFID,@ISPRODNAL,@ISACTIVE,@ISVISIBLE)
GO</v>
      </c>
      <c r="U48" s="21"/>
      <c r="V48" s="21"/>
      <c r="W48" s="21"/>
      <c r="X48" s="21"/>
      <c r="Y48" s="21"/>
      <c r="Z48" s="21"/>
      <c r="AA48" s="23" t="str">
        <f t="shared" si="2"/>
        <v>@LINEID,'VA-1142','Nevera Cooler Tokyo','VA-1142','Nevera Cooler Tokyo',1,@CURRENCYID,'Creado por Julian Porras el 20/08/2024',@ISEXTERNAL,1,1,1,@FOBID,@CIIFID,@ISPRODNAL,@ISACTIVE,@ISVISIBLE</v>
      </c>
      <c r="AB48" s="23" t="str">
        <f t="shared" si="3"/>
        <v>DECLARE @LINEID INT = (SELECT LINE_ID FROM lines WHERE LINE_CODE = '001')</v>
      </c>
      <c r="AC48" s="23" t="str">
        <f t="shared" si="4"/>
        <v>DECLARE @CURRENCYID INT = (SELECT CURRENCY_ID FROM currencies WHERE CURRENCY_NAME = 'USD ')</v>
      </c>
      <c r="AD48" s="23" t="str">
        <f t="shared" si="5"/>
        <v>DECLARE @ISEXTERNAL BIT = (CASE WHEN 'Si' = 'Si' THEN 1 ELSE 0 END)</v>
      </c>
      <c r="AE48" s="23" t="str">
        <f t="shared" si="6"/>
        <v>DECLARE @FOBID INT = (SELECT MEASURE_UNIT_ID FROM measure_units WHERE MEASURE_UNIT_NAME ='Pieza')</v>
      </c>
      <c r="AF48" s="23" t="str">
        <f t="shared" si="7"/>
        <v>DECLARE @CIIFID INT = (SELECT MEASURE_UNIT_ID FROM measure_units WHERE MEASURE_UNIT_NAME ='Pieza')</v>
      </c>
      <c r="AG48" s="23" t="str">
        <f t="shared" si="8"/>
        <v>DECLARE @ISPRODNAL BIT = (CASE WHEN 'No' = 'Si' THEN 1 ELSE 0 END)</v>
      </c>
      <c r="AH48" s="23" t="str">
        <f t="shared" si="9"/>
        <v>DECLARE @ISACTIVE BIT = (CASE WHEN 'Si' = 'Si' THEN 1 ELSE 0 END)</v>
      </c>
      <c r="AI48" s="23" t="str">
        <f t="shared" si="10"/>
        <v>DECLARE @ISVISIBLE BIT = (CASE WHEN 'No' = 'Si' THEN 1 ELSE 0 END)</v>
      </c>
      <c r="AJ48" s="21"/>
      <c r="AK48" s="21"/>
      <c r="AL48" s="21"/>
      <c r="AM48" s="21"/>
      <c r="AN48" s="21"/>
      <c r="AO48" s="21"/>
      <c r="AP48" s="21"/>
      <c r="AQ48" s="21"/>
      <c r="AR48" s="21"/>
      <c r="AS48" s="21"/>
    </row>
    <row r="49" spans="1:45" x14ac:dyDescent="0.25">
      <c r="A49" s="18" t="s">
        <v>623</v>
      </c>
      <c r="B49" s="19" t="s">
        <v>144</v>
      </c>
      <c r="C49" s="19" t="s">
        <v>145</v>
      </c>
      <c r="D49" s="19" t="s">
        <v>144</v>
      </c>
      <c r="E49" s="19" t="s">
        <v>145</v>
      </c>
      <c r="F49" s="20">
        <v>1</v>
      </c>
      <c r="G49" s="18" t="s">
        <v>656</v>
      </c>
      <c r="H49" s="19" t="s">
        <v>686</v>
      </c>
      <c r="I49" s="19" t="s">
        <v>626</v>
      </c>
      <c r="J49" s="20">
        <v>1</v>
      </c>
      <c r="K49" s="20">
        <v>1</v>
      </c>
      <c r="L49" s="20">
        <v>1</v>
      </c>
      <c r="M49" s="18" t="s">
        <v>625</v>
      </c>
      <c r="N49" s="18" t="s">
        <v>625</v>
      </c>
      <c r="O49" s="18" t="s">
        <v>624</v>
      </c>
      <c r="P49" s="18" t="s">
        <v>626</v>
      </c>
      <c r="Q49" s="18" t="s">
        <v>624</v>
      </c>
      <c r="R49" s="21" t="str">
        <f t="shared" si="0"/>
        <v>001-MU-381</v>
      </c>
      <c r="T49" s="22" t="str">
        <f t="shared" si="1"/>
        <v>DECLARE @LINEID INT = (SELECT LINE_ID FROM lines WHERE LINE_CODE = '001') DECLARE @CURRENCYID INT = (SELECT CURRENCY_ID FROM currencies WHERE CURRENCY_NAME = 'Peso')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(@LINEID,'MU-381','Botilito Metálico Olaf 700ml','MU-381','Botilito Metálico Olaf 700ml',1,@CURRENCYID,'Creado por Julian Porras el 20/08/2024',@ISEXTERNAL,1,1,1,@FOBID,@CIIFID,@ISPRODNAL,@ISACTIVE,@ISVISIBLE)
GO</v>
      </c>
      <c r="U49" s="21"/>
      <c r="V49" s="21"/>
      <c r="W49" s="21"/>
      <c r="X49" s="21"/>
      <c r="Y49" s="21"/>
      <c r="Z49" s="21"/>
      <c r="AA49" s="23" t="str">
        <f t="shared" si="2"/>
        <v>@LINEID,'MU-381','Botilito Metálico Olaf 700ml','MU-381','Botilito Metálico Olaf 700ml',1,@CURRENCYID,'Creado por Julian Porras el 20/08/2024',@ISEXTERNAL,1,1,1,@FOBID,@CIIFID,@ISPRODNAL,@ISACTIVE,@ISVISIBLE</v>
      </c>
      <c r="AB49" s="23" t="str">
        <f t="shared" si="3"/>
        <v>DECLARE @LINEID INT = (SELECT LINE_ID FROM lines WHERE LINE_CODE = '001')</v>
      </c>
      <c r="AC49" s="23" t="str">
        <f t="shared" si="4"/>
        <v>DECLARE @CURRENCYID INT = (SELECT CURRENCY_ID FROM currencies WHERE CURRENCY_NAME = 'Peso')</v>
      </c>
      <c r="AD49" s="23" t="str">
        <f t="shared" si="5"/>
        <v>DECLARE @ISEXTERNAL BIT = (CASE WHEN 'Si' = 'Si' THEN 1 ELSE 0 END)</v>
      </c>
      <c r="AE49" s="23" t="str">
        <f t="shared" si="6"/>
        <v>DECLARE @FOBID INT = (SELECT MEASURE_UNIT_ID FROM measure_units WHERE MEASURE_UNIT_NAME ='Pieza')</v>
      </c>
      <c r="AF49" s="23" t="str">
        <f t="shared" si="7"/>
        <v>DECLARE @CIIFID INT = (SELECT MEASURE_UNIT_ID FROM measure_units WHERE MEASURE_UNIT_NAME ='Pieza')</v>
      </c>
      <c r="AG49" s="23" t="str">
        <f t="shared" si="8"/>
        <v>DECLARE @ISPRODNAL BIT = (CASE WHEN 'No' = 'Si' THEN 1 ELSE 0 END)</v>
      </c>
      <c r="AH49" s="23" t="str">
        <f t="shared" si="9"/>
        <v>DECLARE @ISACTIVE BIT = (CASE WHEN 'Si' = 'Si' THEN 1 ELSE 0 END)</v>
      </c>
      <c r="AI49" s="23" t="str">
        <f t="shared" si="10"/>
        <v>DECLARE @ISVISIBLE BIT = (CASE WHEN 'No' = 'Si' THEN 1 ELSE 0 END)</v>
      </c>
      <c r="AJ49" s="21"/>
      <c r="AK49" s="21"/>
      <c r="AL49" s="21"/>
      <c r="AM49" s="21"/>
      <c r="AN49" s="21"/>
      <c r="AO49" s="21"/>
      <c r="AP49" s="21"/>
      <c r="AQ49" s="21"/>
      <c r="AR49" s="21"/>
      <c r="AS49" s="21"/>
    </row>
    <row r="50" spans="1:45" x14ac:dyDescent="0.25">
      <c r="A50" s="18" t="s">
        <v>623</v>
      </c>
      <c r="B50" s="19" t="s">
        <v>146</v>
      </c>
      <c r="C50" s="19" t="s">
        <v>147</v>
      </c>
      <c r="D50" s="19" t="s">
        <v>146</v>
      </c>
      <c r="E50" s="19" t="s">
        <v>147</v>
      </c>
      <c r="F50" s="20">
        <v>1</v>
      </c>
      <c r="G50" s="18" t="s">
        <v>685</v>
      </c>
      <c r="H50" s="19" t="s">
        <v>686</v>
      </c>
      <c r="I50" s="19" t="s">
        <v>626</v>
      </c>
      <c r="J50" s="20">
        <v>1</v>
      </c>
      <c r="K50" s="20">
        <v>1</v>
      </c>
      <c r="L50" s="20">
        <v>1</v>
      </c>
      <c r="M50" s="18" t="s">
        <v>625</v>
      </c>
      <c r="N50" s="18" t="s">
        <v>625</v>
      </c>
      <c r="O50" s="18" t="s">
        <v>624</v>
      </c>
      <c r="P50" s="18" t="s">
        <v>626</v>
      </c>
      <c r="Q50" s="18" t="s">
        <v>624</v>
      </c>
      <c r="R50" s="21" t="str">
        <f t="shared" si="0"/>
        <v>001-ML-404</v>
      </c>
      <c r="T50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(@LINEID,'ML-404','Llavero ML-404','ML-404','Llavero ML-404',1,@CURRENCYID,'Creado por Julian Porras el 20/08/2024',@ISEXTERNAL,1,1,1,@FOBID,@CIIFID,@ISPRODNAL,@ISACTIVE,@ISVISIBLE)
GO</v>
      </c>
      <c r="U50" s="21"/>
      <c r="V50" s="21"/>
      <c r="W50" s="21"/>
      <c r="X50" s="21"/>
      <c r="Y50" s="21"/>
      <c r="Z50" s="21"/>
      <c r="AA50" s="23" t="str">
        <f t="shared" si="2"/>
        <v>@LINEID,'ML-404','Llavero ML-404','ML-404','Llavero ML-404',1,@CURRENCYID,'Creado por Julian Porras el 20/08/2024',@ISEXTERNAL,1,1,1,@FOBID,@CIIFID,@ISPRODNAL,@ISACTIVE,@ISVISIBLE</v>
      </c>
      <c r="AB50" s="23" t="str">
        <f t="shared" si="3"/>
        <v>DECLARE @LINEID INT = (SELECT LINE_ID FROM lines WHERE LINE_CODE = '001')</v>
      </c>
      <c r="AC50" s="23" t="str">
        <f t="shared" si="4"/>
        <v>DECLARE @CURRENCYID INT = (SELECT CURRENCY_ID FROM currencies WHERE CURRENCY_NAME = 'USD ')</v>
      </c>
      <c r="AD50" s="23" t="str">
        <f t="shared" si="5"/>
        <v>DECLARE @ISEXTERNAL BIT = (CASE WHEN 'Si' = 'Si' THEN 1 ELSE 0 END)</v>
      </c>
      <c r="AE50" s="23" t="str">
        <f t="shared" si="6"/>
        <v>DECLARE @FOBID INT = (SELECT MEASURE_UNIT_ID FROM measure_units WHERE MEASURE_UNIT_NAME ='Pieza')</v>
      </c>
      <c r="AF50" s="23" t="str">
        <f t="shared" si="7"/>
        <v>DECLARE @CIIFID INT = (SELECT MEASURE_UNIT_ID FROM measure_units WHERE MEASURE_UNIT_NAME ='Pieza')</v>
      </c>
      <c r="AG50" s="23" t="str">
        <f t="shared" si="8"/>
        <v>DECLARE @ISPRODNAL BIT = (CASE WHEN 'No' = 'Si' THEN 1 ELSE 0 END)</v>
      </c>
      <c r="AH50" s="23" t="str">
        <f t="shared" si="9"/>
        <v>DECLARE @ISACTIVE BIT = (CASE WHEN 'Si' = 'Si' THEN 1 ELSE 0 END)</v>
      </c>
      <c r="AI50" s="23" t="str">
        <f t="shared" si="10"/>
        <v>DECLARE @ISVISIBLE BIT = (CASE WHEN 'No' = 'Si' THEN 1 ELSE 0 END)</v>
      </c>
      <c r="AJ50" s="21"/>
      <c r="AK50" s="21"/>
      <c r="AL50" s="21"/>
      <c r="AM50" s="21"/>
      <c r="AN50" s="21"/>
      <c r="AO50" s="21"/>
      <c r="AP50" s="21"/>
      <c r="AQ50" s="21"/>
      <c r="AR50" s="21"/>
      <c r="AS50" s="21"/>
    </row>
    <row r="51" spans="1:45" x14ac:dyDescent="0.25">
      <c r="A51" s="18" t="s">
        <v>623</v>
      </c>
      <c r="B51" s="19" t="s">
        <v>148</v>
      </c>
      <c r="C51" s="19" t="s">
        <v>149</v>
      </c>
      <c r="D51" s="19" t="s">
        <v>148</v>
      </c>
      <c r="E51" s="19" t="s">
        <v>149</v>
      </c>
      <c r="F51" s="20">
        <v>1</v>
      </c>
      <c r="G51" s="18" t="s">
        <v>685</v>
      </c>
      <c r="H51" s="19" t="s">
        <v>686</v>
      </c>
      <c r="I51" s="19" t="s">
        <v>626</v>
      </c>
      <c r="J51" s="20">
        <v>1</v>
      </c>
      <c r="K51" s="20">
        <v>1</v>
      </c>
      <c r="L51" s="20">
        <v>1</v>
      </c>
      <c r="M51" s="18" t="s">
        <v>625</v>
      </c>
      <c r="N51" s="18" t="s">
        <v>625</v>
      </c>
      <c r="O51" s="18" t="s">
        <v>624</v>
      </c>
      <c r="P51" s="18" t="s">
        <v>626</v>
      </c>
      <c r="Q51" s="18" t="s">
        <v>624</v>
      </c>
      <c r="R51" s="21" t="str">
        <f t="shared" si="0"/>
        <v>001-ML-405</v>
      </c>
      <c r="T51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(@LINEID,'ML-405','Llavero ML-405','ML-405','Llavero ML-405',1,@CURRENCYID,'Creado por Julian Porras el 20/08/2024',@ISEXTERNAL,1,1,1,@FOBID,@CIIFID,@ISPRODNAL,@ISACTIVE,@ISVISIBLE)
GO</v>
      </c>
      <c r="U51" s="21"/>
      <c r="V51" s="21"/>
      <c r="W51" s="21"/>
      <c r="X51" s="21"/>
      <c r="Y51" s="21"/>
      <c r="Z51" s="21"/>
      <c r="AA51" s="23" t="str">
        <f t="shared" si="2"/>
        <v>@LINEID,'ML-405','Llavero ML-405','ML-405','Llavero ML-405',1,@CURRENCYID,'Creado por Julian Porras el 20/08/2024',@ISEXTERNAL,1,1,1,@FOBID,@CIIFID,@ISPRODNAL,@ISACTIVE,@ISVISIBLE</v>
      </c>
      <c r="AB51" s="23" t="str">
        <f t="shared" si="3"/>
        <v>DECLARE @LINEID INT = (SELECT LINE_ID FROM lines WHERE LINE_CODE = '001')</v>
      </c>
      <c r="AC51" s="23" t="str">
        <f t="shared" si="4"/>
        <v>DECLARE @CURRENCYID INT = (SELECT CURRENCY_ID FROM currencies WHERE CURRENCY_NAME = 'USD ')</v>
      </c>
      <c r="AD51" s="23" t="str">
        <f t="shared" si="5"/>
        <v>DECLARE @ISEXTERNAL BIT = (CASE WHEN 'Si' = 'Si' THEN 1 ELSE 0 END)</v>
      </c>
      <c r="AE51" s="23" t="str">
        <f t="shared" si="6"/>
        <v>DECLARE @FOBID INT = (SELECT MEASURE_UNIT_ID FROM measure_units WHERE MEASURE_UNIT_NAME ='Pieza')</v>
      </c>
      <c r="AF51" s="23" t="str">
        <f t="shared" si="7"/>
        <v>DECLARE @CIIFID INT = (SELECT MEASURE_UNIT_ID FROM measure_units WHERE MEASURE_UNIT_NAME ='Pieza')</v>
      </c>
      <c r="AG51" s="23" t="str">
        <f t="shared" si="8"/>
        <v>DECLARE @ISPRODNAL BIT = (CASE WHEN 'No' = 'Si' THEN 1 ELSE 0 END)</v>
      </c>
      <c r="AH51" s="23" t="str">
        <f t="shared" si="9"/>
        <v>DECLARE @ISACTIVE BIT = (CASE WHEN 'Si' = 'Si' THEN 1 ELSE 0 END)</v>
      </c>
      <c r="AI51" s="23" t="str">
        <f t="shared" si="10"/>
        <v>DECLARE @ISVISIBLE BIT = (CASE WHEN 'No' = 'Si' THEN 1 ELSE 0 END)</v>
      </c>
      <c r="AJ51" s="21"/>
      <c r="AK51" s="21"/>
      <c r="AL51" s="21"/>
      <c r="AM51" s="21"/>
      <c r="AN51" s="21"/>
      <c r="AO51" s="21"/>
      <c r="AP51" s="21"/>
      <c r="AQ51" s="21"/>
      <c r="AR51" s="21"/>
      <c r="AS51" s="21"/>
    </row>
    <row r="52" spans="1:45" x14ac:dyDescent="0.25">
      <c r="A52" s="18" t="s">
        <v>623</v>
      </c>
      <c r="B52" s="19" t="s">
        <v>150</v>
      </c>
      <c r="C52" s="19" t="s">
        <v>151</v>
      </c>
      <c r="D52" s="19" t="s">
        <v>150</v>
      </c>
      <c r="E52" s="19" t="s">
        <v>151</v>
      </c>
      <c r="F52" s="20">
        <v>1</v>
      </c>
      <c r="G52" s="18" t="s">
        <v>685</v>
      </c>
      <c r="H52" s="19" t="s">
        <v>686</v>
      </c>
      <c r="I52" s="19" t="s">
        <v>626</v>
      </c>
      <c r="J52" s="20">
        <v>1</v>
      </c>
      <c r="K52" s="20">
        <v>1</v>
      </c>
      <c r="L52" s="20">
        <v>1</v>
      </c>
      <c r="M52" s="18" t="s">
        <v>625</v>
      </c>
      <c r="N52" s="18" t="s">
        <v>625</v>
      </c>
      <c r="O52" s="18" t="s">
        <v>624</v>
      </c>
      <c r="P52" s="18" t="s">
        <v>626</v>
      </c>
      <c r="Q52" s="18" t="s">
        <v>624</v>
      </c>
      <c r="R52" s="21" t="str">
        <f t="shared" si="0"/>
        <v>001-ML-406</v>
      </c>
      <c r="T52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(@LINEID,'ML-406','Llavero ML-406','ML-406','Llavero ML-406',1,@CURRENCYID,'Creado por Julian Porras el 20/08/2024',@ISEXTERNAL,1,1,1,@FOBID,@CIIFID,@ISPRODNAL,@ISACTIVE,@ISVISIBLE)
GO</v>
      </c>
      <c r="U52" s="21"/>
      <c r="V52" s="21"/>
      <c r="W52" s="21"/>
      <c r="X52" s="21"/>
      <c r="Y52" s="21"/>
      <c r="Z52" s="21"/>
      <c r="AA52" s="23" t="str">
        <f t="shared" si="2"/>
        <v>@LINEID,'ML-406','Llavero ML-406','ML-406','Llavero ML-406',1,@CURRENCYID,'Creado por Julian Porras el 20/08/2024',@ISEXTERNAL,1,1,1,@FOBID,@CIIFID,@ISPRODNAL,@ISACTIVE,@ISVISIBLE</v>
      </c>
      <c r="AB52" s="23" t="str">
        <f t="shared" si="3"/>
        <v>DECLARE @LINEID INT = (SELECT LINE_ID FROM lines WHERE LINE_CODE = '001')</v>
      </c>
      <c r="AC52" s="23" t="str">
        <f t="shared" si="4"/>
        <v>DECLARE @CURRENCYID INT = (SELECT CURRENCY_ID FROM currencies WHERE CURRENCY_NAME = 'USD ')</v>
      </c>
      <c r="AD52" s="23" t="str">
        <f t="shared" si="5"/>
        <v>DECLARE @ISEXTERNAL BIT = (CASE WHEN 'Si' = 'Si' THEN 1 ELSE 0 END)</v>
      </c>
      <c r="AE52" s="23" t="str">
        <f t="shared" si="6"/>
        <v>DECLARE @FOBID INT = (SELECT MEASURE_UNIT_ID FROM measure_units WHERE MEASURE_UNIT_NAME ='Pieza')</v>
      </c>
      <c r="AF52" s="23" t="str">
        <f t="shared" si="7"/>
        <v>DECLARE @CIIFID INT = (SELECT MEASURE_UNIT_ID FROM measure_units WHERE MEASURE_UNIT_NAME ='Pieza')</v>
      </c>
      <c r="AG52" s="23" t="str">
        <f t="shared" si="8"/>
        <v>DECLARE @ISPRODNAL BIT = (CASE WHEN 'No' = 'Si' THEN 1 ELSE 0 END)</v>
      </c>
      <c r="AH52" s="23" t="str">
        <f t="shared" si="9"/>
        <v>DECLARE @ISACTIVE BIT = (CASE WHEN 'Si' = 'Si' THEN 1 ELSE 0 END)</v>
      </c>
      <c r="AI52" s="23" t="str">
        <f t="shared" si="10"/>
        <v>DECLARE @ISVISIBLE BIT = (CASE WHEN 'No' = 'Si' THEN 1 ELSE 0 END)</v>
      </c>
      <c r="AJ52" s="21"/>
      <c r="AK52" s="21"/>
      <c r="AL52" s="21"/>
      <c r="AM52" s="21"/>
      <c r="AN52" s="21"/>
      <c r="AO52" s="21"/>
      <c r="AP52" s="21"/>
      <c r="AQ52" s="21"/>
      <c r="AR52" s="21"/>
      <c r="AS52" s="21"/>
    </row>
    <row r="53" spans="1:45" x14ac:dyDescent="0.25">
      <c r="A53" s="18" t="s">
        <v>623</v>
      </c>
      <c r="B53" s="19" t="s">
        <v>152</v>
      </c>
      <c r="C53" s="19" t="s">
        <v>153</v>
      </c>
      <c r="D53" s="19" t="s">
        <v>152</v>
      </c>
      <c r="E53" s="19" t="s">
        <v>153</v>
      </c>
      <c r="F53" s="20">
        <v>1</v>
      </c>
      <c r="G53" s="18" t="s">
        <v>685</v>
      </c>
      <c r="H53" s="19" t="s">
        <v>686</v>
      </c>
      <c r="I53" s="19" t="s">
        <v>626</v>
      </c>
      <c r="J53" s="20">
        <v>1</v>
      </c>
      <c r="K53" s="20">
        <v>1</v>
      </c>
      <c r="L53" s="20">
        <v>1</v>
      </c>
      <c r="M53" s="18" t="s">
        <v>625</v>
      </c>
      <c r="N53" s="18" t="s">
        <v>625</v>
      </c>
      <c r="O53" s="18" t="s">
        <v>624</v>
      </c>
      <c r="P53" s="18" t="s">
        <v>626</v>
      </c>
      <c r="Q53" s="18" t="s">
        <v>624</v>
      </c>
      <c r="R53" s="21" t="str">
        <f t="shared" si="0"/>
        <v>001-ML-407</v>
      </c>
      <c r="T53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(@LINEID,'ML-407','Llavero ML-407','ML-407','Llavero ML-407',1,@CURRENCYID,'Creado por Julian Porras el 20/08/2024',@ISEXTERNAL,1,1,1,@FOBID,@CIIFID,@ISPRODNAL,@ISACTIVE,@ISVISIBLE)
GO</v>
      </c>
      <c r="U53" s="21"/>
      <c r="V53" s="21"/>
      <c r="W53" s="21"/>
      <c r="X53" s="21"/>
      <c r="Y53" s="21"/>
      <c r="Z53" s="21"/>
      <c r="AA53" s="23" t="str">
        <f t="shared" si="2"/>
        <v>@LINEID,'ML-407','Llavero ML-407','ML-407','Llavero ML-407',1,@CURRENCYID,'Creado por Julian Porras el 20/08/2024',@ISEXTERNAL,1,1,1,@FOBID,@CIIFID,@ISPRODNAL,@ISACTIVE,@ISVISIBLE</v>
      </c>
      <c r="AB53" s="23" t="str">
        <f t="shared" si="3"/>
        <v>DECLARE @LINEID INT = (SELECT LINE_ID FROM lines WHERE LINE_CODE = '001')</v>
      </c>
      <c r="AC53" s="23" t="str">
        <f t="shared" si="4"/>
        <v>DECLARE @CURRENCYID INT = (SELECT CURRENCY_ID FROM currencies WHERE CURRENCY_NAME = 'USD ')</v>
      </c>
      <c r="AD53" s="23" t="str">
        <f t="shared" si="5"/>
        <v>DECLARE @ISEXTERNAL BIT = (CASE WHEN 'Si' = 'Si' THEN 1 ELSE 0 END)</v>
      </c>
      <c r="AE53" s="23" t="str">
        <f t="shared" si="6"/>
        <v>DECLARE @FOBID INT = (SELECT MEASURE_UNIT_ID FROM measure_units WHERE MEASURE_UNIT_NAME ='Pieza')</v>
      </c>
      <c r="AF53" s="23" t="str">
        <f t="shared" si="7"/>
        <v>DECLARE @CIIFID INT = (SELECT MEASURE_UNIT_ID FROM measure_units WHERE MEASURE_UNIT_NAME ='Pieza')</v>
      </c>
      <c r="AG53" s="23" t="str">
        <f t="shared" si="8"/>
        <v>DECLARE @ISPRODNAL BIT = (CASE WHEN 'No' = 'Si' THEN 1 ELSE 0 END)</v>
      </c>
      <c r="AH53" s="23" t="str">
        <f t="shared" si="9"/>
        <v>DECLARE @ISACTIVE BIT = (CASE WHEN 'Si' = 'Si' THEN 1 ELSE 0 END)</v>
      </c>
      <c r="AI53" s="23" t="str">
        <f t="shared" si="10"/>
        <v>DECLARE @ISVISIBLE BIT = (CASE WHEN 'No' = 'Si' THEN 1 ELSE 0 END)</v>
      </c>
      <c r="AJ53" s="21"/>
      <c r="AK53" s="21"/>
      <c r="AL53" s="21"/>
      <c r="AM53" s="21"/>
      <c r="AN53" s="21"/>
      <c r="AO53" s="21"/>
      <c r="AP53" s="21"/>
      <c r="AQ53" s="21"/>
      <c r="AR53" s="21"/>
      <c r="AS53" s="21"/>
    </row>
    <row r="54" spans="1:45" x14ac:dyDescent="0.25">
      <c r="A54" s="18" t="s">
        <v>623</v>
      </c>
      <c r="B54" s="19" t="s">
        <v>154</v>
      </c>
      <c r="C54" s="19" t="s">
        <v>155</v>
      </c>
      <c r="D54" s="19" t="s">
        <v>154</v>
      </c>
      <c r="E54" s="19" t="s">
        <v>155</v>
      </c>
      <c r="F54" s="20">
        <v>1</v>
      </c>
      <c r="G54" s="18" t="s">
        <v>685</v>
      </c>
      <c r="H54" s="19" t="s">
        <v>686</v>
      </c>
      <c r="I54" s="19" t="s">
        <v>626</v>
      </c>
      <c r="J54" s="20">
        <v>1</v>
      </c>
      <c r="K54" s="20">
        <v>1</v>
      </c>
      <c r="L54" s="20">
        <v>1</v>
      </c>
      <c r="M54" s="18" t="s">
        <v>625</v>
      </c>
      <c r="N54" s="18" t="s">
        <v>625</v>
      </c>
      <c r="O54" s="18" t="s">
        <v>624</v>
      </c>
      <c r="P54" s="18" t="s">
        <v>626</v>
      </c>
      <c r="Q54" s="18" t="s">
        <v>624</v>
      </c>
      <c r="R54" s="21" t="str">
        <f t="shared" si="0"/>
        <v>001-ML-408</v>
      </c>
      <c r="T54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(@LINEID,'ML-408','Llavero ML-408','ML-408','Llavero ML-408',1,@CURRENCYID,'Creado por Julian Porras el 20/08/2024',@ISEXTERNAL,1,1,1,@FOBID,@CIIFID,@ISPRODNAL,@ISACTIVE,@ISVISIBLE)
GO</v>
      </c>
      <c r="U54" s="21"/>
      <c r="V54" s="21"/>
      <c r="W54" s="21"/>
      <c r="X54" s="21"/>
      <c r="Y54" s="21"/>
      <c r="Z54" s="21"/>
      <c r="AA54" s="23" t="str">
        <f t="shared" si="2"/>
        <v>@LINEID,'ML-408','Llavero ML-408','ML-408','Llavero ML-408',1,@CURRENCYID,'Creado por Julian Porras el 20/08/2024',@ISEXTERNAL,1,1,1,@FOBID,@CIIFID,@ISPRODNAL,@ISACTIVE,@ISVISIBLE</v>
      </c>
      <c r="AB54" s="23" t="str">
        <f t="shared" si="3"/>
        <v>DECLARE @LINEID INT = (SELECT LINE_ID FROM lines WHERE LINE_CODE = '001')</v>
      </c>
      <c r="AC54" s="23" t="str">
        <f t="shared" si="4"/>
        <v>DECLARE @CURRENCYID INT = (SELECT CURRENCY_ID FROM currencies WHERE CURRENCY_NAME = 'USD ')</v>
      </c>
      <c r="AD54" s="23" t="str">
        <f t="shared" si="5"/>
        <v>DECLARE @ISEXTERNAL BIT = (CASE WHEN 'Si' = 'Si' THEN 1 ELSE 0 END)</v>
      </c>
      <c r="AE54" s="23" t="str">
        <f t="shared" si="6"/>
        <v>DECLARE @FOBID INT = (SELECT MEASURE_UNIT_ID FROM measure_units WHERE MEASURE_UNIT_NAME ='Pieza')</v>
      </c>
      <c r="AF54" s="23" t="str">
        <f t="shared" si="7"/>
        <v>DECLARE @CIIFID INT = (SELECT MEASURE_UNIT_ID FROM measure_units WHERE MEASURE_UNIT_NAME ='Pieza')</v>
      </c>
      <c r="AG54" s="23" t="str">
        <f t="shared" si="8"/>
        <v>DECLARE @ISPRODNAL BIT = (CASE WHEN 'No' = 'Si' THEN 1 ELSE 0 END)</v>
      </c>
      <c r="AH54" s="23" t="str">
        <f t="shared" si="9"/>
        <v>DECLARE @ISACTIVE BIT = (CASE WHEN 'Si' = 'Si' THEN 1 ELSE 0 END)</v>
      </c>
      <c r="AI54" s="23" t="str">
        <f t="shared" si="10"/>
        <v>DECLARE @ISVISIBLE BIT = (CASE WHEN 'No' = 'Si' THEN 1 ELSE 0 END)</v>
      </c>
      <c r="AJ54" s="21"/>
      <c r="AK54" s="21"/>
      <c r="AL54" s="21"/>
      <c r="AM54" s="21"/>
      <c r="AN54" s="21"/>
      <c r="AO54" s="21"/>
      <c r="AP54" s="21"/>
      <c r="AQ54" s="21"/>
      <c r="AR54" s="21"/>
      <c r="AS54" s="21"/>
    </row>
    <row r="55" spans="1:45" x14ac:dyDescent="0.25">
      <c r="A55" s="18" t="s">
        <v>623</v>
      </c>
      <c r="B55" s="19" t="s">
        <v>156</v>
      </c>
      <c r="C55" s="19" t="s">
        <v>157</v>
      </c>
      <c r="D55" s="19" t="s">
        <v>156</v>
      </c>
      <c r="E55" s="19" t="s">
        <v>157</v>
      </c>
      <c r="F55" s="20">
        <v>1</v>
      </c>
      <c r="G55" s="18" t="s">
        <v>685</v>
      </c>
      <c r="H55" s="19" t="s">
        <v>686</v>
      </c>
      <c r="I55" s="19" t="s">
        <v>626</v>
      </c>
      <c r="J55" s="20">
        <v>1</v>
      </c>
      <c r="K55" s="20">
        <v>1</v>
      </c>
      <c r="L55" s="20">
        <v>1</v>
      </c>
      <c r="M55" s="18" t="s">
        <v>625</v>
      </c>
      <c r="N55" s="18" t="s">
        <v>625</v>
      </c>
      <c r="O55" s="18" t="s">
        <v>624</v>
      </c>
      <c r="P55" s="18" t="s">
        <v>626</v>
      </c>
      <c r="Q55" s="18" t="s">
        <v>624</v>
      </c>
      <c r="R55" s="21" t="str">
        <f t="shared" si="0"/>
        <v>001-ML-409</v>
      </c>
      <c r="T55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(@LINEID,'ML-409','Llavero ML-409','ML-409','Llavero ML-409',1,@CURRENCYID,'Creado por Julian Porras el 20/08/2024',@ISEXTERNAL,1,1,1,@FOBID,@CIIFID,@ISPRODNAL,@ISACTIVE,@ISVISIBLE)
GO</v>
      </c>
      <c r="U55" s="21"/>
      <c r="V55" s="21"/>
      <c r="W55" s="21"/>
      <c r="X55" s="21"/>
      <c r="Y55" s="21"/>
      <c r="Z55" s="21"/>
      <c r="AA55" s="23" t="str">
        <f t="shared" si="2"/>
        <v>@LINEID,'ML-409','Llavero ML-409','ML-409','Llavero ML-409',1,@CURRENCYID,'Creado por Julian Porras el 20/08/2024',@ISEXTERNAL,1,1,1,@FOBID,@CIIFID,@ISPRODNAL,@ISACTIVE,@ISVISIBLE</v>
      </c>
      <c r="AB55" s="23" t="str">
        <f t="shared" si="3"/>
        <v>DECLARE @LINEID INT = (SELECT LINE_ID FROM lines WHERE LINE_CODE = '001')</v>
      </c>
      <c r="AC55" s="23" t="str">
        <f t="shared" si="4"/>
        <v>DECLARE @CURRENCYID INT = (SELECT CURRENCY_ID FROM currencies WHERE CURRENCY_NAME = 'USD ')</v>
      </c>
      <c r="AD55" s="23" t="str">
        <f t="shared" si="5"/>
        <v>DECLARE @ISEXTERNAL BIT = (CASE WHEN 'Si' = 'Si' THEN 1 ELSE 0 END)</v>
      </c>
      <c r="AE55" s="23" t="str">
        <f t="shared" si="6"/>
        <v>DECLARE @FOBID INT = (SELECT MEASURE_UNIT_ID FROM measure_units WHERE MEASURE_UNIT_NAME ='Pieza')</v>
      </c>
      <c r="AF55" s="23" t="str">
        <f t="shared" si="7"/>
        <v>DECLARE @CIIFID INT = (SELECT MEASURE_UNIT_ID FROM measure_units WHERE MEASURE_UNIT_NAME ='Pieza')</v>
      </c>
      <c r="AG55" s="23" t="str">
        <f t="shared" si="8"/>
        <v>DECLARE @ISPRODNAL BIT = (CASE WHEN 'No' = 'Si' THEN 1 ELSE 0 END)</v>
      </c>
      <c r="AH55" s="23" t="str">
        <f t="shared" si="9"/>
        <v>DECLARE @ISACTIVE BIT = (CASE WHEN 'Si' = 'Si' THEN 1 ELSE 0 END)</v>
      </c>
      <c r="AI55" s="23" t="str">
        <f t="shared" si="10"/>
        <v>DECLARE @ISVISIBLE BIT = (CASE WHEN 'No' = 'Si' THEN 1 ELSE 0 END)</v>
      </c>
      <c r="AJ55" s="21"/>
      <c r="AK55" s="21"/>
      <c r="AL55" s="21"/>
      <c r="AM55" s="21"/>
      <c r="AN55" s="21"/>
      <c r="AO55" s="21"/>
      <c r="AP55" s="21"/>
      <c r="AQ55" s="21"/>
      <c r="AR55" s="21"/>
      <c r="AS55" s="21"/>
    </row>
    <row r="56" spans="1:45" x14ac:dyDescent="0.25">
      <c r="A56" s="18" t="s">
        <v>623</v>
      </c>
      <c r="B56" s="19" t="s">
        <v>158</v>
      </c>
      <c r="C56" s="19" t="s">
        <v>159</v>
      </c>
      <c r="D56" s="19" t="s">
        <v>158</v>
      </c>
      <c r="E56" s="19" t="s">
        <v>159</v>
      </c>
      <c r="F56" s="20">
        <v>1</v>
      </c>
      <c r="G56" s="18" t="s">
        <v>685</v>
      </c>
      <c r="H56" s="19" t="s">
        <v>686</v>
      </c>
      <c r="I56" s="19" t="s">
        <v>626</v>
      </c>
      <c r="J56" s="20">
        <v>1</v>
      </c>
      <c r="K56" s="20">
        <v>1</v>
      </c>
      <c r="L56" s="20">
        <v>1</v>
      </c>
      <c r="M56" s="18" t="s">
        <v>625</v>
      </c>
      <c r="N56" s="18" t="s">
        <v>625</v>
      </c>
      <c r="O56" s="18" t="s">
        <v>624</v>
      </c>
      <c r="P56" s="18" t="s">
        <v>626</v>
      </c>
      <c r="Q56" s="18" t="s">
        <v>624</v>
      </c>
      <c r="R56" s="21" t="str">
        <f t="shared" si="0"/>
        <v>001-ML-410</v>
      </c>
      <c r="T56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(@LINEID,'ML-410','Llavero ML-410','ML-410','Llavero ML-410',1,@CURRENCYID,'Creado por Julian Porras el 20/08/2024',@ISEXTERNAL,1,1,1,@FOBID,@CIIFID,@ISPRODNAL,@ISACTIVE,@ISVISIBLE)
GO</v>
      </c>
      <c r="U56" s="21"/>
      <c r="V56" s="21"/>
      <c r="W56" s="21"/>
      <c r="X56" s="21"/>
      <c r="Y56" s="21"/>
      <c r="Z56" s="21"/>
      <c r="AA56" s="23" t="str">
        <f t="shared" si="2"/>
        <v>@LINEID,'ML-410','Llavero ML-410','ML-410','Llavero ML-410',1,@CURRENCYID,'Creado por Julian Porras el 20/08/2024',@ISEXTERNAL,1,1,1,@FOBID,@CIIFID,@ISPRODNAL,@ISACTIVE,@ISVISIBLE</v>
      </c>
      <c r="AB56" s="23" t="str">
        <f t="shared" si="3"/>
        <v>DECLARE @LINEID INT = (SELECT LINE_ID FROM lines WHERE LINE_CODE = '001')</v>
      </c>
      <c r="AC56" s="23" t="str">
        <f t="shared" si="4"/>
        <v>DECLARE @CURRENCYID INT = (SELECT CURRENCY_ID FROM currencies WHERE CURRENCY_NAME = 'USD ')</v>
      </c>
      <c r="AD56" s="23" t="str">
        <f t="shared" si="5"/>
        <v>DECLARE @ISEXTERNAL BIT = (CASE WHEN 'Si' = 'Si' THEN 1 ELSE 0 END)</v>
      </c>
      <c r="AE56" s="23" t="str">
        <f t="shared" si="6"/>
        <v>DECLARE @FOBID INT = (SELECT MEASURE_UNIT_ID FROM measure_units WHERE MEASURE_UNIT_NAME ='Pieza')</v>
      </c>
      <c r="AF56" s="23" t="str">
        <f t="shared" si="7"/>
        <v>DECLARE @CIIFID INT = (SELECT MEASURE_UNIT_ID FROM measure_units WHERE MEASURE_UNIT_NAME ='Pieza')</v>
      </c>
      <c r="AG56" s="23" t="str">
        <f t="shared" si="8"/>
        <v>DECLARE @ISPRODNAL BIT = (CASE WHEN 'No' = 'Si' THEN 1 ELSE 0 END)</v>
      </c>
      <c r="AH56" s="23" t="str">
        <f t="shared" si="9"/>
        <v>DECLARE @ISACTIVE BIT = (CASE WHEN 'Si' = 'Si' THEN 1 ELSE 0 END)</v>
      </c>
      <c r="AI56" s="23" t="str">
        <f t="shared" si="10"/>
        <v>DECLARE @ISVISIBLE BIT = (CASE WHEN 'No' = 'Si' THEN 1 ELSE 0 END)</v>
      </c>
      <c r="AJ56" s="21"/>
      <c r="AK56" s="21"/>
      <c r="AL56" s="21"/>
      <c r="AM56" s="21"/>
      <c r="AN56" s="21"/>
      <c r="AO56" s="21"/>
      <c r="AP56" s="21"/>
      <c r="AQ56" s="21"/>
      <c r="AR56" s="21"/>
      <c r="AS56" s="21"/>
    </row>
    <row r="57" spans="1:45" x14ac:dyDescent="0.25">
      <c r="A57" s="18" t="s">
        <v>623</v>
      </c>
      <c r="B57" s="19" t="s">
        <v>160</v>
      </c>
      <c r="C57" s="19" t="s">
        <v>161</v>
      </c>
      <c r="D57" s="19" t="s">
        <v>160</v>
      </c>
      <c r="E57" s="19" t="s">
        <v>161</v>
      </c>
      <c r="F57" s="20">
        <v>1</v>
      </c>
      <c r="G57" s="18" t="s">
        <v>685</v>
      </c>
      <c r="H57" s="19" t="s">
        <v>686</v>
      </c>
      <c r="I57" s="19" t="s">
        <v>626</v>
      </c>
      <c r="J57" s="20">
        <v>1</v>
      </c>
      <c r="K57" s="20">
        <v>1</v>
      </c>
      <c r="L57" s="20">
        <v>1</v>
      </c>
      <c r="M57" s="18" t="s">
        <v>625</v>
      </c>
      <c r="N57" s="18" t="s">
        <v>625</v>
      </c>
      <c r="O57" s="18" t="s">
        <v>624</v>
      </c>
      <c r="P57" s="18" t="s">
        <v>626</v>
      </c>
      <c r="Q57" s="18" t="s">
        <v>624</v>
      </c>
      <c r="R57" s="21" t="str">
        <f t="shared" si="0"/>
        <v>001-ML-411</v>
      </c>
      <c r="T57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(@LINEID,'ML-411','Llavero ML-411','ML-411','Llavero ML-411',1,@CURRENCYID,'Creado por Julian Porras el 20/08/2024',@ISEXTERNAL,1,1,1,@FOBID,@CIIFID,@ISPRODNAL,@ISACTIVE,@ISVISIBLE)
GO</v>
      </c>
      <c r="U57" s="21"/>
      <c r="V57" s="21"/>
      <c r="W57" s="21"/>
      <c r="X57" s="21"/>
      <c r="Y57" s="21"/>
      <c r="Z57" s="21"/>
      <c r="AA57" s="23" t="str">
        <f t="shared" si="2"/>
        <v>@LINEID,'ML-411','Llavero ML-411','ML-411','Llavero ML-411',1,@CURRENCYID,'Creado por Julian Porras el 20/08/2024',@ISEXTERNAL,1,1,1,@FOBID,@CIIFID,@ISPRODNAL,@ISACTIVE,@ISVISIBLE</v>
      </c>
      <c r="AB57" s="23" t="str">
        <f t="shared" si="3"/>
        <v>DECLARE @LINEID INT = (SELECT LINE_ID FROM lines WHERE LINE_CODE = '001')</v>
      </c>
      <c r="AC57" s="23" t="str">
        <f t="shared" si="4"/>
        <v>DECLARE @CURRENCYID INT = (SELECT CURRENCY_ID FROM currencies WHERE CURRENCY_NAME = 'USD ')</v>
      </c>
      <c r="AD57" s="23" t="str">
        <f t="shared" si="5"/>
        <v>DECLARE @ISEXTERNAL BIT = (CASE WHEN 'Si' = 'Si' THEN 1 ELSE 0 END)</v>
      </c>
      <c r="AE57" s="23" t="str">
        <f t="shared" si="6"/>
        <v>DECLARE @FOBID INT = (SELECT MEASURE_UNIT_ID FROM measure_units WHERE MEASURE_UNIT_NAME ='Pieza')</v>
      </c>
      <c r="AF57" s="23" t="str">
        <f t="shared" si="7"/>
        <v>DECLARE @CIIFID INT = (SELECT MEASURE_UNIT_ID FROM measure_units WHERE MEASURE_UNIT_NAME ='Pieza')</v>
      </c>
      <c r="AG57" s="23" t="str">
        <f t="shared" si="8"/>
        <v>DECLARE @ISPRODNAL BIT = (CASE WHEN 'No' = 'Si' THEN 1 ELSE 0 END)</v>
      </c>
      <c r="AH57" s="23" t="str">
        <f t="shared" si="9"/>
        <v>DECLARE @ISACTIVE BIT = (CASE WHEN 'Si' = 'Si' THEN 1 ELSE 0 END)</v>
      </c>
      <c r="AI57" s="23" t="str">
        <f t="shared" si="10"/>
        <v>DECLARE @ISVISIBLE BIT = (CASE WHEN 'No' = 'Si' THEN 1 ELSE 0 END)</v>
      </c>
      <c r="AJ57" s="21"/>
      <c r="AK57" s="21"/>
      <c r="AL57" s="21"/>
      <c r="AM57" s="21"/>
      <c r="AN57" s="21"/>
      <c r="AO57" s="21"/>
      <c r="AP57" s="21"/>
      <c r="AQ57" s="21"/>
      <c r="AR57" s="21"/>
      <c r="AS57" s="21"/>
    </row>
    <row r="58" spans="1:45" x14ac:dyDescent="0.25">
      <c r="A58" s="18" t="s">
        <v>623</v>
      </c>
      <c r="B58" s="19" t="s">
        <v>162</v>
      </c>
      <c r="C58" s="19" t="s">
        <v>163</v>
      </c>
      <c r="D58" s="19" t="s">
        <v>162</v>
      </c>
      <c r="E58" s="19" t="s">
        <v>163</v>
      </c>
      <c r="F58" s="20">
        <v>1</v>
      </c>
      <c r="G58" s="18" t="s">
        <v>685</v>
      </c>
      <c r="H58" s="19" t="s">
        <v>686</v>
      </c>
      <c r="I58" s="19" t="s">
        <v>626</v>
      </c>
      <c r="J58" s="20">
        <v>1</v>
      </c>
      <c r="K58" s="20">
        <v>1</v>
      </c>
      <c r="L58" s="20">
        <v>1</v>
      </c>
      <c r="M58" s="18" t="s">
        <v>625</v>
      </c>
      <c r="N58" s="18" t="s">
        <v>625</v>
      </c>
      <c r="O58" s="18" t="s">
        <v>624</v>
      </c>
      <c r="P58" s="18" t="s">
        <v>626</v>
      </c>
      <c r="Q58" s="18" t="s">
        <v>624</v>
      </c>
      <c r="R58" s="21" t="str">
        <f t="shared" si="0"/>
        <v>001-ML-412</v>
      </c>
      <c r="T58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(@LINEID,'ML-412','Llavero ML-412','ML-412','Llavero ML-412',1,@CURRENCYID,'Creado por Julian Porras el 20/08/2024',@ISEXTERNAL,1,1,1,@FOBID,@CIIFID,@ISPRODNAL,@ISACTIVE,@ISVISIBLE)
GO</v>
      </c>
      <c r="U58" s="21"/>
      <c r="V58" s="21"/>
      <c r="W58" s="21"/>
      <c r="X58" s="21"/>
      <c r="Y58" s="21"/>
      <c r="Z58" s="21"/>
      <c r="AA58" s="23" t="str">
        <f t="shared" si="2"/>
        <v>@LINEID,'ML-412','Llavero ML-412','ML-412','Llavero ML-412',1,@CURRENCYID,'Creado por Julian Porras el 20/08/2024',@ISEXTERNAL,1,1,1,@FOBID,@CIIFID,@ISPRODNAL,@ISACTIVE,@ISVISIBLE</v>
      </c>
      <c r="AB58" s="23" t="str">
        <f t="shared" si="3"/>
        <v>DECLARE @LINEID INT = (SELECT LINE_ID FROM lines WHERE LINE_CODE = '001')</v>
      </c>
      <c r="AC58" s="23" t="str">
        <f t="shared" si="4"/>
        <v>DECLARE @CURRENCYID INT = (SELECT CURRENCY_ID FROM currencies WHERE CURRENCY_NAME = 'USD ')</v>
      </c>
      <c r="AD58" s="23" t="str">
        <f t="shared" si="5"/>
        <v>DECLARE @ISEXTERNAL BIT = (CASE WHEN 'Si' = 'Si' THEN 1 ELSE 0 END)</v>
      </c>
      <c r="AE58" s="23" t="str">
        <f t="shared" si="6"/>
        <v>DECLARE @FOBID INT = (SELECT MEASURE_UNIT_ID FROM measure_units WHERE MEASURE_UNIT_NAME ='Pieza')</v>
      </c>
      <c r="AF58" s="23" t="str">
        <f t="shared" si="7"/>
        <v>DECLARE @CIIFID INT = (SELECT MEASURE_UNIT_ID FROM measure_units WHERE MEASURE_UNIT_NAME ='Pieza')</v>
      </c>
      <c r="AG58" s="23" t="str">
        <f t="shared" si="8"/>
        <v>DECLARE @ISPRODNAL BIT = (CASE WHEN 'No' = 'Si' THEN 1 ELSE 0 END)</v>
      </c>
      <c r="AH58" s="23" t="str">
        <f t="shared" si="9"/>
        <v>DECLARE @ISACTIVE BIT = (CASE WHEN 'Si' = 'Si' THEN 1 ELSE 0 END)</v>
      </c>
      <c r="AI58" s="23" t="str">
        <f t="shared" si="10"/>
        <v>DECLARE @ISVISIBLE BIT = (CASE WHEN 'No' = 'Si' THEN 1 ELSE 0 END)</v>
      </c>
      <c r="AJ58" s="21"/>
      <c r="AK58" s="21"/>
      <c r="AL58" s="21"/>
      <c r="AM58" s="21"/>
      <c r="AN58" s="21"/>
      <c r="AO58" s="21"/>
      <c r="AP58" s="21"/>
      <c r="AQ58" s="21"/>
      <c r="AR58" s="21"/>
      <c r="AS58" s="21"/>
    </row>
    <row r="59" spans="1:45" x14ac:dyDescent="0.25">
      <c r="A59" s="18" t="s">
        <v>623</v>
      </c>
      <c r="B59" s="19" t="s">
        <v>164</v>
      </c>
      <c r="C59" s="19" t="s">
        <v>165</v>
      </c>
      <c r="D59" s="19" t="s">
        <v>164</v>
      </c>
      <c r="E59" s="19" t="s">
        <v>165</v>
      </c>
      <c r="F59" s="20">
        <v>1</v>
      </c>
      <c r="G59" s="18" t="s">
        <v>685</v>
      </c>
      <c r="H59" s="19" t="s">
        <v>686</v>
      </c>
      <c r="I59" s="19" t="s">
        <v>626</v>
      </c>
      <c r="J59" s="20">
        <v>1</v>
      </c>
      <c r="K59" s="20">
        <v>1</v>
      </c>
      <c r="L59" s="20">
        <v>1</v>
      </c>
      <c r="M59" s="18" t="s">
        <v>625</v>
      </c>
      <c r="N59" s="18" t="s">
        <v>625</v>
      </c>
      <c r="O59" s="18" t="s">
        <v>624</v>
      </c>
      <c r="P59" s="18" t="s">
        <v>626</v>
      </c>
      <c r="Q59" s="18" t="s">
        <v>624</v>
      </c>
      <c r="R59" s="21" t="str">
        <f t="shared" si="0"/>
        <v>001-VA-1084</v>
      </c>
      <c r="T59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(@LINEID,'VA-1084','Organizador de Viaje Master Ocean','VA-1084','Organizador de Viaje Master Ocean',1,@CURRENCYID,'Creado por Julian Porras el 20/08/2024',@ISEXTERNAL,1,1,1,@FOBID,@CIIFID,@ISPRODNAL,@ISACTIVE,@ISVISIBLE)
GO</v>
      </c>
      <c r="U59" s="21"/>
      <c r="V59" s="21"/>
      <c r="W59" s="21"/>
      <c r="X59" s="21"/>
      <c r="Y59" s="21"/>
      <c r="Z59" s="21"/>
      <c r="AA59" s="23" t="str">
        <f t="shared" si="2"/>
        <v>@LINEID,'VA-1084','Organizador de Viaje Master Ocean','VA-1084','Organizador de Viaje Master Ocean',1,@CURRENCYID,'Creado por Julian Porras el 20/08/2024',@ISEXTERNAL,1,1,1,@FOBID,@CIIFID,@ISPRODNAL,@ISACTIVE,@ISVISIBLE</v>
      </c>
      <c r="AB59" s="23" t="str">
        <f t="shared" si="3"/>
        <v>DECLARE @LINEID INT = (SELECT LINE_ID FROM lines WHERE LINE_CODE = '001')</v>
      </c>
      <c r="AC59" s="23" t="str">
        <f t="shared" si="4"/>
        <v>DECLARE @CURRENCYID INT = (SELECT CURRENCY_ID FROM currencies WHERE CURRENCY_NAME = 'USD ')</v>
      </c>
      <c r="AD59" s="23" t="str">
        <f t="shared" si="5"/>
        <v>DECLARE @ISEXTERNAL BIT = (CASE WHEN 'Si' = 'Si' THEN 1 ELSE 0 END)</v>
      </c>
      <c r="AE59" s="23" t="str">
        <f t="shared" si="6"/>
        <v>DECLARE @FOBID INT = (SELECT MEASURE_UNIT_ID FROM measure_units WHERE MEASURE_UNIT_NAME ='Pieza')</v>
      </c>
      <c r="AF59" s="23" t="str">
        <f t="shared" si="7"/>
        <v>DECLARE @CIIFID INT = (SELECT MEASURE_UNIT_ID FROM measure_units WHERE MEASURE_UNIT_NAME ='Pieza')</v>
      </c>
      <c r="AG59" s="23" t="str">
        <f t="shared" si="8"/>
        <v>DECLARE @ISPRODNAL BIT = (CASE WHEN 'No' = 'Si' THEN 1 ELSE 0 END)</v>
      </c>
      <c r="AH59" s="23" t="str">
        <f t="shared" si="9"/>
        <v>DECLARE @ISACTIVE BIT = (CASE WHEN 'Si' = 'Si' THEN 1 ELSE 0 END)</v>
      </c>
      <c r="AI59" s="23" t="str">
        <f t="shared" si="10"/>
        <v>DECLARE @ISVISIBLE BIT = (CASE WHEN 'No' = 'Si' THEN 1 ELSE 0 END)</v>
      </c>
      <c r="AJ59" s="21"/>
      <c r="AK59" s="21"/>
      <c r="AL59" s="21"/>
      <c r="AM59" s="21"/>
      <c r="AN59" s="21"/>
      <c r="AO59" s="21"/>
      <c r="AP59" s="21"/>
      <c r="AQ59" s="21"/>
      <c r="AR59" s="21"/>
      <c r="AS59" s="21"/>
    </row>
    <row r="60" spans="1:45" x14ac:dyDescent="0.25">
      <c r="A60" s="18" t="s">
        <v>623</v>
      </c>
      <c r="B60" s="19" t="s">
        <v>166</v>
      </c>
      <c r="C60" s="19" t="s">
        <v>167</v>
      </c>
      <c r="D60" s="19" t="s">
        <v>166</v>
      </c>
      <c r="E60" s="19" t="s">
        <v>167</v>
      </c>
      <c r="F60" s="20">
        <v>1</v>
      </c>
      <c r="G60" s="18" t="s">
        <v>685</v>
      </c>
      <c r="H60" s="19" t="s">
        <v>686</v>
      </c>
      <c r="I60" s="19" t="s">
        <v>626</v>
      </c>
      <c r="J60" s="20">
        <v>1</v>
      </c>
      <c r="K60" s="20">
        <v>1</v>
      </c>
      <c r="L60" s="20">
        <v>1</v>
      </c>
      <c r="M60" s="18" t="s">
        <v>625</v>
      </c>
      <c r="N60" s="18" t="s">
        <v>625</v>
      </c>
      <c r="O60" s="18" t="s">
        <v>624</v>
      </c>
      <c r="P60" s="18" t="s">
        <v>626</v>
      </c>
      <c r="Q60" s="18" t="s">
        <v>624</v>
      </c>
      <c r="R60" s="21" t="str">
        <f t="shared" si="0"/>
        <v>001-VA-1085</v>
      </c>
      <c r="T60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(@LINEID,'VA-1085','Organizador de Viaje Maxi Master Ocean','VA-1085','Organizador de Viaje Maxi Master Ocean',1,@CURRENCYID,'Creado por Julian Porras el 20/08/2024',@ISEXTERNAL,1,1,1,@FOBID,@CIIFID,@ISPRODNAL,@ISACTIVE,@ISVISIBLE)
GO</v>
      </c>
      <c r="U60" s="21"/>
      <c r="V60" s="21"/>
      <c r="W60" s="21"/>
      <c r="X60" s="21"/>
      <c r="Y60" s="21"/>
      <c r="Z60" s="21"/>
      <c r="AA60" s="23" t="str">
        <f t="shared" si="2"/>
        <v>@LINEID,'VA-1085','Organizador de Viaje Maxi Master Ocean','VA-1085','Organizador de Viaje Maxi Master Ocean',1,@CURRENCYID,'Creado por Julian Porras el 20/08/2024',@ISEXTERNAL,1,1,1,@FOBID,@CIIFID,@ISPRODNAL,@ISACTIVE,@ISVISIBLE</v>
      </c>
      <c r="AB60" s="23" t="str">
        <f t="shared" si="3"/>
        <v>DECLARE @LINEID INT = (SELECT LINE_ID FROM lines WHERE LINE_CODE = '001')</v>
      </c>
      <c r="AC60" s="23" t="str">
        <f t="shared" si="4"/>
        <v>DECLARE @CURRENCYID INT = (SELECT CURRENCY_ID FROM currencies WHERE CURRENCY_NAME = 'USD ')</v>
      </c>
      <c r="AD60" s="23" t="str">
        <f t="shared" si="5"/>
        <v>DECLARE @ISEXTERNAL BIT = (CASE WHEN 'Si' = 'Si' THEN 1 ELSE 0 END)</v>
      </c>
      <c r="AE60" s="23" t="str">
        <f t="shared" si="6"/>
        <v>DECLARE @FOBID INT = (SELECT MEASURE_UNIT_ID FROM measure_units WHERE MEASURE_UNIT_NAME ='Pieza')</v>
      </c>
      <c r="AF60" s="23" t="str">
        <f t="shared" si="7"/>
        <v>DECLARE @CIIFID INT = (SELECT MEASURE_UNIT_ID FROM measure_units WHERE MEASURE_UNIT_NAME ='Pieza')</v>
      </c>
      <c r="AG60" s="23" t="str">
        <f t="shared" si="8"/>
        <v>DECLARE @ISPRODNAL BIT = (CASE WHEN 'No' = 'Si' THEN 1 ELSE 0 END)</v>
      </c>
      <c r="AH60" s="23" t="str">
        <f t="shared" si="9"/>
        <v>DECLARE @ISACTIVE BIT = (CASE WHEN 'Si' = 'Si' THEN 1 ELSE 0 END)</v>
      </c>
      <c r="AI60" s="23" t="str">
        <f t="shared" si="10"/>
        <v>DECLARE @ISVISIBLE BIT = (CASE WHEN 'No' = 'Si' THEN 1 ELSE 0 END)</v>
      </c>
      <c r="AJ60" s="21"/>
      <c r="AK60" s="21"/>
      <c r="AL60" s="21"/>
      <c r="AM60" s="21"/>
      <c r="AN60" s="21"/>
      <c r="AO60" s="21"/>
      <c r="AP60" s="21"/>
      <c r="AQ60" s="21"/>
      <c r="AR60" s="21"/>
      <c r="AS60" s="21"/>
    </row>
    <row r="61" spans="1:45" x14ac:dyDescent="0.25">
      <c r="A61" s="18" t="s">
        <v>623</v>
      </c>
      <c r="B61" s="19" t="s">
        <v>168</v>
      </c>
      <c r="C61" s="19" t="s">
        <v>169</v>
      </c>
      <c r="D61" s="19" t="s">
        <v>168</v>
      </c>
      <c r="E61" s="19" t="s">
        <v>169</v>
      </c>
      <c r="F61" s="20">
        <v>1</v>
      </c>
      <c r="G61" s="18" t="s">
        <v>685</v>
      </c>
      <c r="H61" s="19" t="s">
        <v>686</v>
      </c>
      <c r="I61" s="19" t="s">
        <v>626</v>
      </c>
      <c r="J61" s="20">
        <v>1</v>
      </c>
      <c r="K61" s="20">
        <v>1</v>
      </c>
      <c r="L61" s="20">
        <v>1</v>
      </c>
      <c r="M61" s="18" t="s">
        <v>625</v>
      </c>
      <c r="N61" s="18" t="s">
        <v>625</v>
      </c>
      <c r="O61" s="18" t="s">
        <v>624</v>
      </c>
      <c r="P61" s="18" t="s">
        <v>626</v>
      </c>
      <c r="Q61" s="18" t="s">
        <v>624</v>
      </c>
      <c r="R61" s="21" t="str">
        <f t="shared" si="0"/>
        <v>001-VA-1086</v>
      </c>
      <c r="T61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(@LINEID,'VA-1086','Morral Backpack Compacto Master Ocean','VA-1086','Morral Backpack Compacto Master Ocean',1,@CURRENCYID,'Creado por Julian Porras el 20/08/2024',@ISEXTERNAL,1,1,1,@FOBID,@CIIFID,@ISPRODNAL,@ISACTIVE,@ISVISIBLE)
GO</v>
      </c>
      <c r="U61" s="21"/>
      <c r="V61" s="21"/>
      <c r="W61" s="21"/>
      <c r="X61" s="21"/>
      <c r="Y61" s="21"/>
      <c r="Z61" s="21"/>
      <c r="AA61" s="23" t="str">
        <f t="shared" si="2"/>
        <v>@LINEID,'VA-1086','Morral Backpack Compacto Master Ocean','VA-1086','Morral Backpack Compacto Master Ocean',1,@CURRENCYID,'Creado por Julian Porras el 20/08/2024',@ISEXTERNAL,1,1,1,@FOBID,@CIIFID,@ISPRODNAL,@ISACTIVE,@ISVISIBLE</v>
      </c>
      <c r="AB61" s="23" t="str">
        <f t="shared" si="3"/>
        <v>DECLARE @LINEID INT = (SELECT LINE_ID FROM lines WHERE LINE_CODE = '001')</v>
      </c>
      <c r="AC61" s="23" t="str">
        <f t="shared" si="4"/>
        <v>DECLARE @CURRENCYID INT = (SELECT CURRENCY_ID FROM currencies WHERE CURRENCY_NAME = 'USD ')</v>
      </c>
      <c r="AD61" s="23" t="str">
        <f t="shared" si="5"/>
        <v>DECLARE @ISEXTERNAL BIT = (CASE WHEN 'Si' = 'Si' THEN 1 ELSE 0 END)</v>
      </c>
      <c r="AE61" s="23" t="str">
        <f t="shared" si="6"/>
        <v>DECLARE @FOBID INT = (SELECT MEASURE_UNIT_ID FROM measure_units WHERE MEASURE_UNIT_NAME ='Pieza')</v>
      </c>
      <c r="AF61" s="23" t="str">
        <f t="shared" si="7"/>
        <v>DECLARE @CIIFID INT = (SELECT MEASURE_UNIT_ID FROM measure_units WHERE MEASURE_UNIT_NAME ='Pieza')</v>
      </c>
      <c r="AG61" s="23" t="str">
        <f t="shared" si="8"/>
        <v>DECLARE @ISPRODNAL BIT = (CASE WHEN 'No' = 'Si' THEN 1 ELSE 0 END)</v>
      </c>
      <c r="AH61" s="23" t="str">
        <f t="shared" si="9"/>
        <v>DECLARE @ISACTIVE BIT = (CASE WHEN 'Si' = 'Si' THEN 1 ELSE 0 END)</v>
      </c>
      <c r="AI61" s="23" t="str">
        <f t="shared" si="10"/>
        <v>DECLARE @ISVISIBLE BIT = (CASE WHEN 'No' = 'Si' THEN 1 ELSE 0 END)</v>
      </c>
      <c r="AJ61" s="21"/>
      <c r="AK61" s="21"/>
      <c r="AL61" s="21"/>
      <c r="AM61" s="21"/>
      <c r="AN61" s="21"/>
      <c r="AO61" s="21"/>
      <c r="AP61" s="21"/>
      <c r="AQ61" s="21"/>
      <c r="AR61" s="21"/>
      <c r="AS61" s="21"/>
    </row>
    <row r="62" spans="1:45" x14ac:dyDescent="0.25">
      <c r="A62" s="18" t="s">
        <v>623</v>
      </c>
      <c r="B62" s="19" t="s">
        <v>170</v>
      </c>
      <c r="C62" s="19" t="s">
        <v>171</v>
      </c>
      <c r="D62" s="19" t="s">
        <v>170</v>
      </c>
      <c r="E62" s="19" t="s">
        <v>171</v>
      </c>
      <c r="F62" s="20">
        <v>1</v>
      </c>
      <c r="G62" s="18" t="s">
        <v>685</v>
      </c>
      <c r="H62" s="19" t="s">
        <v>686</v>
      </c>
      <c r="I62" s="19" t="s">
        <v>626</v>
      </c>
      <c r="J62" s="20">
        <v>1</v>
      </c>
      <c r="K62" s="20">
        <v>1</v>
      </c>
      <c r="L62" s="20">
        <v>1</v>
      </c>
      <c r="M62" s="18" t="s">
        <v>625</v>
      </c>
      <c r="N62" s="18" t="s">
        <v>625</v>
      </c>
      <c r="O62" s="18" t="s">
        <v>624</v>
      </c>
      <c r="P62" s="18" t="s">
        <v>626</v>
      </c>
      <c r="Q62" s="18" t="s">
        <v>624</v>
      </c>
      <c r="R62" s="21" t="str">
        <f t="shared" si="0"/>
        <v>001-VA-1087</v>
      </c>
      <c r="T62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(@LINEID,'VA-1087','Canguro Compacto Master Ocean','VA-1087','Canguro Compacto Master Ocean',1,@CURRENCYID,'Creado por Julian Porras el 20/08/2024',@ISEXTERNAL,1,1,1,@FOBID,@CIIFID,@ISPRODNAL,@ISACTIVE,@ISVISIBLE)
GO</v>
      </c>
      <c r="U62" s="21"/>
      <c r="V62" s="21"/>
      <c r="W62" s="21"/>
      <c r="X62" s="21"/>
      <c r="Y62" s="21"/>
      <c r="Z62" s="21"/>
      <c r="AA62" s="23" t="str">
        <f t="shared" si="2"/>
        <v>@LINEID,'VA-1087','Canguro Compacto Master Ocean','VA-1087','Canguro Compacto Master Ocean',1,@CURRENCYID,'Creado por Julian Porras el 20/08/2024',@ISEXTERNAL,1,1,1,@FOBID,@CIIFID,@ISPRODNAL,@ISACTIVE,@ISVISIBLE</v>
      </c>
      <c r="AB62" s="23" t="str">
        <f t="shared" si="3"/>
        <v>DECLARE @LINEID INT = (SELECT LINE_ID FROM lines WHERE LINE_CODE = '001')</v>
      </c>
      <c r="AC62" s="23" t="str">
        <f t="shared" si="4"/>
        <v>DECLARE @CURRENCYID INT = (SELECT CURRENCY_ID FROM currencies WHERE CURRENCY_NAME = 'USD ')</v>
      </c>
      <c r="AD62" s="23" t="str">
        <f t="shared" si="5"/>
        <v>DECLARE @ISEXTERNAL BIT = (CASE WHEN 'Si' = 'Si' THEN 1 ELSE 0 END)</v>
      </c>
      <c r="AE62" s="23" t="str">
        <f t="shared" si="6"/>
        <v>DECLARE @FOBID INT = (SELECT MEASURE_UNIT_ID FROM measure_units WHERE MEASURE_UNIT_NAME ='Pieza')</v>
      </c>
      <c r="AF62" s="23" t="str">
        <f t="shared" si="7"/>
        <v>DECLARE @CIIFID INT = (SELECT MEASURE_UNIT_ID FROM measure_units WHERE MEASURE_UNIT_NAME ='Pieza')</v>
      </c>
      <c r="AG62" s="23" t="str">
        <f t="shared" si="8"/>
        <v>DECLARE @ISPRODNAL BIT = (CASE WHEN 'No' = 'Si' THEN 1 ELSE 0 END)</v>
      </c>
      <c r="AH62" s="23" t="str">
        <f t="shared" si="9"/>
        <v>DECLARE @ISACTIVE BIT = (CASE WHEN 'Si' = 'Si' THEN 1 ELSE 0 END)</v>
      </c>
      <c r="AI62" s="23" t="str">
        <f t="shared" si="10"/>
        <v>DECLARE @ISVISIBLE BIT = (CASE WHEN 'No' = 'Si' THEN 1 ELSE 0 END)</v>
      </c>
      <c r="AJ62" s="21"/>
      <c r="AK62" s="21"/>
      <c r="AL62" s="21"/>
      <c r="AM62" s="21"/>
      <c r="AN62" s="21"/>
      <c r="AO62" s="21"/>
      <c r="AP62" s="21"/>
      <c r="AQ62" s="21"/>
      <c r="AR62" s="21"/>
      <c r="AS62" s="21"/>
    </row>
    <row r="63" spans="1:45" x14ac:dyDescent="0.25">
      <c r="A63" s="18" t="s">
        <v>623</v>
      </c>
      <c r="B63" s="19" t="s">
        <v>172</v>
      </c>
      <c r="C63" s="19" t="s">
        <v>173</v>
      </c>
      <c r="D63" s="19" t="s">
        <v>172</v>
      </c>
      <c r="E63" s="19" t="s">
        <v>173</v>
      </c>
      <c r="F63" s="20">
        <v>1</v>
      </c>
      <c r="G63" s="18" t="s">
        <v>685</v>
      </c>
      <c r="H63" s="19" t="s">
        <v>686</v>
      </c>
      <c r="I63" s="19" t="s">
        <v>626</v>
      </c>
      <c r="J63" s="20">
        <v>1</v>
      </c>
      <c r="K63" s="20">
        <v>1</v>
      </c>
      <c r="L63" s="20">
        <v>1</v>
      </c>
      <c r="M63" s="18" t="s">
        <v>625</v>
      </c>
      <c r="N63" s="18" t="s">
        <v>625</v>
      </c>
      <c r="O63" s="18" t="s">
        <v>624</v>
      </c>
      <c r="P63" s="18" t="s">
        <v>626</v>
      </c>
      <c r="Q63" s="18" t="s">
        <v>624</v>
      </c>
      <c r="R63" s="21" t="str">
        <f t="shared" si="0"/>
        <v>001-HE-294</v>
      </c>
      <c r="T63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(@LINEID,'HE-294','Set de Herramientas Big Tire','HE-294','Set de Herramientas Big Tire',1,@CURRENCYID,'Creado por Julian Porras el 20/08/2024',@ISEXTERNAL,1,1,1,@FOBID,@CIIFID,@ISPRODNAL,@ISACTIVE,@ISVISIBLE)
GO</v>
      </c>
      <c r="U63" s="21"/>
      <c r="V63" s="21"/>
      <c r="W63" s="21"/>
      <c r="X63" s="21"/>
      <c r="Y63" s="21"/>
      <c r="Z63" s="21"/>
      <c r="AA63" s="23" t="str">
        <f t="shared" si="2"/>
        <v>@LINEID,'HE-294','Set de Herramientas Big Tire','HE-294','Set de Herramientas Big Tire',1,@CURRENCYID,'Creado por Julian Porras el 20/08/2024',@ISEXTERNAL,1,1,1,@FOBID,@CIIFID,@ISPRODNAL,@ISACTIVE,@ISVISIBLE</v>
      </c>
      <c r="AB63" s="23" t="str">
        <f t="shared" si="3"/>
        <v>DECLARE @LINEID INT = (SELECT LINE_ID FROM lines WHERE LINE_CODE = '001')</v>
      </c>
      <c r="AC63" s="23" t="str">
        <f t="shared" si="4"/>
        <v>DECLARE @CURRENCYID INT = (SELECT CURRENCY_ID FROM currencies WHERE CURRENCY_NAME = 'USD ')</v>
      </c>
      <c r="AD63" s="23" t="str">
        <f t="shared" si="5"/>
        <v>DECLARE @ISEXTERNAL BIT = (CASE WHEN 'Si' = 'Si' THEN 1 ELSE 0 END)</v>
      </c>
      <c r="AE63" s="23" t="str">
        <f t="shared" si="6"/>
        <v>DECLARE @FOBID INT = (SELECT MEASURE_UNIT_ID FROM measure_units WHERE MEASURE_UNIT_NAME ='Pieza')</v>
      </c>
      <c r="AF63" s="23" t="str">
        <f t="shared" si="7"/>
        <v>DECLARE @CIIFID INT = (SELECT MEASURE_UNIT_ID FROM measure_units WHERE MEASURE_UNIT_NAME ='Pieza')</v>
      </c>
      <c r="AG63" s="23" t="str">
        <f t="shared" si="8"/>
        <v>DECLARE @ISPRODNAL BIT = (CASE WHEN 'No' = 'Si' THEN 1 ELSE 0 END)</v>
      </c>
      <c r="AH63" s="23" t="str">
        <f t="shared" si="9"/>
        <v>DECLARE @ISACTIVE BIT = (CASE WHEN 'Si' = 'Si' THEN 1 ELSE 0 END)</v>
      </c>
      <c r="AI63" s="23" t="str">
        <f t="shared" si="10"/>
        <v>DECLARE @ISVISIBLE BIT = (CASE WHEN 'No' = 'Si' THEN 1 ELSE 0 END)</v>
      </c>
      <c r="AJ63" s="21"/>
      <c r="AK63" s="21"/>
      <c r="AL63" s="21"/>
      <c r="AM63" s="21"/>
      <c r="AN63" s="21"/>
      <c r="AO63" s="21"/>
      <c r="AP63" s="21"/>
      <c r="AQ63" s="21"/>
      <c r="AR63" s="21"/>
      <c r="AS63" s="21"/>
    </row>
    <row r="64" spans="1:45" x14ac:dyDescent="0.25">
      <c r="A64" s="18" t="s">
        <v>623</v>
      </c>
      <c r="B64" s="19" t="s">
        <v>174</v>
      </c>
      <c r="C64" s="19" t="s">
        <v>175</v>
      </c>
      <c r="D64" s="19" t="s">
        <v>174</v>
      </c>
      <c r="E64" s="19" t="s">
        <v>175</v>
      </c>
      <c r="F64" s="20">
        <v>1</v>
      </c>
      <c r="G64" s="18" t="s">
        <v>685</v>
      </c>
      <c r="H64" s="19" t="s">
        <v>686</v>
      </c>
      <c r="I64" s="19" t="s">
        <v>626</v>
      </c>
      <c r="J64" s="20">
        <v>1</v>
      </c>
      <c r="K64" s="20">
        <v>1</v>
      </c>
      <c r="L64" s="20">
        <v>1</v>
      </c>
      <c r="M64" s="18" t="s">
        <v>625</v>
      </c>
      <c r="N64" s="18" t="s">
        <v>625</v>
      </c>
      <c r="O64" s="18" t="s">
        <v>624</v>
      </c>
      <c r="P64" s="18" t="s">
        <v>626</v>
      </c>
      <c r="Q64" s="18" t="s">
        <v>624</v>
      </c>
      <c r="R64" s="21" t="str">
        <f t="shared" si="0"/>
        <v>001-HE-295</v>
      </c>
      <c r="T64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(@LINEID,'HE-295','Set de Herramientas Robust','HE-295','Set de Herramientas Robust',1,@CURRENCYID,'Creado por Julian Porras el 20/08/2024',@ISEXTERNAL,1,1,1,@FOBID,@CIIFID,@ISPRODNAL,@ISACTIVE,@ISVISIBLE)
GO</v>
      </c>
      <c r="U64" s="21"/>
      <c r="V64" s="21"/>
      <c r="W64" s="21"/>
      <c r="X64" s="21"/>
      <c r="Y64" s="21"/>
      <c r="Z64" s="21"/>
      <c r="AA64" s="23" t="str">
        <f t="shared" si="2"/>
        <v>@LINEID,'HE-295','Set de Herramientas Robust','HE-295','Set de Herramientas Robust',1,@CURRENCYID,'Creado por Julian Porras el 20/08/2024',@ISEXTERNAL,1,1,1,@FOBID,@CIIFID,@ISPRODNAL,@ISACTIVE,@ISVISIBLE</v>
      </c>
      <c r="AB64" s="23" t="str">
        <f t="shared" si="3"/>
        <v>DECLARE @LINEID INT = (SELECT LINE_ID FROM lines WHERE LINE_CODE = '001')</v>
      </c>
      <c r="AC64" s="23" t="str">
        <f t="shared" si="4"/>
        <v>DECLARE @CURRENCYID INT = (SELECT CURRENCY_ID FROM currencies WHERE CURRENCY_NAME = 'USD ')</v>
      </c>
      <c r="AD64" s="23" t="str">
        <f t="shared" si="5"/>
        <v>DECLARE @ISEXTERNAL BIT = (CASE WHEN 'Si' = 'Si' THEN 1 ELSE 0 END)</v>
      </c>
      <c r="AE64" s="23" t="str">
        <f t="shared" si="6"/>
        <v>DECLARE @FOBID INT = (SELECT MEASURE_UNIT_ID FROM measure_units WHERE MEASURE_UNIT_NAME ='Pieza')</v>
      </c>
      <c r="AF64" s="23" t="str">
        <f t="shared" si="7"/>
        <v>DECLARE @CIIFID INT = (SELECT MEASURE_UNIT_ID FROM measure_units WHERE MEASURE_UNIT_NAME ='Pieza')</v>
      </c>
      <c r="AG64" s="23" t="str">
        <f t="shared" si="8"/>
        <v>DECLARE @ISPRODNAL BIT = (CASE WHEN 'No' = 'Si' THEN 1 ELSE 0 END)</v>
      </c>
      <c r="AH64" s="23" t="str">
        <f t="shared" si="9"/>
        <v>DECLARE @ISACTIVE BIT = (CASE WHEN 'Si' = 'Si' THEN 1 ELSE 0 END)</v>
      </c>
      <c r="AI64" s="23" t="str">
        <f t="shared" si="10"/>
        <v>DECLARE @ISVISIBLE BIT = (CASE WHEN 'No' = 'Si' THEN 1 ELSE 0 END)</v>
      </c>
      <c r="AJ64" s="21"/>
      <c r="AK64" s="21"/>
      <c r="AL64" s="21"/>
      <c r="AM64" s="21"/>
      <c r="AN64" s="21"/>
      <c r="AO64" s="21"/>
      <c r="AP64" s="21"/>
      <c r="AQ64" s="21"/>
      <c r="AR64" s="21"/>
      <c r="AS64" s="21"/>
    </row>
    <row r="65" spans="1:45" x14ac:dyDescent="0.25">
      <c r="A65" s="18" t="s">
        <v>623</v>
      </c>
      <c r="B65" s="19" t="s">
        <v>176</v>
      </c>
      <c r="C65" s="19" t="s">
        <v>177</v>
      </c>
      <c r="D65" s="19" t="s">
        <v>176</v>
      </c>
      <c r="E65" s="19" t="s">
        <v>177</v>
      </c>
      <c r="F65" s="20">
        <v>1</v>
      </c>
      <c r="G65" s="18" t="s">
        <v>685</v>
      </c>
      <c r="H65" s="19" t="s">
        <v>686</v>
      </c>
      <c r="I65" s="19" t="s">
        <v>626</v>
      </c>
      <c r="J65" s="20">
        <v>1</v>
      </c>
      <c r="K65" s="20">
        <v>1</v>
      </c>
      <c r="L65" s="20">
        <v>1</v>
      </c>
      <c r="M65" s="18" t="s">
        <v>625</v>
      </c>
      <c r="N65" s="18" t="s">
        <v>625</v>
      </c>
      <c r="O65" s="18" t="s">
        <v>624</v>
      </c>
      <c r="P65" s="18" t="s">
        <v>626</v>
      </c>
      <c r="Q65" s="18" t="s">
        <v>624</v>
      </c>
      <c r="R65" s="21" t="str">
        <f t="shared" si="0"/>
        <v>001-HE-296</v>
      </c>
      <c r="T65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(@LINEID,'HE-296','Set de Destornilladores Paddle','HE-296','Set de Destornilladores Paddle',1,@CURRENCYID,'Creado por Julian Porras el 20/08/2024',@ISEXTERNAL,1,1,1,@FOBID,@CIIFID,@ISPRODNAL,@ISACTIVE,@ISVISIBLE)
GO</v>
      </c>
      <c r="U65" s="21"/>
      <c r="V65" s="21"/>
      <c r="W65" s="21"/>
      <c r="X65" s="21"/>
      <c r="Y65" s="21"/>
      <c r="Z65" s="21"/>
      <c r="AA65" s="23" t="str">
        <f t="shared" si="2"/>
        <v>@LINEID,'HE-296','Set de Destornilladores Paddle','HE-296','Set de Destornilladores Paddle',1,@CURRENCYID,'Creado por Julian Porras el 20/08/2024',@ISEXTERNAL,1,1,1,@FOBID,@CIIFID,@ISPRODNAL,@ISACTIVE,@ISVISIBLE</v>
      </c>
      <c r="AB65" s="23" t="str">
        <f t="shared" si="3"/>
        <v>DECLARE @LINEID INT = (SELECT LINE_ID FROM lines WHERE LINE_CODE = '001')</v>
      </c>
      <c r="AC65" s="23" t="str">
        <f t="shared" si="4"/>
        <v>DECLARE @CURRENCYID INT = (SELECT CURRENCY_ID FROM currencies WHERE CURRENCY_NAME = 'USD ')</v>
      </c>
      <c r="AD65" s="23" t="str">
        <f t="shared" si="5"/>
        <v>DECLARE @ISEXTERNAL BIT = (CASE WHEN 'Si' = 'Si' THEN 1 ELSE 0 END)</v>
      </c>
      <c r="AE65" s="23" t="str">
        <f t="shared" si="6"/>
        <v>DECLARE @FOBID INT = (SELECT MEASURE_UNIT_ID FROM measure_units WHERE MEASURE_UNIT_NAME ='Pieza')</v>
      </c>
      <c r="AF65" s="23" t="str">
        <f t="shared" si="7"/>
        <v>DECLARE @CIIFID INT = (SELECT MEASURE_UNIT_ID FROM measure_units WHERE MEASURE_UNIT_NAME ='Pieza')</v>
      </c>
      <c r="AG65" s="23" t="str">
        <f t="shared" si="8"/>
        <v>DECLARE @ISPRODNAL BIT = (CASE WHEN 'No' = 'Si' THEN 1 ELSE 0 END)</v>
      </c>
      <c r="AH65" s="23" t="str">
        <f t="shared" si="9"/>
        <v>DECLARE @ISACTIVE BIT = (CASE WHEN 'Si' = 'Si' THEN 1 ELSE 0 END)</v>
      </c>
      <c r="AI65" s="23" t="str">
        <f t="shared" si="10"/>
        <v>DECLARE @ISVISIBLE BIT = (CASE WHEN 'No' = 'Si' THEN 1 ELSE 0 END)</v>
      </c>
      <c r="AJ65" s="21"/>
      <c r="AK65" s="21"/>
      <c r="AL65" s="21"/>
      <c r="AM65" s="21"/>
      <c r="AN65" s="21"/>
      <c r="AO65" s="21"/>
      <c r="AP65" s="21"/>
      <c r="AQ65" s="21"/>
      <c r="AR65" s="21"/>
      <c r="AS65" s="21"/>
    </row>
    <row r="66" spans="1:45" x14ac:dyDescent="0.25">
      <c r="A66" s="18" t="s">
        <v>623</v>
      </c>
      <c r="B66" s="19" t="s">
        <v>178</v>
      </c>
      <c r="C66" s="19" t="s">
        <v>179</v>
      </c>
      <c r="D66" s="19" t="s">
        <v>178</v>
      </c>
      <c r="E66" s="19" t="s">
        <v>179</v>
      </c>
      <c r="F66" s="20">
        <v>1</v>
      </c>
      <c r="G66" s="18" t="s">
        <v>685</v>
      </c>
      <c r="H66" s="19" t="s">
        <v>686</v>
      </c>
      <c r="I66" s="19" t="s">
        <v>626</v>
      </c>
      <c r="J66" s="20">
        <v>1</v>
      </c>
      <c r="K66" s="20">
        <v>1</v>
      </c>
      <c r="L66" s="20">
        <v>1</v>
      </c>
      <c r="M66" s="18" t="s">
        <v>625</v>
      </c>
      <c r="N66" s="18" t="s">
        <v>625</v>
      </c>
      <c r="O66" s="18" t="s">
        <v>624</v>
      </c>
      <c r="P66" s="18" t="s">
        <v>626</v>
      </c>
      <c r="Q66" s="18" t="s">
        <v>624</v>
      </c>
      <c r="R66" s="21" t="str">
        <f t="shared" si="0"/>
        <v>001-HE-297</v>
      </c>
      <c r="T66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(@LINEID,'HE-297','Set de Mini Destornilladores con Nivelador','HE-297','Set de Mini Destornilladores con Nivelador',1,@CURRENCYID,'Creado por Julian Porras el 20/08/2024',@ISEXTERNAL,1,1,1,@FOBID,@CIIFID,@ISPRODNAL,@ISACTIVE,@ISVISIBLE)
GO</v>
      </c>
      <c r="U66" s="21"/>
      <c r="V66" s="21"/>
      <c r="W66" s="21"/>
      <c r="X66" s="21"/>
      <c r="Y66" s="21"/>
      <c r="Z66" s="21"/>
      <c r="AA66" s="23" t="str">
        <f t="shared" si="2"/>
        <v>@LINEID,'HE-297','Set de Mini Destornilladores con Nivelador','HE-297','Set de Mini Destornilladores con Nivelador',1,@CURRENCYID,'Creado por Julian Porras el 20/08/2024',@ISEXTERNAL,1,1,1,@FOBID,@CIIFID,@ISPRODNAL,@ISACTIVE,@ISVISIBLE</v>
      </c>
      <c r="AB66" s="23" t="str">
        <f t="shared" si="3"/>
        <v>DECLARE @LINEID INT = (SELECT LINE_ID FROM lines WHERE LINE_CODE = '001')</v>
      </c>
      <c r="AC66" s="23" t="str">
        <f t="shared" si="4"/>
        <v>DECLARE @CURRENCYID INT = (SELECT CURRENCY_ID FROM currencies WHERE CURRENCY_NAME = 'USD ')</v>
      </c>
      <c r="AD66" s="23" t="str">
        <f t="shared" si="5"/>
        <v>DECLARE @ISEXTERNAL BIT = (CASE WHEN 'Si' = 'Si' THEN 1 ELSE 0 END)</v>
      </c>
      <c r="AE66" s="23" t="str">
        <f t="shared" si="6"/>
        <v>DECLARE @FOBID INT = (SELECT MEASURE_UNIT_ID FROM measure_units WHERE MEASURE_UNIT_NAME ='Pieza')</v>
      </c>
      <c r="AF66" s="23" t="str">
        <f t="shared" si="7"/>
        <v>DECLARE @CIIFID INT = (SELECT MEASURE_UNIT_ID FROM measure_units WHERE MEASURE_UNIT_NAME ='Pieza')</v>
      </c>
      <c r="AG66" s="23" t="str">
        <f t="shared" si="8"/>
        <v>DECLARE @ISPRODNAL BIT = (CASE WHEN 'No' = 'Si' THEN 1 ELSE 0 END)</v>
      </c>
      <c r="AH66" s="23" t="str">
        <f t="shared" si="9"/>
        <v>DECLARE @ISACTIVE BIT = (CASE WHEN 'Si' = 'Si' THEN 1 ELSE 0 END)</v>
      </c>
      <c r="AI66" s="23" t="str">
        <f t="shared" si="10"/>
        <v>DECLARE @ISVISIBLE BIT = (CASE WHEN 'No' = 'Si' THEN 1 ELSE 0 END)</v>
      </c>
      <c r="AJ66" s="21"/>
      <c r="AK66" s="21"/>
      <c r="AL66" s="21"/>
      <c r="AM66" s="21"/>
      <c r="AN66" s="21"/>
      <c r="AO66" s="21"/>
      <c r="AP66" s="21"/>
      <c r="AQ66" s="21"/>
      <c r="AR66" s="21"/>
      <c r="AS66" s="21"/>
    </row>
    <row r="67" spans="1:45" x14ac:dyDescent="0.25">
      <c r="A67" s="18" t="s">
        <v>623</v>
      </c>
      <c r="B67" s="19" t="s">
        <v>180</v>
      </c>
      <c r="C67" s="19" t="s">
        <v>181</v>
      </c>
      <c r="D67" s="19" t="s">
        <v>180</v>
      </c>
      <c r="E67" s="19" t="s">
        <v>181</v>
      </c>
      <c r="F67" s="20">
        <v>1</v>
      </c>
      <c r="G67" s="18" t="s">
        <v>685</v>
      </c>
      <c r="H67" s="19" t="s">
        <v>686</v>
      </c>
      <c r="I67" s="19" t="s">
        <v>626</v>
      </c>
      <c r="J67" s="20">
        <v>1</v>
      </c>
      <c r="K67" s="20">
        <v>1</v>
      </c>
      <c r="L67" s="20">
        <v>1</v>
      </c>
      <c r="M67" s="18" t="s">
        <v>625</v>
      </c>
      <c r="N67" s="18" t="s">
        <v>625</v>
      </c>
      <c r="O67" s="18" t="s">
        <v>624</v>
      </c>
      <c r="P67" s="18" t="s">
        <v>626</v>
      </c>
      <c r="Q67" s="18" t="s">
        <v>624</v>
      </c>
      <c r="R67" s="21" t="str">
        <f t="shared" si="0"/>
        <v>001-HE-298</v>
      </c>
      <c r="T67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(@LINEID,'HE-298','Mini Set de Destornilladores Duck','HE-298','Mini Set de Destornilladores Duck',1,@CURRENCYID,'Creado por Julian Porras el 20/08/2024',@ISEXTERNAL,1,1,1,@FOBID,@CIIFID,@ISPRODNAL,@ISACTIVE,@ISVISIBLE)
GO</v>
      </c>
      <c r="U67" s="21"/>
      <c r="V67" s="21"/>
      <c r="W67" s="21"/>
      <c r="X67" s="21"/>
      <c r="Y67" s="21"/>
      <c r="Z67" s="21"/>
      <c r="AA67" s="23" t="str">
        <f t="shared" si="2"/>
        <v>@LINEID,'HE-298','Mini Set de Destornilladores Duck','HE-298','Mini Set de Destornilladores Duck',1,@CURRENCYID,'Creado por Julian Porras el 20/08/2024',@ISEXTERNAL,1,1,1,@FOBID,@CIIFID,@ISPRODNAL,@ISACTIVE,@ISVISIBLE</v>
      </c>
      <c r="AB67" s="23" t="str">
        <f t="shared" si="3"/>
        <v>DECLARE @LINEID INT = (SELECT LINE_ID FROM lines WHERE LINE_CODE = '001')</v>
      </c>
      <c r="AC67" s="23" t="str">
        <f t="shared" si="4"/>
        <v>DECLARE @CURRENCYID INT = (SELECT CURRENCY_ID FROM currencies WHERE CURRENCY_NAME = 'USD ')</v>
      </c>
      <c r="AD67" s="23" t="str">
        <f t="shared" si="5"/>
        <v>DECLARE @ISEXTERNAL BIT = (CASE WHEN 'Si' = 'Si' THEN 1 ELSE 0 END)</v>
      </c>
      <c r="AE67" s="23" t="str">
        <f t="shared" si="6"/>
        <v>DECLARE @FOBID INT = (SELECT MEASURE_UNIT_ID FROM measure_units WHERE MEASURE_UNIT_NAME ='Pieza')</v>
      </c>
      <c r="AF67" s="23" t="str">
        <f t="shared" si="7"/>
        <v>DECLARE @CIIFID INT = (SELECT MEASURE_UNIT_ID FROM measure_units WHERE MEASURE_UNIT_NAME ='Pieza')</v>
      </c>
      <c r="AG67" s="23" t="str">
        <f t="shared" si="8"/>
        <v>DECLARE @ISPRODNAL BIT = (CASE WHEN 'No' = 'Si' THEN 1 ELSE 0 END)</v>
      </c>
      <c r="AH67" s="23" t="str">
        <f t="shared" si="9"/>
        <v>DECLARE @ISACTIVE BIT = (CASE WHEN 'Si' = 'Si' THEN 1 ELSE 0 END)</v>
      </c>
      <c r="AI67" s="23" t="str">
        <f t="shared" si="10"/>
        <v>DECLARE @ISVISIBLE BIT = (CASE WHEN 'No' = 'Si' THEN 1 ELSE 0 END)</v>
      </c>
      <c r="AJ67" s="21"/>
      <c r="AK67" s="21"/>
      <c r="AL67" s="21"/>
      <c r="AM67" s="21"/>
      <c r="AN67" s="21"/>
      <c r="AO67" s="21"/>
      <c r="AP67" s="21"/>
      <c r="AQ67" s="21"/>
      <c r="AR67" s="21"/>
      <c r="AS67" s="21"/>
    </row>
    <row r="68" spans="1:45" x14ac:dyDescent="0.25">
      <c r="A68" s="18" t="s">
        <v>623</v>
      </c>
      <c r="B68" s="19" t="s">
        <v>182</v>
      </c>
      <c r="C68" s="19" t="s">
        <v>183</v>
      </c>
      <c r="D68" s="19" t="s">
        <v>182</v>
      </c>
      <c r="E68" s="19" t="s">
        <v>183</v>
      </c>
      <c r="F68" s="20">
        <v>1</v>
      </c>
      <c r="G68" s="18" t="s">
        <v>685</v>
      </c>
      <c r="H68" s="19" t="s">
        <v>686</v>
      </c>
      <c r="I68" s="19" t="s">
        <v>626</v>
      </c>
      <c r="J68" s="20">
        <v>1</v>
      </c>
      <c r="K68" s="20">
        <v>1</v>
      </c>
      <c r="L68" s="20">
        <v>1</v>
      </c>
      <c r="M68" s="18" t="s">
        <v>625</v>
      </c>
      <c r="N68" s="18" t="s">
        <v>625</v>
      </c>
      <c r="O68" s="18" t="s">
        <v>624</v>
      </c>
      <c r="P68" s="18" t="s">
        <v>626</v>
      </c>
      <c r="Q68" s="18" t="s">
        <v>624</v>
      </c>
      <c r="R68" s="21" t="str">
        <f t="shared" si="0"/>
        <v>001-HE-299</v>
      </c>
      <c r="T68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(@LINEID,'HE-299','Set de Herramientas Cork','HE-299','Set de Herramientas Cork',1,@CURRENCYID,'Creado por Julian Porras el 20/08/2024',@ISEXTERNAL,1,1,1,@FOBID,@CIIFID,@ISPRODNAL,@ISACTIVE,@ISVISIBLE)
GO</v>
      </c>
      <c r="U68" s="21"/>
      <c r="V68" s="21"/>
      <c r="W68" s="21"/>
      <c r="X68" s="21"/>
      <c r="Y68" s="21"/>
      <c r="Z68" s="21"/>
      <c r="AA68" s="23" t="str">
        <f t="shared" si="2"/>
        <v>@LINEID,'HE-299','Set de Herramientas Cork','HE-299','Set de Herramientas Cork',1,@CURRENCYID,'Creado por Julian Porras el 20/08/2024',@ISEXTERNAL,1,1,1,@FOBID,@CIIFID,@ISPRODNAL,@ISACTIVE,@ISVISIBLE</v>
      </c>
      <c r="AB68" s="23" t="str">
        <f t="shared" si="3"/>
        <v>DECLARE @LINEID INT = (SELECT LINE_ID FROM lines WHERE LINE_CODE = '001')</v>
      </c>
      <c r="AC68" s="23" t="str">
        <f t="shared" si="4"/>
        <v>DECLARE @CURRENCYID INT = (SELECT CURRENCY_ID FROM currencies WHERE CURRENCY_NAME = 'USD ')</v>
      </c>
      <c r="AD68" s="23" t="str">
        <f t="shared" si="5"/>
        <v>DECLARE @ISEXTERNAL BIT = (CASE WHEN 'Si' = 'Si' THEN 1 ELSE 0 END)</v>
      </c>
      <c r="AE68" s="23" t="str">
        <f t="shared" si="6"/>
        <v>DECLARE @FOBID INT = (SELECT MEASURE_UNIT_ID FROM measure_units WHERE MEASURE_UNIT_NAME ='Pieza')</v>
      </c>
      <c r="AF68" s="23" t="str">
        <f t="shared" si="7"/>
        <v>DECLARE @CIIFID INT = (SELECT MEASURE_UNIT_ID FROM measure_units WHERE MEASURE_UNIT_NAME ='Pieza')</v>
      </c>
      <c r="AG68" s="23" t="str">
        <f t="shared" si="8"/>
        <v>DECLARE @ISPRODNAL BIT = (CASE WHEN 'No' = 'Si' THEN 1 ELSE 0 END)</v>
      </c>
      <c r="AH68" s="23" t="str">
        <f t="shared" si="9"/>
        <v>DECLARE @ISACTIVE BIT = (CASE WHEN 'Si' = 'Si' THEN 1 ELSE 0 END)</v>
      </c>
      <c r="AI68" s="23" t="str">
        <f t="shared" si="10"/>
        <v>DECLARE @ISVISIBLE BIT = (CASE WHEN 'No' = 'Si' THEN 1 ELSE 0 END)</v>
      </c>
      <c r="AJ68" s="21"/>
      <c r="AK68" s="21"/>
      <c r="AL68" s="21"/>
      <c r="AM68" s="21"/>
      <c r="AN68" s="21"/>
      <c r="AO68" s="21"/>
      <c r="AP68" s="21"/>
      <c r="AQ68" s="21"/>
      <c r="AR68" s="21"/>
      <c r="AS68" s="21"/>
    </row>
    <row r="69" spans="1:45" x14ac:dyDescent="0.25">
      <c r="A69" s="18" t="s">
        <v>623</v>
      </c>
      <c r="B69" s="19" t="s">
        <v>204</v>
      </c>
      <c r="C69" s="19" t="s">
        <v>205</v>
      </c>
      <c r="D69" s="19" t="s">
        <v>204</v>
      </c>
      <c r="E69" s="19" t="s">
        <v>205</v>
      </c>
      <c r="F69" s="20">
        <v>1</v>
      </c>
      <c r="G69" s="18" t="s">
        <v>685</v>
      </c>
      <c r="H69" s="19" t="s">
        <v>686</v>
      </c>
      <c r="I69" s="19" t="s">
        <v>626</v>
      </c>
      <c r="J69" s="20">
        <v>1</v>
      </c>
      <c r="K69" s="20">
        <v>1</v>
      </c>
      <c r="L69" s="20">
        <v>1</v>
      </c>
      <c r="M69" s="18" t="s">
        <v>625</v>
      </c>
      <c r="N69" s="18" t="s">
        <v>625</v>
      </c>
      <c r="O69" s="18" t="s">
        <v>624</v>
      </c>
      <c r="P69" s="18" t="s">
        <v>626</v>
      </c>
      <c r="Q69" s="18" t="s">
        <v>624</v>
      </c>
      <c r="R69" s="21" t="str">
        <f t="shared" si="0"/>
        <v>001-HO-368</v>
      </c>
      <c r="T69" s="22" t="str">
        <f t="shared" si="1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(@LINEID,'HO-368','Set de Portavasos Cork','HO-368','Set de Portavasos Cork',1,@CURRENCYID,'Creado por Julian Porras el 20/08/2024',@ISEXTERNAL,1,1,1,@FOBID,@CIIFID,@ISPRODNAL,@ISACTIVE,@ISVISIBLE)
GO</v>
      </c>
      <c r="U69" s="21"/>
      <c r="V69" s="21"/>
      <c r="W69" s="21"/>
      <c r="X69" s="21"/>
      <c r="Y69" s="21"/>
      <c r="Z69" s="21"/>
      <c r="AA69" s="23" t="str">
        <f t="shared" si="2"/>
        <v>@LINEID,'HO-368','Set de Portavasos Cork','HO-368','Set de Portavasos Cork',1,@CURRENCYID,'Creado por Julian Porras el 20/08/2024',@ISEXTERNAL,1,1,1,@FOBID,@CIIFID,@ISPRODNAL,@ISACTIVE,@ISVISIBLE</v>
      </c>
      <c r="AB69" s="23" t="str">
        <f t="shared" si="3"/>
        <v>DECLARE @LINEID INT = (SELECT LINE_ID FROM lines WHERE LINE_CODE = '001')</v>
      </c>
      <c r="AC69" s="23" t="str">
        <f t="shared" si="4"/>
        <v>DECLARE @CURRENCYID INT = (SELECT CURRENCY_ID FROM currencies WHERE CURRENCY_NAME = 'USD ')</v>
      </c>
      <c r="AD69" s="23" t="str">
        <f t="shared" si="5"/>
        <v>DECLARE @ISEXTERNAL BIT = (CASE WHEN 'Si' = 'Si' THEN 1 ELSE 0 END)</v>
      </c>
      <c r="AE69" s="23" t="str">
        <f t="shared" si="6"/>
        <v>DECLARE @FOBID INT = (SELECT MEASURE_UNIT_ID FROM measure_units WHERE MEASURE_UNIT_NAME ='Pieza')</v>
      </c>
      <c r="AF69" s="23" t="str">
        <f t="shared" si="7"/>
        <v>DECLARE @CIIFID INT = (SELECT MEASURE_UNIT_ID FROM measure_units WHERE MEASURE_UNIT_NAME ='Pieza')</v>
      </c>
      <c r="AG69" s="23" t="str">
        <f t="shared" si="8"/>
        <v>DECLARE @ISPRODNAL BIT = (CASE WHEN 'No' = 'Si' THEN 1 ELSE 0 END)</v>
      </c>
      <c r="AH69" s="23" t="str">
        <f t="shared" si="9"/>
        <v>DECLARE @ISACTIVE BIT = (CASE WHEN 'Si' = 'Si' THEN 1 ELSE 0 END)</v>
      </c>
      <c r="AI69" s="23" t="str">
        <f t="shared" si="10"/>
        <v>DECLARE @ISVISIBLE BIT = (CASE WHEN 'No' = 'Si' THEN 1 ELSE 0 END)</v>
      </c>
      <c r="AJ69" s="21"/>
      <c r="AK69" s="21"/>
      <c r="AL69" s="21"/>
      <c r="AM69" s="21"/>
      <c r="AN69" s="21"/>
      <c r="AO69" s="21"/>
      <c r="AP69" s="21"/>
      <c r="AQ69" s="21"/>
      <c r="AR69" s="21"/>
      <c r="AS69" s="21"/>
    </row>
    <row r="70" spans="1:45" x14ac:dyDescent="0.25">
      <c r="A70" s="18" t="s">
        <v>623</v>
      </c>
      <c r="B70" s="19" t="s">
        <v>206</v>
      </c>
      <c r="C70" s="19" t="s">
        <v>207</v>
      </c>
      <c r="D70" s="19" t="s">
        <v>206</v>
      </c>
      <c r="E70" s="19" t="s">
        <v>207</v>
      </c>
      <c r="F70" s="20">
        <v>1</v>
      </c>
      <c r="G70" s="18" t="s">
        <v>685</v>
      </c>
      <c r="H70" s="19" t="s">
        <v>686</v>
      </c>
      <c r="I70" s="19" t="s">
        <v>626</v>
      </c>
      <c r="J70" s="20">
        <v>1</v>
      </c>
      <c r="K70" s="20">
        <v>1</v>
      </c>
      <c r="L70" s="20">
        <v>1</v>
      </c>
      <c r="M70" s="18" t="s">
        <v>625</v>
      </c>
      <c r="N70" s="18" t="s">
        <v>625</v>
      </c>
      <c r="O70" s="18" t="s">
        <v>624</v>
      </c>
      <c r="P70" s="18" t="s">
        <v>626</v>
      </c>
      <c r="Q70" s="18" t="s">
        <v>624</v>
      </c>
      <c r="R70" s="21" t="str">
        <f t="shared" ref="R70:R125" si="11">IF(A70&lt;&gt;"",IF(B70&lt;&gt;"",CONCATENATE(A70,"-",B70),""),"")</f>
        <v>001-MU-370</v>
      </c>
      <c r="T70" s="22" t="str">
        <f t="shared" ref="T70:T125" si="12">CONCATENATE(AB70," ",AC70," ",AD70," ",AE70," ",AF70," ",AG70," ",AH70," ",AI70," ",$T$2,$T$3,$V$2,$V$3,$Y$2,$U$2,$V$2,AA70,$Y$2,CHAR(10),"GO")</f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(@LINEID,'MU-370','Mug Plástico Doble Pared Chester 880ml','MU-370','Mug Plástico Doble Pared Chester 880ml',1,@CURRENCYID,'Creado por Julian Porras el 20/08/2024',@ISEXTERNAL,1,1,1,@FOBID,@CIIFID,@ISPRODNAL,@ISACTIVE,@ISVISIBLE)
GO</v>
      </c>
      <c r="U70" s="21"/>
      <c r="V70" s="21"/>
      <c r="W70" s="21"/>
      <c r="X70" s="21"/>
      <c r="Y70" s="21"/>
      <c r="Z70" s="21"/>
      <c r="AA70" s="23" t="str">
        <f t="shared" ref="AA70:AA125" si="13">CONCATENATE("@LINEID",$X$2,$W$2,B70,$W$2,$X$2,$W$2,C70,$W$2,$X$2,$W$2,D70,$W$2,$X$2,$W$2,E70,$W$2,$X$2,F70,$X$2,"@CURRENCYID",$X$2,IF(LEN(H70)&gt;0,CONCATENATE($W$2,H70,$W$2),$Z$2),$X$2,"@ISEXTERNAL",$X$2,J70,$X$2,K70,$X$2,L70,$X$2,"@FOBID",$X$2,"@CIIFID",$X$2,"@ISPRODNAL",$X$2,"@ISACTIVE",$X$2,"@ISVISIBLE")</f>
        <v>@LINEID,'MU-370','Mug Plástico Doble Pared Chester 880ml','MU-370','Mug Plástico Doble Pared Chester 880ml',1,@CURRENCYID,'Creado por Julian Porras el 20/08/2024',@ISEXTERNAL,1,1,1,@FOBID,@CIIFID,@ISPRODNAL,@ISACTIVE,@ISVISIBLE</v>
      </c>
      <c r="AB70" s="23" t="str">
        <f t="shared" ref="AB70:AB125" si="14">CONCATENATE("DECLARE @LINEID INT = (SELECT LINE_ID FROM lines WHERE LINE_CODE = '",A70,"')")</f>
        <v>DECLARE @LINEID INT = (SELECT LINE_ID FROM lines WHERE LINE_CODE = '001')</v>
      </c>
      <c r="AC70" s="23" t="str">
        <f t="shared" ref="AC70:AC125" si="15">CONCATENATE("DECLARE @CURRENCYID INT = (SELECT CURRENCY_ID FROM currencies WHERE CURRENCY_NAME = '",G70,"')")</f>
        <v>DECLARE @CURRENCYID INT = (SELECT CURRENCY_ID FROM currencies WHERE CURRENCY_NAME = 'USD ')</v>
      </c>
      <c r="AD70" s="23" t="str">
        <f t="shared" ref="AD70:AD125" si="16">CONCATENATE("DECLARE @ISEXTERNAL BIT = (CASE WHEN '",I70,"' = 'Si' THEN 1 ELSE 0 END)")</f>
        <v>DECLARE @ISEXTERNAL BIT = (CASE WHEN 'Si' = 'Si' THEN 1 ELSE 0 END)</v>
      </c>
      <c r="AE70" s="23" t="str">
        <f t="shared" ref="AE70:AE125" si="17">CONCATENATE("DECLARE @FOBID INT = (SELECT MEASURE_UNIT_ID FROM measure_units WHERE MEASURE_UNIT_NAME ='",M70,"')")</f>
        <v>DECLARE @FOBID INT = (SELECT MEASURE_UNIT_ID FROM measure_units WHERE MEASURE_UNIT_NAME ='Pieza')</v>
      </c>
      <c r="AF70" s="23" t="str">
        <f t="shared" ref="AF70:AF125" si="18">CONCATENATE("DECLARE @CIIFID INT = (SELECT MEASURE_UNIT_ID FROM measure_units WHERE MEASURE_UNIT_NAME ='",N70,"')")</f>
        <v>DECLARE @CIIFID INT = (SELECT MEASURE_UNIT_ID FROM measure_units WHERE MEASURE_UNIT_NAME ='Pieza')</v>
      </c>
      <c r="AG70" s="23" t="str">
        <f t="shared" ref="AG70:AG125" si="19">CONCATENATE("DECLARE @ISPRODNAL BIT = (CASE WHEN '",O70,"' = 'Si' THEN 1 ELSE 0 END)")</f>
        <v>DECLARE @ISPRODNAL BIT = (CASE WHEN 'No' = 'Si' THEN 1 ELSE 0 END)</v>
      </c>
      <c r="AH70" s="23" t="str">
        <f t="shared" ref="AH70:AH125" si="20">CONCATENATE("DECLARE @ISACTIVE BIT = (CASE WHEN '",P70,"' = 'Si' THEN 1 ELSE 0 END)")</f>
        <v>DECLARE @ISACTIVE BIT = (CASE WHEN 'Si' = 'Si' THEN 1 ELSE 0 END)</v>
      </c>
      <c r="AI70" s="23" t="str">
        <f t="shared" ref="AI70:AI125" si="21">CONCATENATE("DECLARE @ISVISIBLE BIT = (CASE WHEN '",Q70,"' = 'Si' THEN 1 ELSE 0 END)")</f>
        <v>DECLARE @ISVISIBLE BIT = (CASE WHEN 'No' = 'Si' THEN 1 ELSE 0 END)</v>
      </c>
      <c r="AJ70" s="21"/>
      <c r="AK70" s="21"/>
      <c r="AL70" s="21"/>
      <c r="AM70" s="21"/>
      <c r="AN70" s="21"/>
      <c r="AO70" s="21"/>
    </row>
    <row r="71" spans="1:45" x14ac:dyDescent="0.25">
      <c r="A71" s="18" t="s">
        <v>623</v>
      </c>
      <c r="B71" s="19" t="s">
        <v>229</v>
      </c>
      <c r="C71" s="19" t="s">
        <v>230</v>
      </c>
      <c r="D71" s="19" t="s">
        <v>229</v>
      </c>
      <c r="E71" s="19" t="s">
        <v>230</v>
      </c>
      <c r="F71" s="20">
        <v>1</v>
      </c>
      <c r="G71" s="18" t="s">
        <v>685</v>
      </c>
      <c r="H71" s="19" t="s">
        <v>686</v>
      </c>
      <c r="I71" s="19" t="s">
        <v>626</v>
      </c>
      <c r="J71" s="20">
        <v>1</v>
      </c>
      <c r="K71" s="20">
        <v>1</v>
      </c>
      <c r="L71" s="20">
        <v>1</v>
      </c>
      <c r="M71" s="18" t="s">
        <v>625</v>
      </c>
      <c r="N71" s="18" t="s">
        <v>625</v>
      </c>
      <c r="O71" s="18" t="s">
        <v>624</v>
      </c>
      <c r="P71" s="18" t="s">
        <v>626</v>
      </c>
      <c r="Q71" s="18" t="s">
        <v>624</v>
      </c>
      <c r="R71" s="21" t="str">
        <f t="shared" si="11"/>
        <v>001-VA-1094</v>
      </c>
      <c r="T71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(@LINEID,'VA-1094','Organizador Soren','VA-1094','Organizador Soren',1,@CURRENCYID,'Creado por Julian Porras el 20/08/2024',@ISEXTERNAL,1,1,1,@FOBID,@CIIFID,@ISPRODNAL,@ISACTIVE,@ISVISIBLE)
GO</v>
      </c>
      <c r="U71" s="21"/>
      <c r="V71" s="21"/>
      <c r="W71" s="21"/>
      <c r="X71" s="21"/>
      <c r="Y71" s="21"/>
      <c r="Z71" s="21"/>
      <c r="AA71" s="23" t="str">
        <f t="shared" si="13"/>
        <v>@LINEID,'VA-1094','Organizador Soren','VA-1094','Organizador Soren',1,@CURRENCYID,'Creado por Julian Porras el 20/08/2024',@ISEXTERNAL,1,1,1,@FOBID,@CIIFID,@ISPRODNAL,@ISACTIVE,@ISVISIBLE</v>
      </c>
      <c r="AB71" s="23" t="str">
        <f t="shared" si="14"/>
        <v>DECLARE @LINEID INT = (SELECT LINE_ID FROM lines WHERE LINE_CODE = '001')</v>
      </c>
      <c r="AC71" s="23" t="str">
        <f t="shared" si="15"/>
        <v>DECLARE @CURRENCYID INT = (SELECT CURRENCY_ID FROM currencies WHERE CURRENCY_NAME = 'USD ')</v>
      </c>
      <c r="AD71" s="23" t="str">
        <f t="shared" si="16"/>
        <v>DECLARE @ISEXTERNAL BIT = (CASE WHEN 'Si' = 'Si' THEN 1 ELSE 0 END)</v>
      </c>
      <c r="AE71" s="23" t="str">
        <f t="shared" si="17"/>
        <v>DECLARE @FOBID INT = (SELECT MEASURE_UNIT_ID FROM measure_units WHERE MEASURE_UNIT_NAME ='Pieza')</v>
      </c>
      <c r="AF71" s="23" t="str">
        <f t="shared" si="18"/>
        <v>DECLARE @CIIFID INT = (SELECT MEASURE_UNIT_ID FROM measure_units WHERE MEASURE_UNIT_NAME ='Pieza')</v>
      </c>
      <c r="AG71" s="23" t="str">
        <f t="shared" si="19"/>
        <v>DECLARE @ISPRODNAL BIT = (CASE WHEN 'No' = 'Si' THEN 1 ELSE 0 END)</v>
      </c>
      <c r="AH71" s="23" t="str">
        <f t="shared" si="20"/>
        <v>DECLARE @ISACTIVE BIT = (CASE WHEN 'Si' = 'Si' THEN 1 ELSE 0 END)</v>
      </c>
      <c r="AI71" s="23" t="str">
        <f t="shared" si="21"/>
        <v>DECLARE @ISVISIBLE BIT = (CASE WHEN 'No' = 'Si' THEN 1 ELSE 0 END)</v>
      </c>
      <c r="AJ71" s="21"/>
      <c r="AK71" s="21"/>
      <c r="AL71" s="21"/>
      <c r="AM71" s="21"/>
      <c r="AN71" s="21"/>
      <c r="AO71" s="21"/>
    </row>
    <row r="72" spans="1:45" x14ac:dyDescent="0.25">
      <c r="A72" s="18" t="s">
        <v>623</v>
      </c>
      <c r="B72" s="19" t="s">
        <v>231</v>
      </c>
      <c r="C72" s="19" t="s">
        <v>232</v>
      </c>
      <c r="D72" s="19" t="s">
        <v>231</v>
      </c>
      <c r="E72" s="19" t="s">
        <v>232</v>
      </c>
      <c r="F72" s="20">
        <v>1</v>
      </c>
      <c r="G72" s="18" t="s">
        <v>685</v>
      </c>
      <c r="H72" s="19" t="s">
        <v>686</v>
      </c>
      <c r="I72" s="19" t="s">
        <v>626</v>
      </c>
      <c r="J72" s="20">
        <v>1</v>
      </c>
      <c r="K72" s="20">
        <v>1</v>
      </c>
      <c r="L72" s="20">
        <v>1</v>
      </c>
      <c r="M72" s="18" t="s">
        <v>625</v>
      </c>
      <c r="N72" s="18" t="s">
        <v>625</v>
      </c>
      <c r="O72" s="18" t="s">
        <v>624</v>
      </c>
      <c r="P72" s="18" t="s">
        <v>626</v>
      </c>
      <c r="Q72" s="18" t="s">
        <v>624</v>
      </c>
      <c r="R72" s="21" t="str">
        <f t="shared" si="11"/>
        <v>001-VA-1095</v>
      </c>
      <c r="T72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(@LINEID,'VA-1095','Nevera Cooler Flora','VA-1095','Nevera Cooler Flora',1,@CURRENCYID,'Creado por Julian Porras el 20/08/2024',@ISEXTERNAL,1,1,1,@FOBID,@CIIFID,@ISPRODNAL,@ISACTIVE,@ISVISIBLE)
GO</v>
      </c>
      <c r="U72" s="21"/>
      <c r="V72" s="21"/>
      <c r="W72" s="21"/>
      <c r="X72" s="21"/>
      <c r="Y72" s="21"/>
      <c r="Z72" s="21"/>
      <c r="AA72" s="23" t="str">
        <f t="shared" si="13"/>
        <v>@LINEID,'VA-1095','Nevera Cooler Flora','VA-1095','Nevera Cooler Flora',1,@CURRENCYID,'Creado por Julian Porras el 20/08/2024',@ISEXTERNAL,1,1,1,@FOBID,@CIIFID,@ISPRODNAL,@ISACTIVE,@ISVISIBLE</v>
      </c>
      <c r="AB72" s="23" t="str">
        <f t="shared" si="14"/>
        <v>DECLARE @LINEID INT = (SELECT LINE_ID FROM lines WHERE LINE_CODE = '001')</v>
      </c>
      <c r="AC72" s="23" t="str">
        <f t="shared" si="15"/>
        <v>DECLARE @CURRENCYID INT = (SELECT CURRENCY_ID FROM currencies WHERE CURRENCY_NAME = 'USD ')</v>
      </c>
      <c r="AD72" s="23" t="str">
        <f t="shared" si="16"/>
        <v>DECLARE @ISEXTERNAL BIT = (CASE WHEN 'Si' = 'Si' THEN 1 ELSE 0 END)</v>
      </c>
      <c r="AE72" s="23" t="str">
        <f t="shared" si="17"/>
        <v>DECLARE @FOBID INT = (SELECT MEASURE_UNIT_ID FROM measure_units WHERE MEASURE_UNIT_NAME ='Pieza')</v>
      </c>
      <c r="AF72" s="23" t="str">
        <f t="shared" si="18"/>
        <v>DECLARE @CIIFID INT = (SELECT MEASURE_UNIT_ID FROM measure_units WHERE MEASURE_UNIT_NAME ='Pieza')</v>
      </c>
      <c r="AG72" s="23" t="str">
        <f t="shared" si="19"/>
        <v>DECLARE @ISPRODNAL BIT = (CASE WHEN 'No' = 'Si' THEN 1 ELSE 0 END)</v>
      </c>
      <c r="AH72" s="23" t="str">
        <f t="shared" si="20"/>
        <v>DECLARE @ISACTIVE BIT = (CASE WHEN 'Si' = 'Si' THEN 1 ELSE 0 END)</v>
      </c>
      <c r="AI72" s="23" t="str">
        <f t="shared" si="21"/>
        <v>DECLARE @ISVISIBLE BIT = (CASE WHEN 'No' = 'Si' THEN 1 ELSE 0 END)</v>
      </c>
      <c r="AJ72" s="21"/>
      <c r="AK72" s="21"/>
      <c r="AL72" s="21"/>
      <c r="AM72" s="21"/>
      <c r="AN72" s="21"/>
      <c r="AO72" s="21"/>
    </row>
    <row r="73" spans="1:45" x14ac:dyDescent="0.25">
      <c r="A73" s="18" t="s">
        <v>623</v>
      </c>
      <c r="B73" s="19" t="s">
        <v>233</v>
      </c>
      <c r="C73" s="19" t="s">
        <v>234</v>
      </c>
      <c r="D73" s="19" t="s">
        <v>233</v>
      </c>
      <c r="E73" s="19" t="s">
        <v>234</v>
      </c>
      <c r="F73" s="20">
        <v>1</v>
      </c>
      <c r="G73" s="18" t="s">
        <v>685</v>
      </c>
      <c r="H73" s="19" t="s">
        <v>686</v>
      </c>
      <c r="I73" s="19" t="s">
        <v>626</v>
      </c>
      <c r="J73" s="20">
        <v>1</v>
      </c>
      <c r="K73" s="20">
        <v>1</v>
      </c>
      <c r="L73" s="20">
        <v>1</v>
      </c>
      <c r="M73" s="18" t="s">
        <v>625</v>
      </c>
      <c r="N73" s="18" t="s">
        <v>625</v>
      </c>
      <c r="O73" s="18" t="s">
        <v>624</v>
      </c>
      <c r="P73" s="18" t="s">
        <v>626</v>
      </c>
      <c r="Q73" s="18" t="s">
        <v>624</v>
      </c>
      <c r="R73" s="21" t="str">
        <f t="shared" si="11"/>
        <v>001-VA-1096</v>
      </c>
      <c r="T73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(@LINEID,'VA-1096','Cubo Pop It','VA-1096','Cubo Pop It',1,@CURRENCYID,'Creado por Julian Porras el 20/08/2024',@ISEXTERNAL,1,1,1,@FOBID,@CIIFID,@ISPRODNAL,@ISACTIVE,@ISVISIBLE)
GO</v>
      </c>
      <c r="U73" s="21"/>
      <c r="V73" s="21"/>
      <c r="W73" s="21"/>
      <c r="X73" s="21"/>
      <c r="Y73" s="21"/>
      <c r="Z73" s="21"/>
      <c r="AA73" s="23" t="str">
        <f t="shared" si="13"/>
        <v>@LINEID,'VA-1096','Cubo Pop It','VA-1096','Cubo Pop It',1,@CURRENCYID,'Creado por Julian Porras el 20/08/2024',@ISEXTERNAL,1,1,1,@FOBID,@CIIFID,@ISPRODNAL,@ISACTIVE,@ISVISIBLE</v>
      </c>
      <c r="AB73" s="23" t="str">
        <f t="shared" si="14"/>
        <v>DECLARE @LINEID INT = (SELECT LINE_ID FROM lines WHERE LINE_CODE = '001')</v>
      </c>
      <c r="AC73" s="23" t="str">
        <f t="shared" si="15"/>
        <v>DECLARE @CURRENCYID INT = (SELECT CURRENCY_ID FROM currencies WHERE CURRENCY_NAME = 'USD ')</v>
      </c>
      <c r="AD73" s="23" t="str">
        <f t="shared" si="16"/>
        <v>DECLARE @ISEXTERNAL BIT = (CASE WHEN 'Si' = 'Si' THEN 1 ELSE 0 END)</v>
      </c>
      <c r="AE73" s="23" t="str">
        <f t="shared" si="17"/>
        <v>DECLARE @FOBID INT = (SELECT MEASURE_UNIT_ID FROM measure_units WHERE MEASURE_UNIT_NAME ='Pieza')</v>
      </c>
      <c r="AF73" s="23" t="str">
        <f t="shared" si="18"/>
        <v>DECLARE @CIIFID INT = (SELECT MEASURE_UNIT_ID FROM measure_units WHERE MEASURE_UNIT_NAME ='Pieza')</v>
      </c>
      <c r="AG73" s="23" t="str">
        <f t="shared" si="19"/>
        <v>DECLARE @ISPRODNAL BIT = (CASE WHEN 'No' = 'Si' THEN 1 ELSE 0 END)</v>
      </c>
      <c r="AH73" s="23" t="str">
        <f t="shared" si="20"/>
        <v>DECLARE @ISACTIVE BIT = (CASE WHEN 'Si' = 'Si' THEN 1 ELSE 0 END)</v>
      </c>
      <c r="AI73" s="23" t="str">
        <f t="shared" si="21"/>
        <v>DECLARE @ISVISIBLE BIT = (CASE WHEN 'No' = 'Si' THEN 1 ELSE 0 END)</v>
      </c>
      <c r="AJ73" s="21"/>
      <c r="AK73" s="21"/>
      <c r="AL73" s="21"/>
      <c r="AM73" s="21"/>
      <c r="AN73" s="21"/>
      <c r="AO73" s="21"/>
    </row>
    <row r="74" spans="1:45" x14ac:dyDescent="0.25">
      <c r="A74" s="18" t="s">
        <v>623</v>
      </c>
      <c r="B74" s="19" t="s">
        <v>235</v>
      </c>
      <c r="C74" s="19" t="s">
        <v>236</v>
      </c>
      <c r="D74" s="19" t="s">
        <v>235</v>
      </c>
      <c r="E74" s="19" t="s">
        <v>236</v>
      </c>
      <c r="F74" s="20">
        <v>1</v>
      </c>
      <c r="G74" s="18" t="s">
        <v>685</v>
      </c>
      <c r="H74" s="19" t="s">
        <v>686</v>
      </c>
      <c r="I74" s="19" t="s">
        <v>626</v>
      </c>
      <c r="J74" s="20">
        <v>1</v>
      </c>
      <c r="K74" s="20">
        <v>1</v>
      </c>
      <c r="L74" s="20">
        <v>1</v>
      </c>
      <c r="M74" s="18" t="s">
        <v>625</v>
      </c>
      <c r="N74" s="18" t="s">
        <v>625</v>
      </c>
      <c r="O74" s="18" t="s">
        <v>624</v>
      </c>
      <c r="P74" s="18" t="s">
        <v>626</v>
      </c>
      <c r="Q74" s="18" t="s">
        <v>624</v>
      </c>
      <c r="R74" s="21" t="str">
        <f t="shared" si="11"/>
        <v>001-MU-371</v>
      </c>
      <c r="T74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(@LINEID,'MU-371','Mug Plástico Cornet 650ml','MU-371','Mug Plástico Cornet 650ml',1,@CURRENCYID,'Creado por Julian Porras el 20/08/2024',@ISEXTERNAL,1,1,1,@FOBID,@CIIFID,@ISPRODNAL,@ISACTIVE,@ISVISIBLE)
GO</v>
      </c>
      <c r="U74" s="21"/>
      <c r="V74" s="21"/>
      <c r="W74" s="21"/>
      <c r="X74" s="21"/>
      <c r="Y74" s="21"/>
      <c r="Z74" s="21"/>
      <c r="AA74" s="23" t="str">
        <f t="shared" si="13"/>
        <v>@LINEID,'MU-371','Mug Plástico Cornet 650ml','MU-371','Mug Plástico Cornet 650ml',1,@CURRENCYID,'Creado por Julian Porras el 20/08/2024',@ISEXTERNAL,1,1,1,@FOBID,@CIIFID,@ISPRODNAL,@ISACTIVE,@ISVISIBLE</v>
      </c>
      <c r="AB74" s="23" t="str">
        <f t="shared" si="14"/>
        <v>DECLARE @LINEID INT = (SELECT LINE_ID FROM lines WHERE LINE_CODE = '001')</v>
      </c>
      <c r="AC74" s="23" t="str">
        <f t="shared" si="15"/>
        <v>DECLARE @CURRENCYID INT = (SELECT CURRENCY_ID FROM currencies WHERE CURRENCY_NAME = 'USD ')</v>
      </c>
      <c r="AD74" s="23" t="str">
        <f t="shared" si="16"/>
        <v>DECLARE @ISEXTERNAL BIT = (CASE WHEN 'Si' = 'Si' THEN 1 ELSE 0 END)</v>
      </c>
      <c r="AE74" s="23" t="str">
        <f t="shared" si="17"/>
        <v>DECLARE @FOBID INT = (SELECT MEASURE_UNIT_ID FROM measure_units WHERE MEASURE_UNIT_NAME ='Pieza')</v>
      </c>
      <c r="AF74" s="23" t="str">
        <f t="shared" si="18"/>
        <v>DECLARE @CIIFID INT = (SELECT MEASURE_UNIT_ID FROM measure_units WHERE MEASURE_UNIT_NAME ='Pieza')</v>
      </c>
      <c r="AG74" s="23" t="str">
        <f t="shared" si="19"/>
        <v>DECLARE @ISPRODNAL BIT = (CASE WHEN 'No' = 'Si' THEN 1 ELSE 0 END)</v>
      </c>
      <c r="AH74" s="23" t="str">
        <f t="shared" si="20"/>
        <v>DECLARE @ISACTIVE BIT = (CASE WHEN 'Si' = 'Si' THEN 1 ELSE 0 END)</v>
      </c>
      <c r="AI74" s="23" t="str">
        <f t="shared" si="21"/>
        <v>DECLARE @ISVISIBLE BIT = (CASE WHEN 'No' = 'Si' THEN 1 ELSE 0 END)</v>
      </c>
      <c r="AJ74" s="21"/>
      <c r="AK74" s="21"/>
      <c r="AL74" s="21"/>
      <c r="AM74" s="21"/>
      <c r="AN74" s="21"/>
      <c r="AO74" s="21"/>
    </row>
    <row r="75" spans="1:45" x14ac:dyDescent="0.25">
      <c r="A75" s="18" t="s">
        <v>623</v>
      </c>
      <c r="B75" s="19" t="s">
        <v>237</v>
      </c>
      <c r="C75" s="19" t="s">
        <v>238</v>
      </c>
      <c r="D75" s="19" t="s">
        <v>237</v>
      </c>
      <c r="E75" s="19" t="s">
        <v>238</v>
      </c>
      <c r="F75" s="20">
        <v>1</v>
      </c>
      <c r="G75" s="18" t="s">
        <v>685</v>
      </c>
      <c r="H75" s="19" t="s">
        <v>686</v>
      </c>
      <c r="I75" s="19" t="s">
        <v>626</v>
      </c>
      <c r="J75" s="20">
        <v>1</v>
      </c>
      <c r="K75" s="20">
        <v>1</v>
      </c>
      <c r="L75" s="20">
        <v>1</v>
      </c>
      <c r="M75" s="18" t="s">
        <v>625</v>
      </c>
      <c r="N75" s="18" t="s">
        <v>625</v>
      </c>
      <c r="O75" s="18" t="s">
        <v>624</v>
      </c>
      <c r="P75" s="18" t="s">
        <v>626</v>
      </c>
      <c r="Q75" s="18" t="s">
        <v>624</v>
      </c>
      <c r="R75" s="21" t="str">
        <f t="shared" si="11"/>
        <v>001-CP-321</v>
      </c>
      <c r="T75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(@LINEID,'CP-321','Grip Gyro','CP-321','Grip Gyro',1,@CURRENCYID,'Creado por Julian Porras el 20/08/2024',@ISEXTERNAL,1,1,1,@FOBID,@CIIFID,@ISPRODNAL,@ISACTIVE,@ISVISIBLE)
GO</v>
      </c>
      <c r="U75" s="21"/>
      <c r="V75" s="21"/>
      <c r="W75" s="21"/>
      <c r="X75" s="21"/>
      <c r="Y75" s="21"/>
      <c r="Z75" s="21"/>
      <c r="AA75" s="23" t="str">
        <f t="shared" si="13"/>
        <v>@LINEID,'CP-321','Grip Gyro','CP-321','Grip Gyro',1,@CURRENCYID,'Creado por Julian Porras el 20/08/2024',@ISEXTERNAL,1,1,1,@FOBID,@CIIFID,@ISPRODNAL,@ISACTIVE,@ISVISIBLE</v>
      </c>
      <c r="AB75" s="23" t="str">
        <f t="shared" si="14"/>
        <v>DECLARE @LINEID INT = (SELECT LINE_ID FROM lines WHERE LINE_CODE = '001')</v>
      </c>
      <c r="AC75" s="23" t="str">
        <f t="shared" si="15"/>
        <v>DECLARE @CURRENCYID INT = (SELECT CURRENCY_ID FROM currencies WHERE CURRENCY_NAME = 'USD ')</v>
      </c>
      <c r="AD75" s="23" t="str">
        <f t="shared" si="16"/>
        <v>DECLARE @ISEXTERNAL BIT = (CASE WHEN 'Si' = 'Si' THEN 1 ELSE 0 END)</v>
      </c>
      <c r="AE75" s="23" t="str">
        <f t="shared" si="17"/>
        <v>DECLARE @FOBID INT = (SELECT MEASURE_UNIT_ID FROM measure_units WHERE MEASURE_UNIT_NAME ='Pieza')</v>
      </c>
      <c r="AF75" s="23" t="str">
        <f t="shared" si="18"/>
        <v>DECLARE @CIIFID INT = (SELECT MEASURE_UNIT_ID FROM measure_units WHERE MEASURE_UNIT_NAME ='Pieza')</v>
      </c>
      <c r="AG75" s="23" t="str">
        <f t="shared" si="19"/>
        <v>DECLARE @ISPRODNAL BIT = (CASE WHEN 'No' = 'Si' THEN 1 ELSE 0 END)</v>
      </c>
      <c r="AH75" s="23" t="str">
        <f t="shared" si="20"/>
        <v>DECLARE @ISACTIVE BIT = (CASE WHEN 'Si' = 'Si' THEN 1 ELSE 0 END)</v>
      </c>
      <c r="AI75" s="23" t="str">
        <f t="shared" si="21"/>
        <v>DECLARE @ISVISIBLE BIT = (CASE WHEN 'No' = 'Si' THEN 1 ELSE 0 END)</v>
      </c>
      <c r="AJ75" s="21"/>
      <c r="AK75" s="21"/>
      <c r="AL75" s="21"/>
      <c r="AM75" s="21"/>
      <c r="AN75" s="21"/>
      <c r="AO75" s="21"/>
    </row>
    <row r="76" spans="1:45" x14ac:dyDescent="0.25">
      <c r="A76" s="18" t="s">
        <v>623</v>
      </c>
      <c r="B76" s="19" t="s">
        <v>239</v>
      </c>
      <c r="C76" s="19" t="s">
        <v>240</v>
      </c>
      <c r="D76" s="19" t="s">
        <v>239</v>
      </c>
      <c r="E76" s="19" t="s">
        <v>240</v>
      </c>
      <c r="F76" s="20">
        <v>1</v>
      </c>
      <c r="G76" s="18" t="s">
        <v>685</v>
      </c>
      <c r="H76" s="19" t="s">
        <v>686</v>
      </c>
      <c r="I76" s="19" t="s">
        <v>626</v>
      </c>
      <c r="J76" s="20">
        <v>1</v>
      </c>
      <c r="K76" s="20">
        <v>1</v>
      </c>
      <c r="L76" s="20">
        <v>1</v>
      </c>
      <c r="M76" s="18" t="s">
        <v>625</v>
      </c>
      <c r="N76" s="18" t="s">
        <v>625</v>
      </c>
      <c r="O76" s="18" t="s">
        <v>624</v>
      </c>
      <c r="P76" s="18" t="s">
        <v>626</v>
      </c>
      <c r="Q76" s="18" t="s">
        <v>624</v>
      </c>
      <c r="R76" s="21" t="str">
        <f t="shared" si="11"/>
        <v>001-TE-598</v>
      </c>
      <c r="T76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(@LINEID,'TE-598','Speaker Bluetooth Twin Karaoke','TE-598','Speaker Bluetooth Twin Karaoke',1,@CURRENCYID,'Creado por Julian Porras el 20/08/2024',@ISEXTERNAL,1,1,1,@FOBID,@CIIFID,@ISPRODNAL,@ISACTIVE,@ISVISIBLE)
GO</v>
      </c>
      <c r="U76" s="21"/>
      <c r="V76" s="21"/>
      <c r="W76" s="21"/>
      <c r="X76" s="21"/>
      <c r="Y76" s="21"/>
      <c r="Z76" s="21"/>
      <c r="AA76" s="23" t="str">
        <f t="shared" si="13"/>
        <v>@LINEID,'TE-598','Speaker Bluetooth Twin Karaoke','TE-598','Speaker Bluetooth Twin Karaoke',1,@CURRENCYID,'Creado por Julian Porras el 20/08/2024',@ISEXTERNAL,1,1,1,@FOBID,@CIIFID,@ISPRODNAL,@ISACTIVE,@ISVISIBLE</v>
      </c>
      <c r="AB76" s="23" t="str">
        <f t="shared" si="14"/>
        <v>DECLARE @LINEID INT = (SELECT LINE_ID FROM lines WHERE LINE_CODE = '001')</v>
      </c>
      <c r="AC76" s="23" t="str">
        <f t="shared" si="15"/>
        <v>DECLARE @CURRENCYID INT = (SELECT CURRENCY_ID FROM currencies WHERE CURRENCY_NAME = 'USD ')</v>
      </c>
      <c r="AD76" s="23" t="str">
        <f t="shared" si="16"/>
        <v>DECLARE @ISEXTERNAL BIT = (CASE WHEN 'Si' = 'Si' THEN 1 ELSE 0 END)</v>
      </c>
      <c r="AE76" s="23" t="str">
        <f t="shared" si="17"/>
        <v>DECLARE @FOBID INT = (SELECT MEASURE_UNIT_ID FROM measure_units WHERE MEASURE_UNIT_NAME ='Pieza')</v>
      </c>
      <c r="AF76" s="23" t="str">
        <f t="shared" si="18"/>
        <v>DECLARE @CIIFID INT = (SELECT MEASURE_UNIT_ID FROM measure_units WHERE MEASURE_UNIT_NAME ='Pieza')</v>
      </c>
      <c r="AG76" s="23" t="str">
        <f t="shared" si="19"/>
        <v>DECLARE @ISPRODNAL BIT = (CASE WHEN 'No' = 'Si' THEN 1 ELSE 0 END)</v>
      </c>
      <c r="AH76" s="23" t="str">
        <f t="shared" si="20"/>
        <v>DECLARE @ISACTIVE BIT = (CASE WHEN 'Si' = 'Si' THEN 1 ELSE 0 END)</v>
      </c>
      <c r="AI76" s="23" t="str">
        <f t="shared" si="21"/>
        <v>DECLARE @ISVISIBLE BIT = (CASE WHEN 'No' = 'Si' THEN 1 ELSE 0 END)</v>
      </c>
      <c r="AJ76" s="21"/>
      <c r="AK76" s="21"/>
      <c r="AL76" s="21"/>
      <c r="AM76" s="21"/>
      <c r="AN76" s="21"/>
      <c r="AO76" s="21"/>
    </row>
    <row r="77" spans="1:45" x14ac:dyDescent="0.25">
      <c r="A77" s="18" t="s">
        <v>623</v>
      </c>
      <c r="B77" s="19" t="s">
        <v>241</v>
      </c>
      <c r="C77" s="19" t="s">
        <v>242</v>
      </c>
      <c r="D77" s="19" t="s">
        <v>241</v>
      </c>
      <c r="E77" s="19" t="s">
        <v>242</v>
      </c>
      <c r="F77" s="20">
        <v>1</v>
      </c>
      <c r="G77" s="18" t="s">
        <v>685</v>
      </c>
      <c r="H77" s="19" t="s">
        <v>686</v>
      </c>
      <c r="I77" s="19" t="s">
        <v>626</v>
      </c>
      <c r="J77" s="20">
        <v>1</v>
      </c>
      <c r="K77" s="20">
        <v>1</v>
      </c>
      <c r="L77" s="20">
        <v>1</v>
      </c>
      <c r="M77" s="18" t="s">
        <v>625</v>
      </c>
      <c r="N77" s="18" t="s">
        <v>625</v>
      </c>
      <c r="O77" s="18" t="s">
        <v>624</v>
      </c>
      <c r="P77" s="18" t="s">
        <v>626</v>
      </c>
      <c r="Q77" s="18" t="s">
        <v>624</v>
      </c>
      <c r="R77" s="21" t="str">
        <f t="shared" si="11"/>
        <v>001-TE-599</v>
      </c>
      <c r="T77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(@LINEID,'TE-599','Cable Multicargador Lorcan','TE-599','Cable Multicargador Lorcan',1,@CURRENCYID,'Creado por Julian Porras el 20/08/2024',@ISEXTERNAL,1,1,1,@FOBID,@CIIFID,@ISPRODNAL,@ISACTIVE,@ISVISIBLE)
GO</v>
      </c>
      <c r="U77" s="21"/>
      <c r="V77" s="21"/>
      <c r="W77" s="21"/>
      <c r="X77" s="21"/>
      <c r="Y77" s="21"/>
      <c r="Z77" s="21"/>
      <c r="AA77" s="23" t="str">
        <f t="shared" si="13"/>
        <v>@LINEID,'TE-599','Cable Multicargador Lorcan','TE-599','Cable Multicargador Lorcan',1,@CURRENCYID,'Creado por Julian Porras el 20/08/2024',@ISEXTERNAL,1,1,1,@FOBID,@CIIFID,@ISPRODNAL,@ISACTIVE,@ISVISIBLE</v>
      </c>
      <c r="AB77" s="23" t="str">
        <f t="shared" si="14"/>
        <v>DECLARE @LINEID INT = (SELECT LINE_ID FROM lines WHERE LINE_CODE = '001')</v>
      </c>
      <c r="AC77" s="23" t="str">
        <f t="shared" si="15"/>
        <v>DECLARE @CURRENCYID INT = (SELECT CURRENCY_ID FROM currencies WHERE CURRENCY_NAME = 'USD ')</v>
      </c>
      <c r="AD77" s="23" t="str">
        <f t="shared" si="16"/>
        <v>DECLARE @ISEXTERNAL BIT = (CASE WHEN 'Si' = 'Si' THEN 1 ELSE 0 END)</v>
      </c>
      <c r="AE77" s="23" t="str">
        <f t="shared" si="17"/>
        <v>DECLARE @FOBID INT = (SELECT MEASURE_UNIT_ID FROM measure_units WHERE MEASURE_UNIT_NAME ='Pieza')</v>
      </c>
      <c r="AF77" s="23" t="str">
        <f t="shared" si="18"/>
        <v>DECLARE @CIIFID INT = (SELECT MEASURE_UNIT_ID FROM measure_units WHERE MEASURE_UNIT_NAME ='Pieza')</v>
      </c>
      <c r="AG77" s="23" t="str">
        <f t="shared" si="19"/>
        <v>DECLARE @ISPRODNAL BIT = (CASE WHEN 'No' = 'Si' THEN 1 ELSE 0 END)</v>
      </c>
      <c r="AH77" s="23" t="str">
        <f t="shared" si="20"/>
        <v>DECLARE @ISACTIVE BIT = (CASE WHEN 'Si' = 'Si' THEN 1 ELSE 0 END)</v>
      </c>
      <c r="AI77" s="23" t="str">
        <f t="shared" si="21"/>
        <v>DECLARE @ISVISIBLE BIT = (CASE WHEN 'No' = 'Si' THEN 1 ELSE 0 END)</v>
      </c>
      <c r="AJ77" s="21"/>
      <c r="AK77" s="21"/>
      <c r="AL77" s="21"/>
      <c r="AM77" s="21"/>
      <c r="AN77" s="21"/>
      <c r="AO77" s="21"/>
    </row>
    <row r="78" spans="1:45" x14ac:dyDescent="0.25">
      <c r="A78" s="18" t="s">
        <v>623</v>
      </c>
      <c r="B78" s="19" t="s">
        <v>243</v>
      </c>
      <c r="C78" s="19" t="s">
        <v>244</v>
      </c>
      <c r="D78" s="19" t="s">
        <v>243</v>
      </c>
      <c r="E78" s="19" t="s">
        <v>244</v>
      </c>
      <c r="F78" s="20">
        <v>1</v>
      </c>
      <c r="G78" s="18" t="s">
        <v>685</v>
      </c>
      <c r="H78" s="19" t="s">
        <v>686</v>
      </c>
      <c r="I78" s="19" t="s">
        <v>626</v>
      </c>
      <c r="J78" s="20">
        <v>1</v>
      </c>
      <c r="K78" s="20">
        <v>1</v>
      </c>
      <c r="L78" s="20">
        <v>1</v>
      </c>
      <c r="M78" s="18" t="s">
        <v>625</v>
      </c>
      <c r="N78" s="18" t="s">
        <v>625</v>
      </c>
      <c r="O78" s="18" t="s">
        <v>624</v>
      </c>
      <c r="P78" s="18" t="s">
        <v>626</v>
      </c>
      <c r="Q78" s="18" t="s">
        <v>624</v>
      </c>
      <c r="R78" s="21" t="str">
        <f t="shared" si="11"/>
        <v>001-CP-322</v>
      </c>
      <c r="T78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(@LINEID,'CP-322','Mini Masajeador Gun','CP-322','Mini Masajeador Gun',1,@CURRENCYID,'Creado por Julian Porras el 20/08/2024',@ISEXTERNAL,1,1,1,@FOBID,@CIIFID,@ISPRODNAL,@ISACTIVE,@ISVISIBLE)
GO</v>
      </c>
      <c r="U78" s="21"/>
      <c r="V78" s="21"/>
      <c r="W78" s="21"/>
      <c r="X78" s="21"/>
      <c r="Y78" s="21"/>
      <c r="Z78" s="21"/>
      <c r="AA78" s="23" t="str">
        <f t="shared" si="13"/>
        <v>@LINEID,'CP-322','Mini Masajeador Gun','CP-322','Mini Masajeador Gun',1,@CURRENCYID,'Creado por Julian Porras el 20/08/2024',@ISEXTERNAL,1,1,1,@FOBID,@CIIFID,@ISPRODNAL,@ISACTIVE,@ISVISIBLE</v>
      </c>
      <c r="AB78" s="23" t="str">
        <f t="shared" si="14"/>
        <v>DECLARE @LINEID INT = (SELECT LINE_ID FROM lines WHERE LINE_CODE = '001')</v>
      </c>
      <c r="AC78" s="23" t="str">
        <f t="shared" si="15"/>
        <v>DECLARE @CURRENCYID INT = (SELECT CURRENCY_ID FROM currencies WHERE CURRENCY_NAME = 'USD ')</v>
      </c>
      <c r="AD78" s="23" t="str">
        <f t="shared" si="16"/>
        <v>DECLARE @ISEXTERNAL BIT = (CASE WHEN 'Si' = 'Si' THEN 1 ELSE 0 END)</v>
      </c>
      <c r="AE78" s="23" t="str">
        <f t="shared" si="17"/>
        <v>DECLARE @FOBID INT = (SELECT MEASURE_UNIT_ID FROM measure_units WHERE MEASURE_UNIT_NAME ='Pieza')</v>
      </c>
      <c r="AF78" s="23" t="str">
        <f t="shared" si="18"/>
        <v>DECLARE @CIIFID INT = (SELECT MEASURE_UNIT_ID FROM measure_units WHERE MEASURE_UNIT_NAME ='Pieza')</v>
      </c>
      <c r="AG78" s="23" t="str">
        <f t="shared" si="19"/>
        <v>DECLARE @ISPRODNAL BIT = (CASE WHEN 'No' = 'Si' THEN 1 ELSE 0 END)</v>
      </c>
      <c r="AH78" s="23" t="str">
        <f t="shared" si="20"/>
        <v>DECLARE @ISACTIVE BIT = (CASE WHEN 'Si' = 'Si' THEN 1 ELSE 0 END)</v>
      </c>
      <c r="AI78" s="23" t="str">
        <f t="shared" si="21"/>
        <v>DECLARE @ISVISIBLE BIT = (CASE WHEN 'No' = 'Si' THEN 1 ELSE 0 END)</v>
      </c>
      <c r="AJ78" s="21"/>
      <c r="AK78" s="21"/>
      <c r="AL78" s="21"/>
      <c r="AM78" s="21"/>
      <c r="AN78" s="21"/>
      <c r="AO78" s="21"/>
    </row>
    <row r="79" spans="1:45" x14ac:dyDescent="0.25">
      <c r="A79" s="18" t="s">
        <v>623</v>
      </c>
      <c r="B79" s="19" t="s">
        <v>245</v>
      </c>
      <c r="C79" s="19" t="s">
        <v>246</v>
      </c>
      <c r="D79" s="19" t="s">
        <v>245</v>
      </c>
      <c r="E79" s="19" t="s">
        <v>246</v>
      </c>
      <c r="F79" s="20">
        <v>1</v>
      </c>
      <c r="G79" s="18" t="s">
        <v>685</v>
      </c>
      <c r="H79" s="19" t="s">
        <v>686</v>
      </c>
      <c r="I79" s="19" t="s">
        <v>626</v>
      </c>
      <c r="J79" s="20">
        <v>1</v>
      </c>
      <c r="K79" s="20">
        <v>1</v>
      </c>
      <c r="L79" s="20">
        <v>1</v>
      </c>
      <c r="M79" s="18" t="s">
        <v>625</v>
      </c>
      <c r="N79" s="18" t="s">
        <v>625</v>
      </c>
      <c r="O79" s="18" t="s">
        <v>624</v>
      </c>
      <c r="P79" s="18" t="s">
        <v>626</v>
      </c>
      <c r="Q79" s="18" t="s">
        <v>624</v>
      </c>
      <c r="R79" s="21" t="str">
        <f t="shared" si="11"/>
        <v>001-VA-1097</v>
      </c>
      <c r="T79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(@LINEID,'VA-1097','Bola para Mascotas','VA-1097','Bola para Mascotas',1,@CURRENCYID,'Creado por Julian Porras el 20/08/2024',@ISEXTERNAL,1,1,1,@FOBID,@CIIFID,@ISPRODNAL,@ISACTIVE,@ISVISIBLE)
GO</v>
      </c>
      <c r="U79" s="21"/>
      <c r="V79" s="21"/>
      <c r="W79" s="21"/>
      <c r="X79" s="21"/>
      <c r="Y79" s="21"/>
      <c r="Z79" s="21"/>
      <c r="AA79" s="23" t="str">
        <f t="shared" si="13"/>
        <v>@LINEID,'VA-1097','Bola para Mascotas','VA-1097','Bola para Mascotas',1,@CURRENCYID,'Creado por Julian Porras el 20/08/2024',@ISEXTERNAL,1,1,1,@FOBID,@CIIFID,@ISPRODNAL,@ISACTIVE,@ISVISIBLE</v>
      </c>
      <c r="AB79" s="23" t="str">
        <f t="shared" si="14"/>
        <v>DECLARE @LINEID INT = (SELECT LINE_ID FROM lines WHERE LINE_CODE = '001')</v>
      </c>
      <c r="AC79" s="23" t="str">
        <f t="shared" si="15"/>
        <v>DECLARE @CURRENCYID INT = (SELECT CURRENCY_ID FROM currencies WHERE CURRENCY_NAME = 'USD ')</v>
      </c>
      <c r="AD79" s="23" t="str">
        <f t="shared" si="16"/>
        <v>DECLARE @ISEXTERNAL BIT = (CASE WHEN 'Si' = 'Si' THEN 1 ELSE 0 END)</v>
      </c>
      <c r="AE79" s="23" t="str">
        <f t="shared" si="17"/>
        <v>DECLARE @FOBID INT = (SELECT MEASURE_UNIT_ID FROM measure_units WHERE MEASURE_UNIT_NAME ='Pieza')</v>
      </c>
      <c r="AF79" s="23" t="str">
        <f t="shared" si="18"/>
        <v>DECLARE @CIIFID INT = (SELECT MEASURE_UNIT_ID FROM measure_units WHERE MEASURE_UNIT_NAME ='Pieza')</v>
      </c>
      <c r="AG79" s="23" t="str">
        <f t="shared" si="19"/>
        <v>DECLARE @ISPRODNAL BIT = (CASE WHEN 'No' = 'Si' THEN 1 ELSE 0 END)</v>
      </c>
      <c r="AH79" s="23" t="str">
        <f t="shared" si="20"/>
        <v>DECLARE @ISACTIVE BIT = (CASE WHEN 'Si' = 'Si' THEN 1 ELSE 0 END)</v>
      </c>
      <c r="AI79" s="23" t="str">
        <f t="shared" si="21"/>
        <v>DECLARE @ISVISIBLE BIT = (CASE WHEN 'No' = 'Si' THEN 1 ELSE 0 END)</v>
      </c>
      <c r="AJ79" s="21"/>
      <c r="AK79" s="21"/>
      <c r="AL79" s="21"/>
      <c r="AM79" s="21"/>
      <c r="AN79" s="21"/>
      <c r="AO79" s="21"/>
    </row>
    <row r="80" spans="1:45" x14ac:dyDescent="0.25">
      <c r="A80" s="18" t="s">
        <v>623</v>
      </c>
      <c r="B80" s="19" t="s">
        <v>247</v>
      </c>
      <c r="C80" s="19" t="s">
        <v>248</v>
      </c>
      <c r="D80" s="19" t="s">
        <v>247</v>
      </c>
      <c r="E80" s="19" t="s">
        <v>248</v>
      </c>
      <c r="F80" s="20">
        <v>1</v>
      </c>
      <c r="G80" s="18" t="s">
        <v>685</v>
      </c>
      <c r="H80" s="19" t="s">
        <v>686</v>
      </c>
      <c r="I80" s="19" t="s">
        <v>626</v>
      </c>
      <c r="J80" s="20">
        <v>1</v>
      </c>
      <c r="K80" s="20">
        <v>1</v>
      </c>
      <c r="L80" s="20">
        <v>1</v>
      </c>
      <c r="M80" s="18" t="s">
        <v>625</v>
      </c>
      <c r="N80" s="18" t="s">
        <v>625</v>
      </c>
      <c r="O80" s="18" t="s">
        <v>624</v>
      </c>
      <c r="P80" s="18" t="s">
        <v>626</v>
      </c>
      <c r="Q80" s="18" t="s">
        <v>624</v>
      </c>
      <c r="R80" s="21" t="str">
        <f t="shared" si="11"/>
        <v>001-VA-1098</v>
      </c>
      <c r="T80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(@LINEID,'VA-1098','Set Limpiador 7 en 1','VA-1098','Set Limpiador 7 en 1',1,@CURRENCYID,'Creado por Julian Porras el 20/08/2024',@ISEXTERNAL,1,1,1,@FOBID,@CIIFID,@ISPRODNAL,@ISACTIVE,@ISVISIBLE)
GO</v>
      </c>
      <c r="U80" s="21"/>
      <c r="V80" s="21"/>
      <c r="W80" s="21"/>
      <c r="X80" s="21"/>
      <c r="Y80" s="21"/>
      <c r="Z80" s="21"/>
      <c r="AA80" s="23" t="str">
        <f t="shared" si="13"/>
        <v>@LINEID,'VA-1098','Set Limpiador 7 en 1','VA-1098','Set Limpiador 7 en 1',1,@CURRENCYID,'Creado por Julian Porras el 20/08/2024',@ISEXTERNAL,1,1,1,@FOBID,@CIIFID,@ISPRODNAL,@ISACTIVE,@ISVISIBLE</v>
      </c>
      <c r="AB80" s="23" t="str">
        <f t="shared" si="14"/>
        <v>DECLARE @LINEID INT = (SELECT LINE_ID FROM lines WHERE LINE_CODE = '001')</v>
      </c>
      <c r="AC80" s="23" t="str">
        <f t="shared" si="15"/>
        <v>DECLARE @CURRENCYID INT = (SELECT CURRENCY_ID FROM currencies WHERE CURRENCY_NAME = 'USD ')</v>
      </c>
      <c r="AD80" s="23" t="str">
        <f t="shared" si="16"/>
        <v>DECLARE @ISEXTERNAL BIT = (CASE WHEN 'Si' = 'Si' THEN 1 ELSE 0 END)</v>
      </c>
      <c r="AE80" s="23" t="str">
        <f t="shared" si="17"/>
        <v>DECLARE @FOBID INT = (SELECT MEASURE_UNIT_ID FROM measure_units WHERE MEASURE_UNIT_NAME ='Pieza')</v>
      </c>
      <c r="AF80" s="23" t="str">
        <f t="shared" si="18"/>
        <v>DECLARE @CIIFID INT = (SELECT MEASURE_UNIT_ID FROM measure_units WHERE MEASURE_UNIT_NAME ='Pieza')</v>
      </c>
      <c r="AG80" s="23" t="str">
        <f t="shared" si="19"/>
        <v>DECLARE @ISPRODNAL BIT = (CASE WHEN 'No' = 'Si' THEN 1 ELSE 0 END)</v>
      </c>
      <c r="AH80" s="23" t="str">
        <f t="shared" si="20"/>
        <v>DECLARE @ISACTIVE BIT = (CASE WHEN 'Si' = 'Si' THEN 1 ELSE 0 END)</v>
      </c>
      <c r="AI80" s="23" t="str">
        <f t="shared" si="21"/>
        <v>DECLARE @ISVISIBLE BIT = (CASE WHEN 'No' = 'Si' THEN 1 ELSE 0 END)</v>
      </c>
      <c r="AJ80" s="21"/>
      <c r="AK80" s="21"/>
      <c r="AL80" s="21"/>
      <c r="AM80" s="21"/>
      <c r="AN80" s="21"/>
      <c r="AO80" s="21"/>
    </row>
    <row r="81" spans="1:41" x14ac:dyDescent="0.25">
      <c r="A81" s="18" t="s">
        <v>623</v>
      </c>
      <c r="B81" s="19" t="s">
        <v>255</v>
      </c>
      <c r="C81" s="19" t="s">
        <v>256</v>
      </c>
      <c r="D81" s="19" t="s">
        <v>255</v>
      </c>
      <c r="E81" s="19" t="s">
        <v>256</v>
      </c>
      <c r="F81" s="20">
        <v>1</v>
      </c>
      <c r="G81" s="18" t="s">
        <v>685</v>
      </c>
      <c r="H81" s="19" t="s">
        <v>686</v>
      </c>
      <c r="I81" s="19" t="s">
        <v>626</v>
      </c>
      <c r="J81" s="20">
        <v>1</v>
      </c>
      <c r="K81" s="20">
        <v>1</v>
      </c>
      <c r="L81" s="20">
        <v>1</v>
      </c>
      <c r="M81" s="18" t="s">
        <v>625</v>
      </c>
      <c r="N81" s="18" t="s">
        <v>625</v>
      </c>
      <c r="O81" s="18" t="s">
        <v>624</v>
      </c>
      <c r="P81" s="18" t="s">
        <v>626</v>
      </c>
      <c r="Q81" s="18" t="s">
        <v>624</v>
      </c>
      <c r="R81" s="21" t="str">
        <f t="shared" si="11"/>
        <v>001-VA-1100</v>
      </c>
      <c r="T81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(@LINEID,'VA-1100','Bowl Mat para Mascotas','VA-1100','Bowl Mat para Mascotas',1,@CURRENCYID,'Creado por Julian Porras el 20/08/2024',@ISEXTERNAL,1,1,1,@FOBID,@CIIFID,@ISPRODNAL,@ISACTIVE,@ISVISIBLE)
GO</v>
      </c>
      <c r="U81" s="21"/>
      <c r="V81" s="21"/>
      <c r="W81" s="21"/>
      <c r="X81" s="21"/>
      <c r="Y81" s="21"/>
      <c r="Z81" s="21"/>
      <c r="AA81" s="23" t="str">
        <f t="shared" si="13"/>
        <v>@LINEID,'VA-1100','Bowl Mat para Mascotas','VA-1100','Bowl Mat para Mascotas',1,@CURRENCYID,'Creado por Julian Porras el 20/08/2024',@ISEXTERNAL,1,1,1,@FOBID,@CIIFID,@ISPRODNAL,@ISACTIVE,@ISVISIBLE</v>
      </c>
      <c r="AB81" s="23" t="str">
        <f t="shared" si="14"/>
        <v>DECLARE @LINEID INT = (SELECT LINE_ID FROM lines WHERE LINE_CODE = '001')</v>
      </c>
      <c r="AC81" s="23" t="str">
        <f t="shared" si="15"/>
        <v>DECLARE @CURRENCYID INT = (SELECT CURRENCY_ID FROM currencies WHERE CURRENCY_NAME = 'USD ')</v>
      </c>
      <c r="AD81" s="23" t="str">
        <f t="shared" si="16"/>
        <v>DECLARE @ISEXTERNAL BIT = (CASE WHEN 'Si' = 'Si' THEN 1 ELSE 0 END)</v>
      </c>
      <c r="AE81" s="23" t="str">
        <f t="shared" si="17"/>
        <v>DECLARE @FOBID INT = (SELECT MEASURE_UNIT_ID FROM measure_units WHERE MEASURE_UNIT_NAME ='Pieza')</v>
      </c>
      <c r="AF81" s="23" t="str">
        <f t="shared" si="18"/>
        <v>DECLARE @CIIFID INT = (SELECT MEASURE_UNIT_ID FROM measure_units WHERE MEASURE_UNIT_NAME ='Pieza')</v>
      </c>
      <c r="AG81" s="23" t="str">
        <f t="shared" si="19"/>
        <v>DECLARE @ISPRODNAL BIT = (CASE WHEN 'No' = 'Si' THEN 1 ELSE 0 END)</v>
      </c>
      <c r="AH81" s="23" t="str">
        <f t="shared" si="20"/>
        <v>DECLARE @ISACTIVE BIT = (CASE WHEN 'Si' = 'Si' THEN 1 ELSE 0 END)</v>
      </c>
      <c r="AI81" s="23" t="str">
        <f t="shared" si="21"/>
        <v>DECLARE @ISVISIBLE BIT = (CASE WHEN 'No' = 'Si' THEN 1 ELSE 0 END)</v>
      </c>
      <c r="AJ81" s="21"/>
      <c r="AK81" s="21"/>
      <c r="AL81" s="21"/>
      <c r="AM81" s="21"/>
      <c r="AN81" s="21"/>
      <c r="AO81" s="21"/>
    </row>
    <row r="82" spans="1:41" x14ac:dyDescent="0.25">
      <c r="A82" s="18" t="s">
        <v>623</v>
      </c>
      <c r="B82" s="19" t="s">
        <v>257</v>
      </c>
      <c r="C82" s="19" t="s">
        <v>258</v>
      </c>
      <c r="D82" s="19" t="s">
        <v>257</v>
      </c>
      <c r="E82" s="19" t="s">
        <v>258</v>
      </c>
      <c r="F82" s="20">
        <v>1</v>
      </c>
      <c r="G82" s="18" t="s">
        <v>685</v>
      </c>
      <c r="H82" s="19" t="s">
        <v>686</v>
      </c>
      <c r="I82" s="19" t="s">
        <v>626</v>
      </c>
      <c r="J82" s="20">
        <v>1</v>
      </c>
      <c r="K82" s="20">
        <v>1</v>
      </c>
      <c r="L82" s="20">
        <v>1</v>
      </c>
      <c r="M82" s="18" t="s">
        <v>625</v>
      </c>
      <c r="N82" s="18" t="s">
        <v>625</v>
      </c>
      <c r="O82" s="18" t="s">
        <v>624</v>
      </c>
      <c r="P82" s="18" t="s">
        <v>626</v>
      </c>
      <c r="Q82" s="18" t="s">
        <v>624</v>
      </c>
      <c r="R82" s="21" t="str">
        <f t="shared" si="11"/>
        <v>001-HO-371</v>
      </c>
      <c r="T82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(@LINEID,'HO-371','Identificador de Copas Rainbow','HO-371','Identificador de Copas Rainbow',1,@CURRENCYID,'Creado por Julian Porras el 20/08/2024',@ISEXTERNAL,1,1,1,@FOBID,@CIIFID,@ISPRODNAL,@ISACTIVE,@ISVISIBLE)
GO</v>
      </c>
      <c r="U82" s="21"/>
      <c r="V82" s="21"/>
      <c r="W82" s="21"/>
      <c r="X82" s="21"/>
      <c r="Y82" s="21"/>
      <c r="Z82" s="21"/>
      <c r="AA82" s="23" t="str">
        <f t="shared" si="13"/>
        <v>@LINEID,'HO-371','Identificador de Copas Rainbow','HO-371','Identificador de Copas Rainbow',1,@CURRENCYID,'Creado por Julian Porras el 20/08/2024',@ISEXTERNAL,1,1,1,@FOBID,@CIIFID,@ISPRODNAL,@ISACTIVE,@ISVISIBLE</v>
      </c>
      <c r="AB82" s="23" t="str">
        <f t="shared" si="14"/>
        <v>DECLARE @LINEID INT = (SELECT LINE_ID FROM lines WHERE LINE_CODE = '001')</v>
      </c>
      <c r="AC82" s="23" t="str">
        <f t="shared" si="15"/>
        <v>DECLARE @CURRENCYID INT = (SELECT CURRENCY_ID FROM currencies WHERE CURRENCY_NAME = 'USD ')</v>
      </c>
      <c r="AD82" s="23" t="str">
        <f t="shared" si="16"/>
        <v>DECLARE @ISEXTERNAL BIT = (CASE WHEN 'Si' = 'Si' THEN 1 ELSE 0 END)</v>
      </c>
      <c r="AE82" s="23" t="str">
        <f t="shared" si="17"/>
        <v>DECLARE @FOBID INT = (SELECT MEASURE_UNIT_ID FROM measure_units WHERE MEASURE_UNIT_NAME ='Pieza')</v>
      </c>
      <c r="AF82" s="23" t="str">
        <f t="shared" si="18"/>
        <v>DECLARE @CIIFID INT = (SELECT MEASURE_UNIT_ID FROM measure_units WHERE MEASURE_UNIT_NAME ='Pieza')</v>
      </c>
      <c r="AG82" s="23" t="str">
        <f t="shared" si="19"/>
        <v>DECLARE @ISPRODNAL BIT = (CASE WHEN 'No' = 'Si' THEN 1 ELSE 0 END)</v>
      </c>
      <c r="AH82" s="23" t="str">
        <f t="shared" si="20"/>
        <v>DECLARE @ISACTIVE BIT = (CASE WHEN 'Si' = 'Si' THEN 1 ELSE 0 END)</v>
      </c>
      <c r="AI82" s="23" t="str">
        <f t="shared" si="21"/>
        <v>DECLARE @ISVISIBLE BIT = (CASE WHEN 'No' = 'Si' THEN 1 ELSE 0 END)</v>
      </c>
      <c r="AJ82" s="21"/>
      <c r="AK82" s="21"/>
      <c r="AL82" s="21"/>
      <c r="AM82" s="21"/>
      <c r="AN82" s="21"/>
      <c r="AO82" s="21"/>
    </row>
    <row r="83" spans="1:41" x14ac:dyDescent="0.25">
      <c r="A83" s="18" t="s">
        <v>623</v>
      </c>
      <c r="B83" s="19" t="s">
        <v>259</v>
      </c>
      <c r="C83" s="19" t="s">
        <v>260</v>
      </c>
      <c r="D83" s="19" t="s">
        <v>259</v>
      </c>
      <c r="E83" s="19" t="s">
        <v>260</v>
      </c>
      <c r="F83" s="20">
        <v>1</v>
      </c>
      <c r="G83" s="18" t="s">
        <v>685</v>
      </c>
      <c r="H83" s="19" t="s">
        <v>686</v>
      </c>
      <c r="I83" s="19" t="s">
        <v>626</v>
      </c>
      <c r="J83" s="20">
        <v>1</v>
      </c>
      <c r="K83" s="20">
        <v>1</v>
      </c>
      <c r="L83" s="20">
        <v>1</v>
      </c>
      <c r="M83" s="18" t="s">
        <v>625</v>
      </c>
      <c r="N83" s="18" t="s">
        <v>625</v>
      </c>
      <c r="O83" s="18" t="s">
        <v>624</v>
      </c>
      <c r="P83" s="18" t="s">
        <v>626</v>
      </c>
      <c r="Q83" s="18" t="s">
        <v>624</v>
      </c>
      <c r="R83" s="21" t="str">
        <f t="shared" si="11"/>
        <v>001-CP-324</v>
      </c>
      <c r="T83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(@LINEID,'CP-324','Masajeador Bamboo','CP-324','Masajeador Bamboo',1,@CURRENCYID,'Creado por Julian Porras el 20/08/2024',@ISEXTERNAL,1,1,1,@FOBID,@CIIFID,@ISPRODNAL,@ISACTIVE,@ISVISIBLE)
GO</v>
      </c>
      <c r="U83" s="21"/>
      <c r="V83" s="21"/>
      <c r="W83" s="21"/>
      <c r="X83" s="21"/>
      <c r="Y83" s="21"/>
      <c r="Z83" s="21"/>
      <c r="AA83" s="23" t="str">
        <f t="shared" si="13"/>
        <v>@LINEID,'CP-324','Masajeador Bamboo','CP-324','Masajeador Bamboo',1,@CURRENCYID,'Creado por Julian Porras el 20/08/2024',@ISEXTERNAL,1,1,1,@FOBID,@CIIFID,@ISPRODNAL,@ISACTIVE,@ISVISIBLE</v>
      </c>
      <c r="AB83" s="23" t="str">
        <f t="shared" si="14"/>
        <v>DECLARE @LINEID INT = (SELECT LINE_ID FROM lines WHERE LINE_CODE = '001')</v>
      </c>
      <c r="AC83" s="23" t="str">
        <f t="shared" si="15"/>
        <v>DECLARE @CURRENCYID INT = (SELECT CURRENCY_ID FROM currencies WHERE CURRENCY_NAME = 'USD ')</v>
      </c>
      <c r="AD83" s="23" t="str">
        <f t="shared" si="16"/>
        <v>DECLARE @ISEXTERNAL BIT = (CASE WHEN 'Si' = 'Si' THEN 1 ELSE 0 END)</v>
      </c>
      <c r="AE83" s="23" t="str">
        <f t="shared" si="17"/>
        <v>DECLARE @FOBID INT = (SELECT MEASURE_UNIT_ID FROM measure_units WHERE MEASURE_UNIT_NAME ='Pieza')</v>
      </c>
      <c r="AF83" s="23" t="str">
        <f t="shared" si="18"/>
        <v>DECLARE @CIIFID INT = (SELECT MEASURE_UNIT_ID FROM measure_units WHERE MEASURE_UNIT_NAME ='Pieza')</v>
      </c>
      <c r="AG83" s="23" t="str">
        <f t="shared" si="19"/>
        <v>DECLARE @ISPRODNAL BIT = (CASE WHEN 'No' = 'Si' THEN 1 ELSE 0 END)</v>
      </c>
      <c r="AH83" s="23" t="str">
        <f t="shared" si="20"/>
        <v>DECLARE @ISACTIVE BIT = (CASE WHEN 'Si' = 'Si' THEN 1 ELSE 0 END)</v>
      </c>
      <c r="AI83" s="23" t="str">
        <f t="shared" si="21"/>
        <v>DECLARE @ISVISIBLE BIT = (CASE WHEN 'No' = 'Si' THEN 1 ELSE 0 END)</v>
      </c>
      <c r="AJ83" s="21"/>
      <c r="AK83" s="21"/>
      <c r="AL83" s="21"/>
      <c r="AM83" s="21"/>
      <c r="AN83" s="21"/>
      <c r="AO83" s="21"/>
    </row>
    <row r="84" spans="1:41" x14ac:dyDescent="0.25">
      <c r="A84" s="18" t="s">
        <v>623</v>
      </c>
      <c r="B84" s="19" t="s">
        <v>261</v>
      </c>
      <c r="C84" s="19" t="s">
        <v>262</v>
      </c>
      <c r="D84" s="19" t="s">
        <v>261</v>
      </c>
      <c r="E84" s="19" t="s">
        <v>262</v>
      </c>
      <c r="F84" s="20">
        <v>1</v>
      </c>
      <c r="G84" s="18" t="s">
        <v>685</v>
      </c>
      <c r="H84" s="19" t="s">
        <v>686</v>
      </c>
      <c r="I84" s="19" t="s">
        <v>626</v>
      </c>
      <c r="J84" s="20">
        <v>1</v>
      </c>
      <c r="K84" s="20">
        <v>1</v>
      </c>
      <c r="L84" s="20">
        <v>1</v>
      </c>
      <c r="M84" s="18" t="s">
        <v>625</v>
      </c>
      <c r="N84" s="18" t="s">
        <v>625</v>
      </c>
      <c r="O84" s="18" t="s">
        <v>624</v>
      </c>
      <c r="P84" s="18" t="s">
        <v>626</v>
      </c>
      <c r="Q84" s="18" t="s">
        <v>624</v>
      </c>
      <c r="R84" s="21" t="str">
        <f t="shared" si="11"/>
        <v>001-OF-648</v>
      </c>
      <c r="T84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(@LINEID,'OF-648','Libreta Jokull','OF-648','Libreta Jokull',1,@CURRENCYID,'Creado por Julian Porras el 20/08/2024',@ISEXTERNAL,1,1,1,@FOBID,@CIIFID,@ISPRODNAL,@ISACTIVE,@ISVISIBLE)
GO</v>
      </c>
      <c r="U84" s="21"/>
      <c r="V84" s="21"/>
      <c r="W84" s="21"/>
      <c r="X84" s="21"/>
      <c r="Y84" s="21"/>
      <c r="Z84" s="21"/>
      <c r="AA84" s="23" t="str">
        <f t="shared" si="13"/>
        <v>@LINEID,'OF-648','Libreta Jokull','OF-648','Libreta Jokull',1,@CURRENCYID,'Creado por Julian Porras el 20/08/2024',@ISEXTERNAL,1,1,1,@FOBID,@CIIFID,@ISPRODNAL,@ISACTIVE,@ISVISIBLE</v>
      </c>
      <c r="AB84" s="23" t="str">
        <f t="shared" si="14"/>
        <v>DECLARE @LINEID INT = (SELECT LINE_ID FROM lines WHERE LINE_CODE = '001')</v>
      </c>
      <c r="AC84" s="23" t="str">
        <f t="shared" si="15"/>
        <v>DECLARE @CURRENCYID INT = (SELECT CURRENCY_ID FROM currencies WHERE CURRENCY_NAME = 'USD ')</v>
      </c>
      <c r="AD84" s="23" t="str">
        <f t="shared" si="16"/>
        <v>DECLARE @ISEXTERNAL BIT = (CASE WHEN 'Si' = 'Si' THEN 1 ELSE 0 END)</v>
      </c>
      <c r="AE84" s="23" t="str">
        <f t="shared" si="17"/>
        <v>DECLARE @FOBID INT = (SELECT MEASURE_UNIT_ID FROM measure_units WHERE MEASURE_UNIT_NAME ='Pieza')</v>
      </c>
      <c r="AF84" s="23" t="str">
        <f t="shared" si="18"/>
        <v>DECLARE @CIIFID INT = (SELECT MEASURE_UNIT_ID FROM measure_units WHERE MEASURE_UNIT_NAME ='Pieza')</v>
      </c>
      <c r="AG84" s="23" t="str">
        <f t="shared" si="19"/>
        <v>DECLARE @ISPRODNAL BIT = (CASE WHEN 'No' = 'Si' THEN 1 ELSE 0 END)</v>
      </c>
      <c r="AH84" s="23" t="str">
        <f t="shared" si="20"/>
        <v>DECLARE @ISACTIVE BIT = (CASE WHEN 'Si' = 'Si' THEN 1 ELSE 0 END)</v>
      </c>
      <c r="AI84" s="23" t="str">
        <f t="shared" si="21"/>
        <v>DECLARE @ISVISIBLE BIT = (CASE WHEN 'No' = 'Si' THEN 1 ELSE 0 END)</v>
      </c>
      <c r="AJ84" s="21"/>
      <c r="AK84" s="21"/>
      <c r="AL84" s="21"/>
      <c r="AM84" s="21"/>
      <c r="AN84" s="21"/>
      <c r="AO84" s="21"/>
    </row>
    <row r="85" spans="1:41" x14ac:dyDescent="0.25">
      <c r="A85" s="18" t="s">
        <v>623</v>
      </c>
      <c r="B85" s="19" t="s">
        <v>263</v>
      </c>
      <c r="C85" s="19" t="s">
        <v>264</v>
      </c>
      <c r="D85" s="19" t="s">
        <v>263</v>
      </c>
      <c r="E85" s="19" t="s">
        <v>264</v>
      </c>
      <c r="F85" s="20">
        <v>1</v>
      </c>
      <c r="G85" s="18" t="s">
        <v>656</v>
      </c>
      <c r="H85" s="19" t="s">
        <v>686</v>
      </c>
      <c r="I85" s="19" t="s">
        <v>626</v>
      </c>
      <c r="J85" s="20">
        <v>1</v>
      </c>
      <c r="K85" s="20">
        <v>1</v>
      </c>
      <c r="L85" s="20">
        <v>1</v>
      </c>
      <c r="M85" s="18" t="s">
        <v>625</v>
      </c>
      <c r="N85" s="18" t="s">
        <v>625</v>
      </c>
      <c r="O85" s="18" t="s">
        <v>624</v>
      </c>
      <c r="P85" s="18" t="s">
        <v>626</v>
      </c>
      <c r="Q85" s="18" t="s">
        <v>624</v>
      </c>
      <c r="R85" s="21" t="str">
        <f t="shared" si="11"/>
        <v>001-CP-325</v>
      </c>
      <c r="T85" s="22" t="str">
        <f t="shared" si="12"/>
        <v>DECLARE @LINEID INT = (SELECT LINE_ID FROM lines WHERE LINE_CODE = '001') DECLARE @CURRENCYID INT = (SELECT CURRENCY_ID FROM currencies WHERE CURRENCY_NAME = 'Peso')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(@LINEID,'CP-325','Espejo Jordi Cork','CP-325','Espejo Jordi Cork',1,@CURRENCYID,'Creado por Julian Porras el 20/08/2024',@ISEXTERNAL,1,1,1,@FOBID,@CIIFID,@ISPRODNAL,@ISACTIVE,@ISVISIBLE)
GO</v>
      </c>
      <c r="U85" s="21"/>
      <c r="V85" s="21"/>
      <c r="W85" s="21"/>
      <c r="X85" s="21"/>
      <c r="Y85" s="21"/>
      <c r="Z85" s="21"/>
      <c r="AA85" s="23" t="str">
        <f t="shared" si="13"/>
        <v>@LINEID,'CP-325','Espejo Jordi Cork','CP-325','Espejo Jordi Cork',1,@CURRENCYID,'Creado por Julian Porras el 20/08/2024',@ISEXTERNAL,1,1,1,@FOBID,@CIIFID,@ISPRODNAL,@ISACTIVE,@ISVISIBLE</v>
      </c>
      <c r="AB85" s="23" t="str">
        <f t="shared" si="14"/>
        <v>DECLARE @LINEID INT = (SELECT LINE_ID FROM lines WHERE LINE_CODE = '001')</v>
      </c>
      <c r="AC85" s="23" t="str">
        <f t="shared" si="15"/>
        <v>DECLARE @CURRENCYID INT = (SELECT CURRENCY_ID FROM currencies WHERE CURRENCY_NAME = 'Peso')</v>
      </c>
      <c r="AD85" s="23" t="str">
        <f t="shared" si="16"/>
        <v>DECLARE @ISEXTERNAL BIT = (CASE WHEN 'Si' = 'Si' THEN 1 ELSE 0 END)</v>
      </c>
      <c r="AE85" s="23" t="str">
        <f t="shared" si="17"/>
        <v>DECLARE @FOBID INT = (SELECT MEASURE_UNIT_ID FROM measure_units WHERE MEASURE_UNIT_NAME ='Pieza')</v>
      </c>
      <c r="AF85" s="23" t="str">
        <f t="shared" si="18"/>
        <v>DECLARE @CIIFID INT = (SELECT MEASURE_UNIT_ID FROM measure_units WHERE MEASURE_UNIT_NAME ='Pieza')</v>
      </c>
      <c r="AG85" s="23" t="str">
        <f t="shared" si="19"/>
        <v>DECLARE @ISPRODNAL BIT = (CASE WHEN 'No' = 'Si' THEN 1 ELSE 0 END)</v>
      </c>
      <c r="AH85" s="23" t="str">
        <f t="shared" si="20"/>
        <v>DECLARE @ISACTIVE BIT = (CASE WHEN 'Si' = 'Si' THEN 1 ELSE 0 END)</v>
      </c>
      <c r="AI85" s="23" t="str">
        <f t="shared" si="21"/>
        <v>DECLARE @ISVISIBLE BIT = (CASE WHEN 'No' = 'Si' THEN 1 ELSE 0 END)</v>
      </c>
      <c r="AJ85" s="21"/>
      <c r="AK85" s="21"/>
      <c r="AL85" s="21"/>
      <c r="AM85" s="21"/>
      <c r="AN85" s="21"/>
      <c r="AO85" s="21"/>
    </row>
    <row r="86" spans="1:41" x14ac:dyDescent="0.25">
      <c r="A86" s="18" t="s">
        <v>623</v>
      </c>
      <c r="B86" s="19" t="s">
        <v>265</v>
      </c>
      <c r="C86" s="19" t="s">
        <v>266</v>
      </c>
      <c r="D86" s="19" t="s">
        <v>265</v>
      </c>
      <c r="E86" s="19" t="s">
        <v>266</v>
      </c>
      <c r="F86" s="20">
        <v>1</v>
      </c>
      <c r="G86" s="18" t="s">
        <v>685</v>
      </c>
      <c r="H86" s="19" t="s">
        <v>686</v>
      </c>
      <c r="I86" s="19" t="s">
        <v>626</v>
      </c>
      <c r="J86" s="20">
        <v>1</v>
      </c>
      <c r="K86" s="20">
        <v>1</v>
      </c>
      <c r="L86" s="20">
        <v>1</v>
      </c>
      <c r="M86" s="18" t="s">
        <v>625</v>
      </c>
      <c r="N86" s="18" t="s">
        <v>625</v>
      </c>
      <c r="O86" s="18" t="s">
        <v>624</v>
      </c>
      <c r="P86" s="18" t="s">
        <v>626</v>
      </c>
      <c r="Q86" s="18" t="s">
        <v>624</v>
      </c>
      <c r="R86" s="21" t="str">
        <f t="shared" si="11"/>
        <v>001-OF-649</v>
      </c>
      <c r="T86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(@LINEID,'OF-649','Portabolígrafos Konstantin Bamboo','OF-649','Portabolígrafos Konstantin Bamboo',1,@CURRENCYID,'Creado por Julian Porras el 20/08/2024',@ISEXTERNAL,1,1,1,@FOBID,@CIIFID,@ISPRODNAL,@ISACTIVE,@ISVISIBLE)
GO</v>
      </c>
      <c r="U86" s="21"/>
      <c r="V86" s="21"/>
      <c r="W86" s="21"/>
      <c r="X86" s="21"/>
      <c r="Y86" s="21"/>
      <c r="Z86" s="21"/>
      <c r="AA86" s="23" t="str">
        <f t="shared" si="13"/>
        <v>@LINEID,'OF-649','Portabolígrafos Konstantin Bamboo','OF-649','Portabolígrafos Konstantin Bamboo',1,@CURRENCYID,'Creado por Julian Porras el 20/08/2024',@ISEXTERNAL,1,1,1,@FOBID,@CIIFID,@ISPRODNAL,@ISACTIVE,@ISVISIBLE</v>
      </c>
      <c r="AB86" s="23" t="str">
        <f t="shared" si="14"/>
        <v>DECLARE @LINEID INT = (SELECT LINE_ID FROM lines WHERE LINE_CODE = '001')</v>
      </c>
      <c r="AC86" s="23" t="str">
        <f t="shared" si="15"/>
        <v>DECLARE @CURRENCYID INT = (SELECT CURRENCY_ID FROM currencies WHERE CURRENCY_NAME = 'USD ')</v>
      </c>
      <c r="AD86" s="23" t="str">
        <f t="shared" si="16"/>
        <v>DECLARE @ISEXTERNAL BIT = (CASE WHEN 'Si' = 'Si' THEN 1 ELSE 0 END)</v>
      </c>
      <c r="AE86" s="23" t="str">
        <f t="shared" si="17"/>
        <v>DECLARE @FOBID INT = (SELECT MEASURE_UNIT_ID FROM measure_units WHERE MEASURE_UNIT_NAME ='Pieza')</v>
      </c>
      <c r="AF86" s="23" t="str">
        <f t="shared" si="18"/>
        <v>DECLARE @CIIFID INT = (SELECT MEASURE_UNIT_ID FROM measure_units WHERE MEASURE_UNIT_NAME ='Pieza')</v>
      </c>
      <c r="AG86" s="23" t="str">
        <f t="shared" si="19"/>
        <v>DECLARE @ISPRODNAL BIT = (CASE WHEN 'No' = 'Si' THEN 1 ELSE 0 END)</v>
      </c>
      <c r="AH86" s="23" t="str">
        <f t="shared" si="20"/>
        <v>DECLARE @ISACTIVE BIT = (CASE WHEN 'Si' = 'Si' THEN 1 ELSE 0 END)</v>
      </c>
      <c r="AI86" s="23" t="str">
        <f t="shared" si="21"/>
        <v>DECLARE @ISVISIBLE BIT = (CASE WHEN 'No' = 'Si' THEN 1 ELSE 0 END)</v>
      </c>
      <c r="AJ86" s="21"/>
      <c r="AK86" s="21"/>
      <c r="AL86" s="21"/>
      <c r="AM86" s="21"/>
      <c r="AN86" s="21"/>
      <c r="AO86" s="21"/>
    </row>
    <row r="87" spans="1:41" x14ac:dyDescent="0.25">
      <c r="A87" s="18" t="s">
        <v>623</v>
      </c>
      <c r="B87" s="19" t="s">
        <v>267</v>
      </c>
      <c r="C87" s="19" t="s">
        <v>268</v>
      </c>
      <c r="D87" s="19" t="s">
        <v>267</v>
      </c>
      <c r="E87" s="19" t="s">
        <v>268</v>
      </c>
      <c r="F87" s="20">
        <v>1</v>
      </c>
      <c r="G87" s="18" t="s">
        <v>685</v>
      </c>
      <c r="H87" s="19" t="s">
        <v>686</v>
      </c>
      <c r="I87" s="19" t="s">
        <v>626</v>
      </c>
      <c r="J87" s="20">
        <v>1</v>
      </c>
      <c r="K87" s="20">
        <v>1</v>
      </c>
      <c r="L87" s="20">
        <v>1</v>
      </c>
      <c r="M87" s="18" t="s">
        <v>625</v>
      </c>
      <c r="N87" s="18" t="s">
        <v>625</v>
      </c>
      <c r="O87" s="18" t="s">
        <v>624</v>
      </c>
      <c r="P87" s="18" t="s">
        <v>626</v>
      </c>
      <c r="Q87" s="18" t="s">
        <v>624</v>
      </c>
      <c r="R87" s="21" t="str">
        <f t="shared" si="11"/>
        <v>001-OF-650</v>
      </c>
      <c r="T87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(@LINEID,'OF-650','Calendario Perpetuo Loic Bamboo','OF-650','Calendario Perpetuo Loic Bamboo',1,@CURRENCYID,'Creado por Julian Porras el 20/08/2024',@ISEXTERNAL,1,1,1,@FOBID,@CIIFID,@ISPRODNAL,@ISACTIVE,@ISVISIBLE)
GO</v>
      </c>
      <c r="U87" s="21"/>
      <c r="V87" s="21"/>
      <c r="W87" s="21"/>
      <c r="X87" s="21"/>
      <c r="Y87" s="21"/>
      <c r="Z87" s="21"/>
      <c r="AA87" s="23" t="str">
        <f t="shared" si="13"/>
        <v>@LINEID,'OF-650','Calendario Perpetuo Loic Bamboo','OF-650','Calendario Perpetuo Loic Bamboo',1,@CURRENCYID,'Creado por Julian Porras el 20/08/2024',@ISEXTERNAL,1,1,1,@FOBID,@CIIFID,@ISPRODNAL,@ISACTIVE,@ISVISIBLE</v>
      </c>
      <c r="AB87" s="23" t="str">
        <f t="shared" si="14"/>
        <v>DECLARE @LINEID INT = (SELECT LINE_ID FROM lines WHERE LINE_CODE = '001')</v>
      </c>
      <c r="AC87" s="23" t="str">
        <f t="shared" si="15"/>
        <v>DECLARE @CURRENCYID INT = (SELECT CURRENCY_ID FROM currencies WHERE CURRENCY_NAME = 'USD ')</v>
      </c>
      <c r="AD87" s="23" t="str">
        <f t="shared" si="16"/>
        <v>DECLARE @ISEXTERNAL BIT = (CASE WHEN 'Si' = 'Si' THEN 1 ELSE 0 END)</v>
      </c>
      <c r="AE87" s="23" t="str">
        <f t="shared" si="17"/>
        <v>DECLARE @FOBID INT = (SELECT MEASURE_UNIT_ID FROM measure_units WHERE MEASURE_UNIT_NAME ='Pieza')</v>
      </c>
      <c r="AF87" s="23" t="str">
        <f t="shared" si="18"/>
        <v>DECLARE @CIIFID INT = (SELECT MEASURE_UNIT_ID FROM measure_units WHERE MEASURE_UNIT_NAME ='Pieza')</v>
      </c>
      <c r="AG87" s="23" t="str">
        <f t="shared" si="19"/>
        <v>DECLARE @ISPRODNAL BIT = (CASE WHEN 'No' = 'Si' THEN 1 ELSE 0 END)</v>
      </c>
      <c r="AH87" s="23" t="str">
        <f t="shared" si="20"/>
        <v>DECLARE @ISACTIVE BIT = (CASE WHEN 'Si' = 'Si' THEN 1 ELSE 0 END)</v>
      </c>
      <c r="AI87" s="23" t="str">
        <f t="shared" si="21"/>
        <v>DECLARE @ISVISIBLE BIT = (CASE WHEN 'No' = 'Si' THEN 1 ELSE 0 END)</v>
      </c>
      <c r="AJ87" s="21"/>
      <c r="AK87" s="21"/>
      <c r="AL87" s="21"/>
      <c r="AM87" s="21"/>
      <c r="AN87" s="21"/>
      <c r="AO87" s="21"/>
    </row>
    <row r="88" spans="1:41" x14ac:dyDescent="0.25">
      <c r="A88" s="18" t="s">
        <v>623</v>
      </c>
      <c r="B88" s="19" t="s">
        <v>269</v>
      </c>
      <c r="C88" s="19" t="s">
        <v>270</v>
      </c>
      <c r="D88" s="19" t="s">
        <v>269</v>
      </c>
      <c r="E88" s="19" t="s">
        <v>270</v>
      </c>
      <c r="F88" s="20">
        <v>1</v>
      </c>
      <c r="G88" s="18" t="s">
        <v>685</v>
      </c>
      <c r="H88" s="19" t="s">
        <v>686</v>
      </c>
      <c r="I88" s="19" t="s">
        <v>626</v>
      </c>
      <c r="J88" s="20">
        <v>1</v>
      </c>
      <c r="K88" s="20">
        <v>1</v>
      </c>
      <c r="L88" s="20">
        <v>1</v>
      </c>
      <c r="M88" s="18" t="s">
        <v>625</v>
      </c>
      <c r="N88" s="18" t="s">
        <v>625</v>
      </c>
      <c r="O88" s="18" t="s">
        <v>624</v>
      </c>
      <c r="P88" s="18" t="s">
        <v>626</v>
      </c>
      <c r="Q88" s="18" t="s">
        <v>624</v>
      </c>
      <c r="R88" s="21" t="str">
        <f t="shared" si="11"/>
        <v>001-JU-93</v>
      </c>
      <c r="T88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(@LINEID,'JU-93','Golf Tees 7cm','JU-93','Golf Tees 7cm',1,@CURRENCYID,'Creado por Julian Porras el 20/08/2024',@ISEXTERNAL,1,1,1,@FOBID,@CIIFID,@ISPRODNAL,@ISACTIVE,@ISVISIBLE)
GO</v>
      </c>
      <c r="U88" s="21"/>
      <c r="V88" s="21"/>
      <c r="W88" s="21"/>
      <c r="X88" s="21"/>
      <c r="Y88" s="21"/>
      <c r="Z88" s="21"/>
      <c r="AA88" s="23" t="str">
        <f t="shared" si="13"/>
        <v>@LINEID,'JU-93','Golf Tees 7cm','JU-93','Golf Tees 7cm',1,@CURRENCYID,'Creado por Julian Porras el 20/08/2024',@ISEXTERNAL,1,1,1,@FOBID,@CIIFID,@ISPRODNAL,@ISACTIVE,@ISVISIBLE</v>
      </c>
      <c r="AB88" s="23" t="str">
        <f t="shared" si="14"/>
        <v>DECLARE @LINEID INT = (SELECT LINE_ID FROM lines WHERE LINE_CODE = '001')</v>
      </c>
      <c r="AC88" s="23" t="str">
        <f t="shared" si="15"/>
        <v>DECLARE @CURRENCYID INT = (SELECT CURRENCY_ID FROM currencies WHERE CURRENCY_NAME = 'USD ')</v>
      </c>
      <c r="AD88" s="23" t="str">
        <f t="shared" si="16"/>
        <v>DECLARE @ISEXTERNAL BIT = (CASE WHEN 'Si' = 'Si' THEN 1 ELSE 0 END)</v>
      </c>
      <c r="AE88" s="23" t="str">
        <f t="shared" si="17"/>
        <v>DECLARE @FOBID INT = (SELECT MEASURE_UNIT_ID FROM measure_units WHERE MEASURE_UNIT_NAME ='Pieza')</v>
      </c>
      <c r="AF88" s="23" t="str">
        <f t="shared" si="18"/>
        <v>DECLARE @CIIFID INT = (SELECT MEASURE_UNIT_ID FROM measure_units WHERE MEASURE_UNIT_NAME ='Pieza')</v>
      </c>
      <c r="AG88" s="23" t="str">
        <f t="shared" si="19"/>
        <v>DECLARE @ISPRODNAL BIT = (CASE WHEN 'No' = 'Si' THEN 1 ELSE 0 END)</v>
      </c>
      <c r="AH88" s="23" t="str">
        <f t="shared" si="20"/>
        <v>DECLARE @ISACTIVE BIT = (CASE WHEN 'Si' = 'Si' THEN 1 ELSE 0 END)</v>
      </c>
      <c r="AI88" s="23" t="str">
        <f t="shared" si="21"/>
        <v>DECLARE @ISVISIBLE BIT = (CASE WHEN 'No' = 'Si' THEN 1 ELSE 0 END)</v>
      </c>
      <c r="AJ88" s="21"/>
      <c r="AK88" s="21"/>
      <c r="AL88" s="21"/>
      <c r="AM88" s="21"/>
      <c r="AN88" s="21"/>
      <c r="AO88" s="21"/>
    </row>
    <row r="89" spans="1:41" x14ac:dyDescent="0.25">
      <c r="A89" s="18" t="s">
        <v>623</v>
      </c>
      <c r="B89" s="19" t="s">
        <v>271</v>
      </c>
      <c r="C89" s="19" t="s">
        <v>272</v>
      </c>
      <c r="D89" s="19" t="s">
        <v>271</v>
      </c>
      <c r="E89" s="19" t="s">
        <v>272</v>
      </c>
      <c r="F89" s="20">
        <v>1</v>
      </c>
      <c r="G89" s="18" t="s">
        <v>685</v>
      </c>
      <c r="H89" s="19" t="s">
        <v>686</v>
      </c>
      <c r="I89" s="19" t="s">
        <v>626</v>
      </c>
      <c r="J89" s="20">
        <v>1</v>
      </c>
      <c r="K89" s="20">
        <v>1</v>
      </c>
      <c r="L89" s="20">
        <v>1</v>
      </c>
      <c r="M89" s="18" t="s">
        <v>625</v>
      </c>
      <c r="N89" s="18" t="s">
        <v>625</v>
      </c>
      <c r="O89" s="18" t="s">
        <v>624</v>
      </c>
      <c r="P89" s="18" t="s">
        <v>626</v>
      </c>
      <c r="Q89" s="18" t="s">
        <v>624</v>
      </c>
      <c r="R89" s="21" t="str">
        <f t="shared" si="11"/>
        <v>001-JU-94</v>
      </c>
      <c r="T89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(@LINEID,'JU-94','Golf Tees 7cm Bamboo','JU-94','Golf Tees 7cm Bamboo',1,@CURRENCYID,'Creado por Julian Porras el 20/08/2024',@ISEXTERNAL,1,1,1,@FOBID,@CIIFID,@ISPRODNAL,@ISACTIVE,@ISVISIBLE)
GO</v>
      </c>
      <c r="U89" s="21"/>
      <c r="V89" s="21"/>
      <c r="W89" s="21"/>
      <c r="X89" s="21"/>
      <c r="Y89" s="21"/>
      <c r="Z89" s="21"/>
      <c r="AA89" s="23" t="str">
        <f t="shared" si="13"/>
        <v>@LINEID,'JU-94','Golf Tees 7cm Bamboo','JU-94','Golf Tees 7cm Bamboo',1,@CURRENCYID,'Creado por Julian Porras el 20/08/2024',@ISEXTERNAL,1,1,1,@FOBID,@CIIFID,@ISPRODNAL,@ISACTIVE,@ISVISIBLE</v>
      </c>
      <c r="AB89" s="23" t="str">
        <f t="shared" si="14"/>
        <v>DECLARE @LINEID INT = (SELECT LINE_ID FROM lines WHERE LINE_CODE = '001')</v>
      </c>
      <c r="AC89" s="23" t="str">
        <f t="shared" si="15"/>
        <v>DECLARE @CURRENCYID INT = (SELECT CURRENCY_ID FROM currencies WHERE CURRENCY_NAME = 'USD ')</v>
      </c>
      <c r="AD89" s="23" t="str">
        <f t="shared" si="16"/>
        <v>DECLARE @ISEXTERNAL BIT = (CASE WHEN 'Si' = 'Si' THEN 1 ELSE 0 END)</v>
      </c>
      <c r="AE89" s="23" t="str">
        <f t="shared" si="17"/>
        <v>DECLARE @FOBID INT = (SELECT MEASURE_UNIT_ID FROM measure_units WHERE MEASURE_UNIT_NAME ='Pieza')</v>
      </c>
      <c r="AF89" s="23" t="str">
        <f t="shared" si="18"/>
        <v>DECLARE @CIIFID INT = (SELECT MEASURE_UNIT_ID FROM measure_units WHERE MEASURE_UNIT_NAME ='Pieza')</v>
      </c>
      <c r="AG89" s="23" t="str">
        <f t="shared" si="19"/>
        <v>DECLARE @ISPRODNAL BIT = (CASE WHEN 'No' = 'Si' THEN 1 ELSE 0 END)</v>
      </c>
      <c r="AH89" s="23" t="str">
        <f t="shared" si="20"/>
        <v>DECLARE @ISACTIVE BIT = (CASE WHEN 'Si' = 'Si' THEN 1 ELSE 0 END)</v>
      </c>
      <c r="AI89" s="23" t="str">
        <f t="shared" si="21"/>
        <v>DECLARE @ISVISIBLE BIT = (CASE WHEN 'No' = 'Si' THEN 1 ELSE 0 END)</v>
      </c>
      <c r="AJ89" s="21"/>
      <c r="AK89" s="21"/>
      <c r="AL89" s="21"/>
      <c r="AM89" s="21"/>
      <c r="AN89" s="21"/>
      <c r="AO89" s="21"/>
    </row>
    <row r="90" spans="1:41" x14ac:dyDescent="0.25">
      <c r="A90" s="18" t="s">
        <v>623</v>
      </c>
      <c r="B90" s="19" t="s">
        <v>287</v>
      </c>
      <c r="C90" s="19" t="s">
        <v>288</v>
      </c>
      <c r="D90" s="19" t="s">
        <v>287</v>
      </c>
      <c r="E90" s="19" t="s">
        <v>288</v>
      </c>
      <c r="F90" s="20">
        <v>1</v>
      </c>
      <c r="G90" s="18" t="s">
        <v>685</v>
      </c>
      <c r="H90" s="19" t="s">
        <v>686</v>
      </c>
      <c r="I90" s="19" t="s">
        <v>626</v>
      </c>
      <c r="J90" s="20">
        <v>1</v>
      </c>
      <c r="K90" s="20">
        <v>1</v>
      </c>
      <c r="L90" s="20">
        <v>1</v>
      </c>
      <c r="M90" s="18" t="s">
        <v>625</v>
      </c>
      <c r="N90" s="18" t="s">
        <v>625</v>
      </c>
      <c r="O90" s="18" t="s">
        <v>624</v>
      </c>
      <c r="P90" s="18" t="s">
        <v>626</v>
      </c>
      <c r="Q90" s="18" t="s">
        <v>624</v>
      </c>
      <c r="R90" s="21" t="str">
        <f t="shared" si="11"/>
        <v>001-HO-372</v>
      </c>
      <c r="T90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(@LINEID,'HO-372','Set de Fondue Petra','HO-372','Set de Fondue Petra',1,@CURRENCYID,'Creado por Julian Porras el 20/08/2024',@ISEXTERNAL,1,1,1,@FOBID,@CIIFID,@ISPRODNAL,@ISACTIVE,@ISVISIBLE)
GO</v>
      </c>
      <c r="U90" s="21"/>
      <c r="V90" s="21"/>
      <c r="W90" s="21"/>
      <c r="X90" s="21"/>
      <c r="Y90" s="21"/>
      <c r="Z90" s="21"/>
      <c r="AA90" s="23" t="str">
        <f t="shared" si="13"/>
        <v>@LINEID,'HO-372','Set de Fondue Petra','HO-372','Set de Fondue Petra',1,@CURRENCYID,'Creado por Julian Porras el 20/08/2024',@ISEXTERNAL,1,1,1,@FOBID,@CIIFID,@ISPRODNAL,@ISACTIVE,@ISVISIBLE</v>
      </c>
      <c r="AB90" s="23" t="str">
        <f t="shared" si="14"/>
        <v>DECLARE @LINEID INT = (SELECT LINE_ID FROM lines WHERE LINE_CODE = '001')</v>
      </c>
      <c r="AC90" s="23" t="str">
        <f t="shared" si="15"/>
        <v>DECLARE @CURRENCYID INT = (SELECT CURRENCY_ID FROM currencies WHERE CURRENCY_NAME = 'USD ')</v>
      </c>
      <c r="AD90" s="23" t="str">
        <f t="shared" si="16"/>
        <v>DECLARE @ISEXTERNAL BIT = (CASE WHEN 'Si' = 'Si' THEN 1 ELSE 0 END)</v>
      </c>
      <c r="AE90" s="23" t="str">
        <f t="shared" si="17"/>
        <v>DECLARE @FOBID INT = (SELECT MEASURE_UNIT_ID FROM measure_units WHERE MEASURE_UNIT_NAME ='Pieza')</v>
      </c>
      <c r="AF90" s="23" t="str">
        <f t="shared" si="18"/>
        <v>DECLARE @CIIFID INT = (SELECT MEASURE_UNIT_ID FROM measure_units WHERE MEASURE_UNIT_NAME ='Pieza')</v>
      </c>
      <c r="AG90" s="23" t="str">
        <f t="shared" si="19"/>
        <v>DECLARE @ISPRODNAL BIT = (CASE WHEN 'No' = 'Si' THEN 1 ELSE 0 END)</v>
      </c>
      <c r="AH90" s="23" t="str">
        <f t="shared" si="20"/>
        <v>DECLARE @ISACTIVE BIT = (CASE WHEN 'Si' = 'Si' THEN 1 ELSE 0 END)</v>
      </c>
      <c r="AI90" s="23" t="str">
        <f t="shared" si="21"/>
        <v>DECLARE @ISVISIBLE BIT = (CASE WHEN 'No' = 'Si' THEN 1 ELSE 0 END)</v>
      </c>
      <c r="AJ90" s="21"/>
      <c r="AK90" s="21"/>
      <c r="AL90" s="21"/>
      <c r="AM90" s="21"/>
      <c r="AN90" s="21"/>
      <c r="AO90" s="21"/>
    </row>
    <row r="91" spans="1:41" x14ac:dyDescent="0.25">
      <c r="A91" s="18" t="s">
        <v>623</v>
      </c>
      <c r="B91" s="19" t="s">
        <v>289</v>
      </c>
      <c r="C91" s="19" t="s">
        <v>290</v>
      </c>
      <c r="D91" s="19" t="s">
        <v>289</v>
      </c>
      <c r="E91" s="19" t="s">
        <v>290</v>
      </c>
      <c r="F91" s="20">
        <v>1</v>
      </c>
      <c r="G91" s="18" t="s">
        <v>685</v>
      </c>
      <c r="H91" s="19" t="s">
        <v>686</v>
      </c>
      <c r="I91" s="19" t="s">
        <v>626</v>
      </c>
      <c r="J91" s="20">
        <v>1</v>
      </c>
      <c r="K91" s="20">
        <v>1</v>
      </c>
      <c r="L91" s="20">
        <v>1</v>
      </c>
      <c r="M91" s="18" t="s">
        <v>625</v>
      </c>
      <c r="N91" s="18" t="s">
        <v>625</v>
      </c>
      <c r="O91" s="18" t="s">
        <v>624</v>
      </c>
      <c r="P91" s="18" t="s">
        <v>626</v>
      </c>
      <c r="Q91" s="18" t="s">
        <v>624</v>
      </c>
      <c r="R91" s="21" t="str">
        <f t="shared" si="11"/>
        <v>001-HO-373</v>
      </c>
      <c r="T91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(@LINEID,'HO-373','Set de Fondue Queralt','HO-373','Set de Fondue Queralt',1,@CURRENCYID,'Creado por Julian Porras el 20/08/2024',@ISEXTERNAL,1,1,1,@FOBID,@CIIFID,@ISPRODNAL,@ISACTIVE,@ISVISIBLE)
GO</v>
      </c>
      <c r="U91" s="21"/>
      <c r="V91" s="21"/>
      <c r="W91" s="21"/>
      <c r="X91" s="21"/>
      <c r="Y91" s="21"/>
      <c r="Z91" s="21"/>
      <c r="AA91" s="23" t="str">
        <f t="shared" si="13"/>
        <v>@LINEID,'HO-373','Set de Fondue Queralt','HO-373','Set de Fondue Queralt',1,@CURRENCYID,'Creado por Julian Porras el 20/08/2024',@ISEXTERNAL,1,1,1,@FOBID,@CIIFID,@ISPRODNAL,@ISACTIVE,@ISVISIBLE</v>
      </c>
      <c r="AB91" s="23" t="str">
        <f t="shared" si="14"/>
        <v>DECLARE @LINEID INT = (SELECT LINE_ID FROM lines WHERE LINE_CODE = '001')</v>
      </c>
      <c r="AC91" s="23" t="str">
        <f t="shared" si="15"/>
        <v>DECLARE @CURRENCYID INT = (SELECT CURRENCY_ID FROM currencies WHERE CURRENCY_NAME = 'USD ')</v>
      </c>
      <c r="AD91" s="23" t="str">
        <f t="shared" si="16"/>
        <v>DECLARE @ISEXTERNAL BIT = (CASE WHEN 'Si' = 'Si' THEN 1 ELSE 0 END)</v>
      </c>
      <c r="AE91" s="23" t="str">
        <f t="shared" si="17"/>
        <v>DECLARE @FOBID INT = (SELECT MEASURE_UNIT_ID FROM measure_units WHERE MEASURE_UNIT_NAME ='Pieza')</v>
      </c>
      <c r="AF91" s="23" t="str">
        <f t="shared" si="18"/>
        <v>DECLARE @CIIFID INT = (SELECT MEASURE_UNIT_ID FROM measure_units WHERE MEASURE_UNIT_NAME ='Pieza')</v>
      </c>
      <c r="AG91" s="23" t="str">
        <f t="shared" si="19"/>
        <v>DECLARE @ISPRODNAL BIT = (CASE WHEN 'No' = 'Si' THEN 1 ELSE 0 END)</v>
      </c>
      <c r="AH91" s="23" t="str">
        <f t="shared" si="20"/>
        <v>DECLARE @ISACTIVE BIT = (CASE WHEN 'Si' = 'Si' THEN 1 ELSE 0 END)</v>
      </c>
      <c r="AI91" s="23" t="str">
        <f t="shared" si="21"/>
        <v>DECLARE @ISVISIBLE BIT = (CASE WHEN 'No' = 'Si' THEN 1 ELSE 0 END)</v>
      </c>
      <c r="AJ91" s="21"/>
      <c r="AK91" s="21"/>
      <c r="AL91" s="21"/>
      <c r="AM91" s="21"/>
      <c r="AN91" s="21"/>
      <c r="AO91" s="21"/>
    </row>
    <row r="92" spans="1:41" x14ac:dyDescent="0.25">
      <c r="A92" s="18" t="s">
        <v>623</v>
      </c>
      <c r="B92" s="19" t="s">
        <v>291</v>
      </c>
      <c r="C92" s="19" t="s">
        <v>292</v>
      </c>
      <c r="D92" s="19" t="s">
        <v>291</v>
      </c>
      <c r="E92" s="19" t="s">
        <v>292</v>
      </c>
      <c r="F92" s="20">
        <v>1</v>
      </c>
      <c r="G92" s="18" t="s">
        <v>685</v>
      </c>
      <c r="H92" s="19" t="s">
        <v>686</v>
      </c>
      <c r="I92" s="19" t="s">
        <v>626</v>
      </c>
      <c r="J92" s="20">
        <v>1</v>
      </c>
      <c r="K92" s="20">
        <v>1</v>
      </c>
      <c r="L92" s="20">
        <v>1</v>
      </c>
      <c r="M92" s="18" t="s">
        <v>625</v>
      </c>
      <c r="N92" s="18" t="s">
        <v>625</v>
      </c>
      <c r="O92" s="18" t="s">
        <v>624</v>
      </c>
      <c r="P92" s="18" t="s">
        <v>626</v>
      </c>
      <c r="Q92" s="18" t="s">
        <v>624</v>
      </c>
      <c r="R92" s="21" t="str">
        <f t="shared" si="11"/>
        <v>001-OF-652</v>
      </c>
      <c r="T92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(@LINEID,'OF-652','Set Romain Urban Business','OF-652','Set Romain Urban Business',1,@CURRENCYID,'Creado por Julian Porras el 20/08/2024',@ISEXTERNAL,1,1,1,@FOBID,@CIIFID,@ISPRODNAL,@ISACTIVE,@ISVISIBLE)
GO</v>
      </c>
      <c r="U92" s="21"/>
      <c r="V92" s="21"/>
      <c r="W92" s="21"/>
      <c r="X92" s="21"/>
      <c r="Y92" s="21"/>
      <c r="Z92" s="21"/>
      <c r="AA92" s="23" t="str">
        <f t="shared" si="13"/>
        <v>@LINEID,'OF-652','Set Romain Urban Business','OF-652','Set Romain Urban Business',1,@CURRENCYID,'Creado por Julian Porras el 20/08/2024',@ISEXTERNAL,1,1,1,@FOBID,@CIIFID,@ISPRODNAL,@ISACTIVE,@ISVISIBLE</v>
      </c>
      <c r="AB92" s="23" t="str">
        <f t="shared" si="14"/>
        <v>DECLARE @LINEID INT = (SELECT LINE_ID FROM lines WHERE LINE_CODE = '001')</v>
      </c>
      <c r="AC92" s="23" t="str">
        <f t="shared" si="15"/>
        <v>DECLARE @CURRENCYID INT = (SELECT CURRENCY_ID FROM currencies WHERE CURRENCY_NAME = 'USD ')</v>
      </c>
      <c r="AD92" s="23" t="str">
        <f t="shared" si="16"/>
        <v>DECLARE @ISEXTERNAL BIT = (CASE WHEN 'Si' = 'Si' THEN 1 ELSE 0 END)</v>
      </c>
      <c r="AE92" s="23" t="str">
        <f t="shared" si="17"/>
        <v>DECLARE @FOBID INT = (SELECT MEASURE_UNIT_ID FROM measure_units WHERE MEASURE_UNIT_NAME ='Pieza')</v>
      </c>
      <c r="AF92" s="23" t="str">
        <f t="shared" si="18"/>
        <v>DECLARE @CIIFID INT = (SELECT MEASURE_UNIT_ID FROM measure_units WHERE MEASURE_UNIT_NAME ='Pieza')</v>
      </c>
      <c r="AG92" s="23" t="str">
        <f t="shared" si="19"/>
        <v>DECLARE @ISPRODNAL BIT = (CASE WHEN 'No' = 'Si' THEN 1 ELSE 0 END)</v>
      </c>
      <c r="AH92" s="23" t="str">
        <f t="shared" si="20"/>
        <v>DECLARE @ISACTIVE BIT = (CASE WHEN 'Si' = 'Si' THEN 1 ELSE 0 END)</v>
      </c>
      <c r="AI92" s="23" t="str">
        <f t="shared" si="21"/>
        <v>DECLARE @ISVISIBLE BIT = (CASE WHEN 'No' = 'Si' THEN 1 ELSE 0 END)</v>
      </c>
      <c r="AJ92" s="21"/>
      <c r="AK92" s="21"/>
      <c r="AL92" s="21"/>
      <c r="AM92" s="21"/>
      <c r="AN92" s="21"/>
      <c r="AO92" s="21"/>
    </row>
    <row r="93" spans="1:41" x14ac:dyDescent="0.25">
      <c r="A93" s="18" t="s">
        <v>623</v>
      </c>
      <c r="B93" s="19" t="s">
        <v>293</v>
      </c>
      <c r="C93" s="19" t="s">
        <v>294</v>
      </c>
      <c r="D93" s="19" t="s">
        <v>293</v>
      </c>
      <c r="E93" s="19" t="s">
        <v>294</v>
      </c>
      <c r="F93" s="20">
        <v>1</v>
      </c>
      <c r="G93" s="18" t="s">
        <v>685</v>
      </c>
      <c r="H93" s="19" t="s">
        <v>686</v>
      </c>
      <c r="I93" s="19" t="s">
        <v>626</v>
      </c>
      <c r="J93" s="20">
        <v>1</v>
      </c>
      <c r="K93" s="20">
        <v>1</v>
      </c>
      <c r="L93" s="20">
        <v>1</v>
      </c>
      <c r="M93" s="18" t="s">
        <v>625</v>
      </c>
      <c r="N93" s="18" t="s">
        <v>625</v>
      </c>
      <c r="O93" s="18" t="s">
        <v>624</v>
      </c>
      <c r="P93" s="18" t="s">
        <v>626</v>
      </c>
      <c r="Q93" s="18" t="s">
        <v>624</v>
      </c>
      <c r="R93" s="21" t="str">
        <f t="shared" si="11"/>
        <v>001-OF-653</v>
      </c>
      <c r="T93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(@LINEID,'OF-653','Set Sandor Urban Business','OF-653','Set Sandor Urban Business',1,@CURRENCYID,'Creado por Julian Porras el 20/08/2024',@ISEXTERNAL,1,1,1,@FOBID,@CIIFID,@ISPRODNAL,@ISACTIVE,@ISVISIBLE)
GO</v>
      </c>
      <c r="U93" s="21"/>
      <c r="V93" s="21"/>
      <c r="W93" s="21"/>
      <c r="X93" s="21"/>
      <c r="Y93" s="21"/>
      <c r="Z93" s="21"/>
      <c r="AA93" s="23" t="str">
        <f t="shared" si="13"/>
        <v>@LINEID,'OF-653','Set Sandor Urban Business','OF-653','Set Sandor Urban Business',1,@CURRENCYID,'Creado por Julian Porras el 20/08/2024',@ISEXTERNAL,1,1,1,@FOBID,@CIIFID,@ISPRODNAL,@ISACTIVE,@ISVISIBLE</v>
      </c>
      <c r="AB93" s="23" t="str">
        <f t="shared" si="14"/>
        <v>DECLARE @LINEID INT = (SELECT LINE_ID FROM lines WHERE LINE_CODE = '001')</v>
      </c>
      <c r="AC93" s="23" t="str">
        <f t="shared" si="15"/>
        <v>DECLARE @CURRENCYID INT = (SELECT CURRENCY_ID FROM currencies WHERE CURRENCY_NAME = 'USD ')</v>
      </c>
      <c r="AD93" s="23" t="str">
        <f t="shared" si="16"/>
        <v>DECLARE @ISEXTERNAL BIT = (CASE WHEN 'Si' = 'Si' THEN 1 ELSE 0 END)</v>
      </c>
      <c r="AE93" s="23" t="str">
        <f t="shared" si="17"/>
        <v>DECLARE @FOBID INT = (SELECT MEASURE_UNIT_ID FROM measure_units WHERE MEASURE_UNIT_NAME ='Pieza')</v>
      </c>
      <c r="AF93" s="23" t="str">
        <f t="shared" si="18"/>
        <v>DECLARE @CIIFID INT = (SELECT MEASURE_UNIT_ID FROM measure_units WHERE MEASURE_UNIT_NAME ='Pieza')</v>
      </c>
      <c r="AG93" s="23" t="str">
        <f t="shared" si="19"/>
        <v>DECLARE @ISPRODNAL BIT = (CASE WHEN 'No' = 'Si' THEN 1 ELSE 0 END)</v>
      </c>
      <c r="AH93" s="23" t="str">
        <f t="shared" si="20"/>
        <v>DECLARE @ISACTIVE BIT = (CASE WHEN 'Si' = 'Si' THEN 1 ELSE 0 END)</v>
      </c>
      <c r="AI93" s="23" t="str">
        <f t="shared" si="21"/>
        <v>DECLARE @ISVISIBLE BIT = (CASE WHEN 'No' = 'Si' THEN 1 ELSE 0 END)</v>
      </c>
      <c r="AJ93" s="21"/>
      <c r="AK93" s="21"/>
      <c r="AL93" s="21"/>
      <c r="AM93" s="21"/>
      <c r="AN93" s="21"/>
      <c r="AO93" s="21"/>
    </row>
    <row r="94" spans="1:41" x14ac:dyDescent="0.25">
      <c r="A94" s="18" t="s">
        <v>623</v>
      </c>
      <c r="B94" s="19" t="s">
        <v>295</v>
      </c>
      <c r="C94" s="19" t="s">
        <v>296</v>
      </c>
      <c r="D94" s="19" t="s">
        <v>295</v>
      </c>
      <c r="E94" s="19" t="s">
        <v>296</v>
      </c>
      <c r="F94" s="20">
        <v>1</v>
      </c>
      <c r="G94" s="18" t="s">
        <v>685</v>
      </c>
      <c r="H94" s="19" t="s">
        <v>686</v>
      </c>
      <c r="I94" s="19" t="s">
        <v>626</v>
      </c>
      <c r="J94" s="20">
        <v>1</v>
      </c>
      <c r="K94" s="20">
        <v>1</v>
      </c>
      <c r="L94" s="20">
        <v>1</v>
      </c>
      <c r="M94" s="18" t="s">
        <v>625</v>
      </c>
      <c r="N94" s="18" t="s">
        <v>625</v>
      </c>
      <c r="O94" s="18" t="s">
        <v>624</v>
      </c>
      <c r="P94" s="18" t="s">
        <v>626</v>
      </c>
      <c r="Q94" s="18" t="s">
        <v>624</v>
      </c>
      <c r="R94" s="21" t="str">
        <f t="shared" si="11"/>
        <v>001-OF-654</v>
      </c>
      <c r="T94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(@LINEID,'OF-654','Libreta Saskia Urban Business','OF-654','Libreta Saskia Urban Business',1,@CURRENCYID,'Creado por Julian Porras el 20/08/2024',@ISEXTERNAL,1,1,1,@FOBID,@CIIFID,@ISPRODNAL,@ISACTIVE,@ISVISIBLE)
GO</v>
      </c>
      <c r="U94" s="21"/>
      <c r="V94" s="21"/>
      <c r="W94" s="21"/>
      <c r="X94" s="21"/>
      <c r="Y94" s="21"/>
      <c r="Z94" s="21"/>
      <c r="AA94" s="23" t="str">
        <f t="shared" si="13"/>
        <v>@LINEID,'OF-654','Libreta Saskia Urban Business','OF-654','Libreta Saskia Urban Business',1,@CURRENCYID,'Creado por Julian Porras el 20/08/2024',@ISEXTERNAL,1,1,1,@FOBID,@CIIFID,@ISPRODNAL,@ISACTIVE,@ISVISIBLE</v>
      </c>
      <c r="AB94" s="23" t="str">
        <f t="shared" si="14"/>
        <v>DECLARE @LINEID INT = (SELECT LINE_ID FROM lines WHERE LINE_CODE = '001')</v>
      </c>
      <c r="AC94" s="23" t="str">
        <f t="shared" si="15"/>
        <v>DECLARE @CURRENCYID INT = (SELECT CURRENCY_ID FROM currencies WHERE CURRENCY_NAME = 'USD ')</v>
      </c>
      <c r="AD94" s="23" t="str">
        <f t="shared" si="16"/>
        <v>DECLARE @ISEXTERNAL BIT = (CASE WHEN 'Si' = 'Si' THEN 1 ELSE 0 END)</v>
      </c>
      <c r="AE94" s="23" t="str">
        <f t="shared" si="17"/>
        <v>DECLARE @FOBID INT = (SELECT MEASURE_UNIT_ID FROM measure_units WHERE MEASURE_UNIT_NAME ='Pieza')</v>
      </c>
      <c r="AF94" s="23" t="str">
        <f t="shared" si="18"/>
        <v>DECLARE @CIIFID INT = (SELECT MEASURE_UNIT_ID FROM measure_units WHERE MEASURE_UNIT_NAME ='Pieza')</v>
      </c>
      <c r="AG94" s="23" t="str">
        <f t="shared" si="19"/>
        <v>DECLARE @ISPRODNAL BIT = (CASE WHEN 'No' = 'Si' THEN 1 ELSE 0 END)</v>
      </c>
      <c r="AH94" s="23" t="str">
        <f t="shared" si="20"/>
        <v>DECLARE @ISACTIVE BIT = (CASE WHEN 'Si' = 'Si' THEN 1 ELSE 0 END)</v>
      </c>
      <c r="AI94" s="23" t="str">
        <f t="shared" si="21"/>
        <v>DECLARE @ISVISIBLE BIT = (CASE WHEN 'No' = 'Si' THEN 1 ELSE 0 END)</v>
      </c>
      <c r="AJ94" s="21"/>
      <c r="AK94" s="21"/>
      <c r="AL94" s="21"/>
      <c r="AM94" s="21"/>
      <c r="AN94" s="21"/>
      <c r="AO94" s="21"/>
    </row>
    <row r="95" spans="1:41" x14ac:dyDescent="0.25">
      <c r="A95" s="18" t="s">
        <v>623</v>
      </c>
      <c r="B95" s="19" t="s">
        <v>297</v>
      </c>
      <c r="C95" s="19" t="s">
        <v>298</v>
      </c>
      <c r="D95" s="19" t="s">
        <v>297</v>
      </c>
      <c r="E95" s="19" t="s">
        <v>298</v>
      </c>
      <c r="F95" s="20">
        <v>1</v>
      </c>
      <c r="G95" s="18" t="s">
        <v>656</v>
      </c>
      <c r="H95" s="19" t="s">
        <v>686</v>
      </c>
      <c r="I95" s="19" t="s">
        <v>626</v>
      </c>
      <c r="J95" s="20">
        <v>1</v>
      </c>
      <c r="K95" s="20">
        <v>1</v>
      </c>
      <c r="L95" s="20">
        <v>1</v>
      </c>
      <c r="M95" s="18" t="s">
        <v>625</v>
      </c>
      <c r="N95" s="18" t="s">
        <v>625</v>
      </c>
      <c r="O95" s="18" t="s">
        <v>624</v>
      </c>
      <c r="P95" s="18" t="s">
        <v>626</v>
      </c>
      <c r="Q95" s="18" t="s">
        <v>624</v>
      </c>
      <c r="R95" s="21" t="str">
        <f t="shared" si="11"/>
        <v>001-OF-655</v>
      </c>
      <c r="T95" s="22" t="str">
        <f t="shared" si="12"/>
        <v>DECLARE @LINEID INT = (SELECT LINE_ID FROM lines WHERE LINE_CODE = '001') DECLARE @CURRENCYID INT = (SELECT CURRENCY_ID FROM currencies WHERE CURRENCY_NAME = 'Peso')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(@LINEID,'OF-655','Set de Lápices Black','OF-655','Set de Lápices Black',1,@CURRENCYID,'Creado por Julian Porras el 20/08/2024',@ISEXTERNAL,1,1,1,@FOBID,@CIIFID,@ISPRODNAL,@ISACTIVE,@ISVISIBLE)
GO</v>
      </c>
      <c r="U95" s="21"/>
      <c r="V95" s="21"/>
      <c r="W95" s="21"/>
      <c r="X95" s="21"/>
      <c r="Y95" s="21"/>
      <c r="Z95" s="21"/>
      <c r="AA95" s="23" t="str">
        <f t="shared" si="13"/>
        <v>@LINEID,'OF-655','Set de Lápices Black','OF-655','Set de Lápices Black',1,@CURRENCYID,'Creado por Julian Porras el 20/08/2024',@ISEXTERNAL,1,1,1,@FOBID,@CIIFID,@ISPRODNAL,@ISACTIVE,@ISVISIBLE</v>
      </c>
      <c r="AB95" s="23" t="str">
        <f t="shared" si="14"/>
        <v>DECLARE @LINEID INT = (SELECT LINE_ID FROM lines WHERE LINE_CODE = '001')</v>
      </c>
      <c r="AC95" s="23" t="str">
        <f t="shared" si="15"/>
        <v>DECLARE @CURRENCYID INT = (SELECT CURRENCY_ID FROM currencies WHERE CURRENCY_NAME = 'Peso')</v>
      </c>
      <c r="AD95" s="23" t="str">
        <f t="shared" si="16"/>
        <v>DECLARE @ISEXTERNAL BIT = (CASE WHEN 'Si' = 'Si' THEN 1 ELSE 0 END)</v>
      </c>
      <c r="AE95" s="23" t="str">
        <f t="shared" si="17"/>
        <v>DECLARE @FOBID INT = (SELECT MEASURE_UNIT_ID FROM measure_units WHERE MEASURE_UNIT_NAME ='Pieza')</v>
      </c>
      <c r="AF95" s="23" t="str">
        <f t="shared" si="18"/>
        <v>DECLARE @CIIFID INT = (SELECT MEASURE_UNIT_ID FROM measure_units WHERE MEASURE_UNIT_NAME ='Pieza')</v>
      </c>
      <c r="AG95" s="23" t="str">
        <f t="shared" si="19"/>
        <v>DECLARE @ISPRODNAL BIT = (CASE WHEN 'No' = 'Si' THEN 1 ELSE 0 END)</v>
      </c>
      <c r="AH95" s="23" t="str">
        <f t="shared" si="20"/>
        <v>DECLARE @ISACTIVE BIT = (CASE WHEN 'Si' = 'Si' THEN 1 ELSE 0 END)</v>
      </c>
      <c r="AI95" s="23" t="str">
        <f t="shared" si="21"/>
        <v>DECLARE @ISVISIBLE BIT = (CASE WHEN 'No' = 'Si' THEN 1 ELSE 0 END)</v>
      </c>
      <c r="AJ95" s="21"/>
      <c r="AK95" s="21"/>
      <c r="AL95" s="21"/>
      <c r="AM95" s="21"/>
      <c r="AN95" s="21"/>
      <c r="AO95" s="21"/>
    </row>
    <row r="96" spans="1:41" x14ac:dyDescent="0.25">
      <c r="A96" s="18" t="s">
        <v>623</v>
      </c>
      <c r="B96" s="19" t="s">
        <v>299</v>
      </c>
      <c r="C96" s="19" t="s">
        <v>300</v>
      </c>
      <c r="D96" s="19" t="s">
        <v>299</v>
      </c>
      <c r="E96" s="19" t="s">
        <v>300</v>
      </c>
      <c r="F96" s="20">
        <v>1</v>
      </c>
      <c r="G96" s="18" t="s">
        <v>685</v>
      </c>
      <c r="H96" s="19" t="s">
        <v>686</v>
      </c>
      <c r="I96" s="19" t="s">
        <v>626</v>
      </c>
      <c r="J96" s="20">
        <v>1</v>
      </c>
      <c r="K96" s="20">
        <v>1</v>
      </c>
      <c r="L96" s="20">
        <v>1</v>
      </c>
      <c r="M96" s="18" t="s">
        <v>625</v>
      </c>
      <c r="N96" s="18" t="s">
        <v>625</v>
      </c>
      <c r="O96" s="18" t="s">
        <v>624</v>
      </c>
      <c r="P96" s="18" t="s">
        <v>626</v>
      </c>
      <c r="Q96" s="18" t="s">
        <v>624</v>
      </c>
      <c r="R96" s="21" t="str">
        <f t="shared" si="11"/>
        <v>001-VA-1103</v>
      </c>
      <c r="T96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(@LINEID,'VA-1103','Set de 12 Colores Eco Kraft','VA-1103','Set de 12 Colores Eco Kraft',1,@CURRENCYID,'Creado por Julian Porras el 20/08/2024',@ISEXTERNAL,1,1,1,@FOBID,@CIIFID,@ISPRODNAL,@ISACTIVE,@ISVISIBLE)
GO</v>
      </c>
      <c r="U96" s="21"/>
      <c r="V96" s="21"/>
      <c r="W96" s="21"/>
      <c r="X96" s="21"/>
      <c r="Y96" s="21"/>
      <c r="Z96" s="21"/>
      <c r="AA96" s="23" t="str">
        <f t="shared" si="13"/>
        <v>@LINEID,'VA-1103','Set de 12 Colores Eco Kraft','VA-1103','Set de 12 Colores Eco Kraft',1,@CURRENCYID,'Creado por Julian Porras el 20/08/2024',@ISEXTERNAL,1,1,1,@FOBID,@CIIFID,@ISPRODNAL,@ISACTIVE,@ISVISIBLE</v>
      </c>
      <c r="AB96" s="23" t="str">
        <f t="shared" si="14"/>
        <v>DECLARE @LINEID INT = (SELECT LINE_ID FROM lines WHERE LINE_CODE = '001')</v>
      </c>
      <c r="AC96" s="23" t="str">
        <f t="shared" si="15"/>
        <v>DECLARE @CURRENCYID INT = (SELECT CURRENCY_ID FROM currencies WHERE CURRENCY_NAME = 'USD ')</v>
      </c>
      <c r="AD96" s="23" t="str">
        <f t="shared" si="16"/>
        <v>DECLARE @ISEXTERNAL BIT = (CASE WHEN 'Si' = 'Si' THEN 1 ELSE 0 END)</v>
      </c>
      <c r="AE96" s="23" t="str">
        <f t="shared" si="17"/>
        <v>DECLARE @FOBID INT = (SELECT MEASURE_UNIT_ID FROM measure_units WHERE MEASURE_UNIT_NAME ='Pieza')</v>
      </c>
      <c r="AF96" s="23" t="str">
        <f t="shared" si="18"/>
        <v>DECLARE @CIIFID INT = (SELECT MEASURE_UNIT_ID FROM measure_units WHERE MEASURE_UNIT_NAME ='Pieza')</v>
      </c>
      <c r="AG96" s="23" t="str">
        <f t="shared" si="19"/>
        <v>DECLARE @ISPRODNAL BIT = (CASE WHEN 'No' = 'Si' THEN 1 ELSE 0 END)</v>
      </c>
      <c r="AH96" s="23" t="str">
        <f t="shared" si="20"/>
        <v>DECLARE @ISACTIVE BIT = (CASE WHEN 'Si' = 'Si' THEN 1 ELSE 0 END)</v>
      </c>
      <c r="AI96" s="23" t="str">
        <f t="shared" si="21"/>
        <v>DECLARE @ISVISIBLE BIT = (CASE WHEN 'No' = 'Si' THEN 1 ELSE 0 END)</v>
      </c>
      <c r="AJ96" s="21"/>
      <c r="AK96" s="21"/>
      <c r="AL96" s="21"/>
      <c r="AM96" s="21"/>
      <c r="AN96" s="21"/>
      <c r="AO96" s="21"/>
    </row>
    <row r="97" spans="1:41" x14ac:dyDescent="0.25">
      <c r="A97" s="18" t="s">
        <v>623</v>
      </c>
      <c r="B97" s="19" t="s">
        <v>301</v>
      </c>
      <c r="C97" s="19" t="s">
        <v>302</v>
      </c>
      <c r="D97" s="19" t="s">
        <v>301</v>
      </c>
      <c r="E97" s="19" t="s">
        <v>302</v>
      </c>
      <c r="F97" s="20">
        <v>1</v>
      </c>
      <c r="G97" s="18" t="s">
        <v>685</v>
      </c>
      <c r="H97" s="19" t="s">
        <v>686</v>
      </c>
      <c r="I97" s="19" t="s">
        <v>626</v>
      </c>
      <c r="J97" s="20">
        <v>1</v>
      </c>
      <c r="K97" s="20">
        <v>1</v>
      </c>
      <c r="L97" s="20">
        <v>1</v>
      </c>
      <c r="M97" s="18" t="s">
        <v>625</v>
      </c>
      <c r="N97" s="18" t="s">
        <v>625</v>
      </c>
      <c r="O97" s="18" t="s">
        <v>624</v>
      </c>
      <c r="P97" s="18" t="s">
        <v>626</v>
      </c>
      <c r="Q97" s="18" t="s">
        <v>624</v>
      </c>
      <c r="R97" s="21" t="str">
        <f t="shared" si="11"/>
        <v>001-VA-1103-1</v>
      </c>
      <c r="T97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(@LINEID,'VA-1103-1','Set de 12 Colores en Bolsa','VA-1103-1','Set de 12 Colores en Bolsa',1,@CURRENCYID,'Creado por Julian Porras el 20/08/2024',@ISEXTERNAL,1,1,1,@FOBID,@CIIFID,@ISPRODNAL,@ISACTIVE,@ISVISIBLE)
GO</v>
      </c>
      <c r="U97" s="21"/>
      <c r="V97" s="21"/>
      <c r="W97" s="21"/>
      <c r="X97" s="21"/>
      <c r="Y97" s="21"/>
      <c r="Z97" s="21"/>
      <c r="AA97" s="23" t="str">
        <f t="shared" si="13"/>
        <v>@LINEID,'VA-1103-1','Set de 12 Colores en Bolsa','VA-1103-1','Set de 12 Colores en Bolsa',1,@CURRENCYID,'Creado por Julian Porras el 20/08/2024',@ISEXTERNAL,1,1,1,@FOBID,@CIIFID,@ISPRODNAL,@ISACTIVE,@ISVISIBLE</v>
      </c>
      <c r="AB97" s="23" t="str">
        <f t="shared" si="14"/>
        <v>DECLARE @LINEID INT = (SELECT LINE_ID FROM lines WHERE LINE_CODE = '001')</v>
      </c>
      <c r="AC97" s="23" t="str">
        <f t="shared" si="15"/>
        <v>DECLARE @CURRENCYID INT = (SELECT CURRENCY_ID FROM currencies WHERE CURRENCY_NAME = 'USD ')</v>
      </c>
      <c r="AD97" s="23" t="str">
        <f t="shared" si="16"/>
        <v>DECLARE @ISEXTERNAL BIT = (CASE WHEN 'Si' = 'Si' THEN 1 ELSE 0 END)</v>
      </c>
      <c r="AE97" s="23" t="str">
        <f t="shared" si="17"/>
        <v>DECLARE @FOBID INT = (SELECT MEASURE_UNIT_ID FROM measure_units WHERE MEASURE_UNIT_NAME ='Pieza')</v>
      </c>
      <c r="AF97" s="23" t="str">
        <f t="shared" si="18"/>
        <v>DECLARE @CIIFID INT = (SELECT MEASURE_UNIT_ID FROM measure_units WHERE MEASURE_UNIT_NAME ='Pieza')</v>
      </c>
      <c r="AG97" s="23" t="str">
        <f t="shared" si="19"/>
        <v>DECLARE @ISPRODNAL BIT = (CASE WHEN 'No' = 'Si' THEN 1 ELSE 0 END)</v>
      </c>
      <c r="AH97" s="23" t="str">
        <f t="shared" si="20"/>
        <v>DECLARE @ISACTIVE BIT = (CASE WHEN 'Si' = 'Si' THEN 1 ELSE 0 END)</v>
      </c>
      <c r="AI97" s="23" t="str">
        <f t="shared" si="21"/>
        <v>DECLARE @ISVISIBLE BIT = (CASE WHEN 'No' = 'Si' THEN 1 ELSE 0 END)</v>
      </c>
      <c r="AJ97" s="21"/>
      <c r="AK97" s="21"/>
      <c r="AL97" s="21"/>
      <c r="AM97" s="21"/>
      <c r="AN97" s="21"/>
      <c r="AO97" s="21"/>
    </row>
    <row r="98" spans="1:41" x14ac:dyDescent="0.25">
      <c r="A98" s="18" t="s">
        <v>623</v>
      </c>
      <c r="B98" s="19" t="s">
        <v>303</v>
      </c>
      <c r="C98" s="19" t="s">
        <v>304</v>
      </c>
      <c r="D98" s="19" t="s">
        <v>303</v>
      </c>
      <c r="E98" s="19" t="s">
        <v>304</v>
      </c>
      <c r="F98" s="20">
        <v>1</v>
      </c>
      <c r="G98" s="18" t="s">
        <v>685</v>
      </c>
      <c r="H98" s="19" t="s">
        <v>686</v>
      </c>
      <c r="I98" s="19" t="s">
        <v>626</v>
      </c>
      <c r="J98" s="20">
        <v>1</v>
      </c>
      <c r="K98" s="20">
        <v>1</v>
      </c>
      <c r="L98" s="20">
        <v>1</v>
      </c>
      <c r="M98" s="18" t="s">
        <v>625</v>
      </c>
      <c r="N98" s="18" t="s">
        <v>625</v>
      </c>
      <c r="O98" s="18" t="s">
        <v>624</v>
      </c>
      <c r="P98" s="18" t="s">
        <v>626</v>
      </c>
      <c r="Q98" s="18" t="s">
        <v>624</v>
      </c>
      <c r="R98" s="21" t="str">
        <f t="shared" si="11"/>
        <v>001-OF-656</v>
      </c>
      <c r="T98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(@LINEID,'OF-656','Tajalápiz Plástico School','OF-656','Tajalápiz Plástico School',1,@CURRENCYID,'Creado por Julian Porras el 20/08/2024',@ISEXTERNAL,1,1,1,@FOBID,@CIIFID,@ISPRODNAL,@ISACTIVE,@ISVISIBLE)
GO</v>
      </c>
      <c r="U98" s="21"/>
      <c r="V98" s="21"/>
      <c r="W98" s="21"/>
      <c r="X98" s="21"/>
      <c r="Y98" s="21"/>
      <c r="Z98" s="21"/>
      <c r="AA98" s="23" t="str">
        <f t="shared" si="13"/>
        <v>@LINEID,'OF-656','Tajalápiz Plástico School','OF-656','Tajalápiz Plástico School',1,@CURRENCYID,'Creado por Julian Porras el 20/08/2024',@ISEXTERNAL,1,1,1,@FOBID,@CIIFID,@ISPRODNAL,@ISACTIVE,@ISVISIBLE</v>
      </c>
      <c r="AB98" s="23" t="str">
        <f t="shared" si="14"/>
        <v>DECLARE @LINEID INT = (SELECT LINE_ID FROM lines WHERE LINE_CODE = '001')</v>
      </c>
      <c r="AC98" s="23" t="str">
        <f t="shared" si="15"/>
        <v>DECLARE @CURRENCYID INT = (SELECT CURRENCY_ID FROM currencies WHERE CURRENCY_NAME = 'USD ')</v>
      </c>
      <c r="AD98" s="23" t="str">
        <f t="shared" si="16"/>
        <v>DECLARE @ISEXTERNAL BIT = (CASE WHEN 'Si' = 'Si' THEN 1 ELSE 0 END)</v>
      </c>
      <c r="AE98" s="23" t="str">
        <f t="shared" si="17"/>
        <v>DECLARE @FOBID INT = (SELECT MEASURE_UNIT_ID FROM measure_units WHERE MEASURE_UNIT_NAME ='Pieza')</v>
      </c>
      <c r="AF98" s="23" t="str">
        <f t="shared" si="18"/>
        <v>DECLARE @CIIFID INT = (SELECT MEASURE_UNIT_ID FROM measure_units WHERE MEASURE_UNIT_NAME ='Pieza')</v>
      </c>
      <c r="AG98" s="23" t="str">
        <f t="shared" si="19"/>
        <v>DECLARE @ISPRODNAL BIT = (CASE WHEN 'No' = 'Si' THEN 1 ELSE 0 END)</v>
      </c>
      <c r="AH98" s="23" t="str">
        <f t="shared" si="20"/>
        <v>DECLARE @ISACTIVE BIT = (CASE WHEN 'Si' = 'Si' THEN 1 ELSE 0 END)</v>
      </c>
      <c r="AI98" s="23" t="str">
        <f t="shared" si="21"/>
        <v>DECLARE @ISVISIBLE BIT = (CASE WHEN 'No' = 'Si' THEN 1 ELSE 0 END)</v>
      </c>
      <c r="AJ98" s="21"/>
      <c r="AK98" s="21"/>
      <c r="AL98" s="21"/>
      <c r="AM98" s="21"/>
      <c r="AN98" s="21"/>
      <c r="AO98" s="21"/>
    </row>
    <row r="99" spans="1:41" x14ac:dyDescent="0.25">
      <c r="A99" s="18" t="s">
        <v>623</v>
      </c>
      <c r="B99" s="19" t="s">
        <v>305</v>
      </c>
      <c r="C99" s="19" t="s">
        <v>306</v>
      </c>
      <c r="D99" s="19" t="s">
        <v>305</v>
      </c>
      <c r="E99" s="19" t="s">
        <v>306</v>
      </c>
      <c r="F99" s="20">
        <v>1</v>
      </c>
      <c r="G99" s="18" t="s">
        <v>685</v>
      </c>
      <c r="H99" s="19" t="s">
        <v>686</v>
      </c>
      <c r="I99" s="19" t="s">
        <v>626</v>
      </c>
      <c r="J99" s="20">
        <v>1</v>
      </c>
      <c r="K99" s="20">
        <v>1</v>
      </c>
      <c r="L99" s="20">
        <v>1</v>
      </c>
      <c r="M99" s="18" t="s">
        <v>625</v>
      </c>
      <c r="N99" s="18" t="s">
        <v>625</v>
      </c>
      <c r="O99" s="18" t="s">
        <v>624</v>
      </c>
      <c r="P99" s="18" t="s">
        <v>626</v>
      </c>
      <c r="Q99" s="18" t="s">
        <v>624</v>
      </c>
      <c r="R99" s="21" t="str">
        <f t="shared" si="11"/>
        <v>001-OF-657</v>
      </c>
      <c r="T99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(@LINEID,'OF-657','Borrador School','OF-657','Borrador School',1,@CURRENCYID,'Creado por Julian Porras el 20/08/2024',@ISEXTERNAL,1,1,1,@FOBID,@CIIFID,@ISPRODNAL,@ISACTIVE,@ISVISIBLE)
GO</v>
      </c>
      <c r="U99" s="21"/>
      <c r="V99" s="21"/>
      <c r="W99" s="21"/>
      <c r="X99" s="21"/>
      <c r="Y99" s="21"/>
      <c r="Z99" s="21"/>
      <c r="AA99" s="23" t="str">
        <f t="shared" si="13"/>
        <v>@LINEID,'OF-657','Borrador School','OF-657','Borrador School',1,@CURRENCYID,'Creado por Julian Porras el 20/08/2024',@ISEXTERNAL,1,1,1,@FOBID,@CIIFID,@ISPRODNAL,@ISACTIVE,@ISVISIBLE</v>
      </c>
      <c r="AB99" s="23" t="str">
        <f t="shared" si="14"/>
        <v>DECLARE @LINEID INT = (SELECT LINE_ID FROM lines WHERE LINE_CODE = '001')</v>
      </c>
      <c r="AC99" s="23" t="str">
        <f t="shared" si="15"/>
        <v>DECLARE @CURRENCYID INT = (SELECT CURRENCY_ID FROM currencies WHERE CURRENCY_NAME = 'USD ')</v>
      </c>
      <c r="AD99" s="23" t="str">
        <f t="shared" si="16"/>
        <v>DECLARE @ISEXTERNAL BIT = (CASE WHEN 'Si' = 'Si' THEN 1 ELSE 0 END)</v>
      </c>
      <c r="AE99" s="23" t="str">
        <f t="shared" si="17"/>
        <v>DECLARE @FOBID INT = (SELECT MEASURE_UNIT_ID FROM measure_units WHERE MEASURE_UNIT_NAME ='Pieza')</v>
      </c>
      <c r="AF99" s="23" t="str">
        <f t="shared" si="18"/>
        <v>DECLARE @CIIFID INT = (SELECT MEASURE_UNIT_ID FROM measure_units WHERE MEASURE_UNIT_NAME ='Pieza')</v>
      </c>
      <c r="AG99" s="23" t="str">
        <f t="shared" si="19"/>
        <v>DECLARE @ISPRODNAL BIT = (CASE WHEN 'No' = 'Si' THEN 1 ELSE 0 END)</v>
      </c>
      <c r="AH99" s="23" t="str">
        <f t="shared" si="20"/>
        <v>DECLARE @ISACTIVE BIT = (CASE WHEN 'Si' = 'Si' THEN 1 ELSE 0 END)</v>
      </c>
      <c r="AI99" s="23" t="str">
        <f t="shared" si="21"/>
        <v>DECLARE @ISVISIBLE BIT = (CASE WHEN 'No' = 'Si' THEN 1 ELSE 0 END)</v>
      </c>
      <c r="AJ99" s="21"/>
      <c r="AK99" s="21"/>
      <c r="AL99" s="21"/>
      <c r="AM99" s="21"/>
      <c r="AN99" s="21"/>
      <c r="AO99" s="21"/>
    </row>
    <row r="100" spans="1:41" x14ac:dyDescent="0.25">
      <c r="A100" s="18" t="s">
        <v>623</v>
      </c>
      <c r="B100" s="19" t="s">
        <v>602</v>
      </c>
      <c r="C100" s="19" t="s">
        <v>603</v>
      </c>
      <c r="D100" s="19" t="s">
        <v>602</v>
      </c>
      <c r="E100" s="19" t="s">
        <v>603</v>
      </c>
      <c r="F100" s="20">
        <v>1</v>
      </c>
      <c r="G100" s="18" t="s">
        <v>685</v>
      </c>
      <c r="H100" s="19" t="s">
        <v>686</v>
      </c>
      <c r="I100" s="19" t="s">
        <v>626</v>
      </c>
      <c r="J100" s="20">
        <v>1</v>
      </c>
      <c r="K100" s="20">
        <v>1</v>
      </c>
      <c r="L100" s="20">
        <v>1</v>
      </c>
      <c r="M100" s="18" t="s">
        <v>625</v>
      </c>
      <c r="N100" s="18" t="s">
        <v>625</v>
      </c>
      <c r="O100" s="18" t="s">
        <v>624</v>
      </c>
      <c r="P100" s="18" t="s">
        <v>626</v>
      </c>
      <c r="Q100" s="18" t="s">
        <v>624</v>
      </c>
      <c r="R100" s="21" t="str">
        <f t="shared" si="11"/>
        <v>001-LAPIZ-ROJO</v>
      </c>
      <c r="T100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(@LINEID,'LAPIZ-ROJO','Lápiz Rojo Check','LAPIZ-ROJO','Lápiz Rojo Check',1,@CURRENCYID,'Creado por Julian Porras el 20/08/2024',@ISEXTERNAL,1,1,1,@FOBID,@CIIFID,@ISPRODNAL,@ISACTIVE,@ISVISIBLE)
GO</v>
      </c>
      <c r="U100" s="21"/>
      <c r="V100" s="21"/>
      <c r="W100" s="21"/>
      <c r="X100" s="21"/>
      <c r="Y100" s="21"/>
      <c r="Z100" s="21"/>
      <c r="AA100" s="23" t="str">
        <f t="shared" si="13"/>
        <v>@LINEID,'LAPIZ-ROJO','Lápiz Rojo Check','LAPIZ-ROJO','Lápiz Rojo Check',1,@CURRENCYID,'Creado por Julian Porras el 20/08/2024',@ISEXTERNAL,1,1,1,@FOBID,@CIIFID,@ISPRODNAL,@ISACTIVE,@ISVISIBLE</v>
      </c>
      <c r="AB100" s="23" t="str">
        <f t="shared" si="14"/>
        <v>DECLARE @LINEID INT = (SELECT LINE_ID FROM lines WHERE LINE_CODE = '001')</v>
      </c>
      <c r="AC100" s="23" t="str">
        <f t="shared" si="15"/>
        <v>DECLARE @CURRENCYID INT = (SELECT CURRENCY_ID FROM currencies WHERE CURRENCY_NAME = 'USD ')</v>
      </c>
      <c r="AD100" s="23" t="str">
        <f t="shared" si="16"/>
        <v>DECLARE @ISEXTERNAL BIT = (CASE WHEN 'Si' = 'Si' THEN 1 ELSE 0 END)</v>
      </c>
      <c r="AE100" s="23" t="str">
        <f t="shared" si="17"/>
        <v>DECLARE @FOBID INT = (SELECT MEASURE_UNIT_ID FROM measure_units WHERE MEASURE_UNIT_NAME ='Pieza')</v>
      </c>
      <c r="AF100" s="23" t="str">
        <f t="shared" si="18"/>
        <v>DECLARE @CIIFID INT = (SELECT MEASURE_UNIT_ID FROM measure_units WHERE MEASURE_UNIT_NAME ='Pieza')</v>
      </c>
      <c r="AG100" s="23" t="str">
        <f t="shared" si="19"/>
        <v>DECLARE @ISPRODNAL BIT = (CASE WHEN 'No' = 'Si' THEN 1 ELSE 0 END)</v>
      </c>
      <c r="AH100" s="23" t="str">
        <f t="shared" si="20"/>
        <v>DECLARE @ISACTIVE BIT = (CASE WHEN 'Si' = 'Si' THEN 1 ELSE 0 END)</v>
      </c>
      <c r="AI100" s="23" t="str">
        <f t="shared" si="21"/>
        <v>DECLARE @ISVISIBLE BIT = (CASE WHEN 'No' = 'Si' THEN 1 ELSE 0 END)</v>
      </c>
      <c r="AJ100" s="21"/>
      <c r="AK100" s="21"/>
      <c r="AL100" s="21"/>
      <c r="AM100" s="21"/>
      <c r="AN100" s="21"/>
      <c r="AO100" s="21"/>
    </row>
    <row r="101" spans="1:41" x14ac:dyDescent="0.25">
      <c r="A101" s="18" t="s">
        <v>623</v>
      </c>
      <c r="B101" s="19" t="s">
        <v>307</v>
      </c>
      <c r="C101" s="19" t="s">
        <v>308</v>
      </c>
      <c r="D101" s="19" t="s">
        <v>307</v>
      </c>
      <c r="E101" s="19" t="s">
        <v>308</v>
      </c>
      <c r="F101" s="20">
        <v>1</v>
      </c>
      <c r="G101" s="18" t="s">
        <v>685</v>
      </c>
      <c r="H101" s="19" t="s">
        <v>686</v>
      </c>
      <c r="I101" s="19" t="s">
        <v>626</v>
      </c>
      <c r="J101" s="20">
        <v>1</v>
      </c>
      <c r="K101" s="20">
        <v>1</v>
      </c>
      <c r="L101" s="20">
        <v>1</v>
      </c>
      <c r="M101" s="18" t="s">
        <v>625</v>
      </c>
      <c r="N101" s="18" t="s">
        <v>625</v>
      </c>
      <c r="O101" s="18" t="s">
        <v>624</v>
      </c>
      <c r="P101" s="18" t="s">
        <v>626</v>
      </c>
      <c r="Q101" s="18" t="s">
        <v>624</v>
      </c>
      <c r="R101" s="21" t="str">
        <f t="shared" si="11"/>
        <v>001-JU-95</v>
      </c>
      <c r="T101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(@LINEID,'JU-95','Lápiz Golf Pencil','JU-95','Lápiz Golf Pencil',1,@CURRENCYID,'Creado por Julian Porras el 20/08/2024',@ISEXTERNAL,1,1,1,@FOBID,@CIIFID,@ISPRODNAL,@ISACTIVE,@ISVISIBLE)
GO</v>
      </c>
      <c r="U101" s="21"/>
      <c r="V101" s="21"/>
      <c r="W101" s="21"/>
      <c r="X101" s="21"/>
      <c r="Y101" s="21"/>
      <c r="Z101" s="21"/>
      <c r="AA101" s="23" t="str">
        <f t="shared" si="13"/>
        <v>@LINEID,'JU-95','Lápiz Golf Pencil','JU-95','Lápiz Golf Pencil',1,@CURRENCYID,'Creado por Julian Porras el 20/08/2024',@ISEXTERNAL,1,1,1,@FOBID,@CIIFID,@ISPRODNAL,@ISACTIVE,@ISVISIBLE</v>
      </c>
      <c r="AB101" s="23" t="str">
        <f t="shared" si="14"/>
        <v>DECLARE @LINEID INT = (SELECT LINE_ID FROM lines WHERE LINE_CODE = '001')</v>
      </c>
      <c r="AC101" s="23" t="str">
        <f t="shared" si="15"/>
        <v>DECLARE @CURRENCYID INT = (SELECT CURRENCY_ID FROM currencies WHERE CURRENCY_NAME = 'USD ')</v>
      </c>
      <c r="AD101" s="23" t="str">
        <f t="shared" si="16"/>
        <v>DECLARE @ISEXTERNAL BIT = (CASE WHEN 'Si' = 'Si' THEN 1 ELSE 0 END)</v>
      </c>
      <c r="AE101" s="23" t="str">
        <f t="shared" si="17"/>
        <v>DECLARE @FOBID INT = (SELECT MEASURE_UNIT_ID FROM measure_units WHERE MEASURE_UNIT_NAME ='Pieza')</v>
      </c>
      <c r="AF101" s="23" t="str">
        <f t="shared" si="18"/>
        <v>DECLARE @CIIFID INT = (SELECT MEASURE_UNIT_ID FROM measure_units WHERE MEASURE_UNIT_NAME ='Pieza')</v>
      </c>
      <c r="AG101" s="23" t="str">
        <f t="shared" si="19"/>
        <v>DECLARE @ISPRODNAL BIT = (CASE WHEN 'No' = 'Si' THEN 1 ELSE 0 END)</v>
      </c>
      <c r="AH101" s="23" t="str">
        <f t="shared" si="20"/>
        <v>DECLARE @ISACTIVE BIT = (CASE WHEN 'Si' = 'Si' THEN 1 ELSE 0 END)</v>
      </c>
      <c r="AI101" s="23" t="str">
        <f t="shared" si="21"/>
        <v>DECLARE @ISVISIBLE BIT = (CASE WHEN 'No' = 'Si' THEN 1 ELSE 0 END)</v>
      </c>
      <c r="AJ101" s="21"/>
      <c r="AK101" s="21"/>
      <c r="AL101" s="21"/>
      <c r="AM101" s="21"/>
      <c r="AN101" s="21"/>
      <c r="AO101" s="21"/>
    </row>
    <row r="102" spans="1:41" x14ac:dyDescent="0.25">
      <c r="A102" s="18" t="s">
        <v>623</v>
      </c>
      <c r="B102" s="19" t="s">
        <v>325</v>
      </c>
      <c r="C102" s="19" t="s">
        <v>326</v>
      </c>
      <c r="D102" s="19" t="s">
        <v>325</v>
      </c>
      <c r="E102" s="19" t="s">
        <v>326</v>
      </c>
      <c r="F102" s="20">
        <v>1</v>
      </c>
      <c r="G102" s="18" t="s">
        <v>685</v>
      </c>
      <c r="H102" s="19" t="s">
        <v>686</v>
      </c>
      <c r="I102" s="19" t="s">
        <v>626</v>
      </c>
      <c r="J102" s="20">
        <v>1</v>
      </c>
      <c r="K102" s="20">
        <v>1</v>
      </c>
      <c r="L102" s="20">
        <v>1</v>
      </c>
      <c r="M102" s="18" t="s">
        <v>625</v>
      </c>
      <c r="N102" s="18" t="s">
        <v>625</v>
      </c>
      <c r="O102" s="18" t="s">
        <v>624</v>
      </c>
      <c r="P102" s="18" t="s">
        <v>626</v>
      </c>
      <c r="Q102" s="18" t="s">
        <v>624</v>
      </c>
      <c r="R102" s="21" t="str">
        <f t="shared" si="11"/>
        <v>001-OF-659</v>
      </c>
      <c r="T102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(@LINEID,'OF-659','Set Cyrus Eco','OF-659','Set Cyrus Eco',1,@CURRENCYID,'Creado por Julian Porras el 20/08/2024',@ISEXTERNAL,1,1,1,@FOBID,@CIIFID,@ISPRODNAL,@ISACTIVE,@ISVISIBLE)
GO</v>
      </c>
      <c r="U102" s="21"/>
      <c r="V102" s="21"/>
      <c r="W102" s="21"/>
      <c r="X102" s="21"/>
      <c r="Y102" s="21"/>
      <c r="Z102" s="21"/>
      <c r="AA102" s="23" t="str">
        <f t="shared" si="13"/>
        <v>@LINEID,'OF-659','Set Cyrus Eco','OF-659','Set Cyrus Eco',1,@CURRENCYID,'Creado por Julian Porras el 20/08/2024',@ISEXTERNAL,1,1,1,@FOBID,@CIIFID,@ISPRODNAL,@ISACTIVE,@ISVISIBLE</v>
      </c>
      <c r="AB102" s="23" t="str">
        <f t="shared" si="14"/>
        <v>DECLARE @LINEID INT = (SELECT LINE_ID FROM lines WHERE LINE_CODE = '001')</v>
      </c>
      <c r="AC102" s="23" t="str">
        <f t="shared" si="15"/>
        <v>DECLARE @CURRENCYID INT = (SELECT CURRENCY_ID FROM currencies WHERE CURRENCY_NAME = 'USD ')</v>
      </c>
      <c r="AD102" s="23" t="str">
        <f t="shared" si="16"/>
        <v>DECLARE @ISEXTERNAL BIT = (CASE WHEN 'Si' = 'Si' THEN 1 ELSE 0 END)</v>
      </c>
      <c r="AE102" s="23" t="str">
        <f t="shared" si="17"/>
        <v>DECLARE @FOBID INT = (SELECT MEASURE_UNIT_ID FROM measure_units WHERE MEASURE_UNIT_NAME ='Pieza')</v>
      </c>
      <c r="AF102" s="23" t="str">
        <f t="shared" si="18"/>
        <v>DECLARE @CIIFID INT = (SELECT MEASURE_UNIT_ID FROM measure_units WHERE MEASURE_UNIT_NAME ='Pieza')</v>
      </c>
      <c r="AG102" s="23" t="str">
        <f t="shared" si="19"/>
        <v>DECLARE @ISPRODNAL BIT = (CASE WHEN 'No' = 'Si' THEN 1 ELSE 0 END)</v>
      </c>
      <c r="AH102" s="23" t="str">
        <f t="shared" si="20"/>
        <v>DECLARE @ISACTIVE BIT = (CASE WHEN 'Si' = 'Si' THEN 1 ELSE 0 END)</v>
      </c>
      <c r="AI102" s="23" t="str">
        <f t="shared" si="21"/>
        <v>DECLARE @ISVISIBLE BIT = (CASE WHEN 'No' = 'Si' THEN 1 ELSE 0 END)</v>
      </c>
      <c r="AJ102" s="21"/>
      <c r="AK102" s="21"/>
      <c r="AL102" s="21"/>
      <c r="AM102" s="21"/>
      <c r="AN102" s="21"/>
      <c r="AO102" s="21"/>
    </row>
    <row r="103" spans="1:41" x14ac:dyDescent="0.25">
      <c r="A103" s="18" t="s">
        <v>623</v>
      </c>
      <c r="B103" s="19" t="s">
        <v>327</v>
      </c>
      <c r="C103" s="19" t="s">
        <v>328</v>
      </c>
      <c r="D103" s="19" t="s">
        <v>327</v>
      </c>
      <c r="E103" s="19" t="s">
        <v>328</v>
      </c>
      <c r="F103" s="20">
        <v>1</v>
      </c>
      <c r="G103" s="18" t="s">
        <v>685</v>
      </c>
      <c r="H103" s="19" t="s">
        <v>686</v>
      </c>
      <c r="I103" s="19" t="s">
        <v>626</v>
      </c>
      <c r="J103" s="20">
        <v>1</v>
      </c>
      <c r="K103" s="20">
        <v>1</v>
      </c>
      <c r="L103" s="20">
        <v>1</v>
      </c>
      <c r="M103" s="18" t="s">
        <v>625</v>
      </c>
      <c r="N103" s="18" t="s">
        <v>625</v>
      </c>
      <c r="O103" s="18" t="s">
        <v>624</v>
      </c>
      <c r="P103" s="18" t="s">
        <v>626</v>
      </c>
      <c r="Q103" s="18" t="s">
        <v>624</v>
      </c>
      <c r="R103" s="21" t="str">
        <f t="shared" si="11"/>
        <v>001-CP-326</v>
      </c>
      <c r="T103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(@LINEID,'CP-326','Cepillo en Bamboo Hair Max','CP-326','Cepillo en Bamboo Hair Max',1,@CURRENCYID,'Creado por Julian Porras el 20/08/2024',@ISEXTERNAL,1,1,1,@FOBID,@CIIFID,@ISPRODNAL,@ISACTIVE,@ISVISIBLE)
GO</v>
      </c>
      <c r="U103" s="21"/>
      <c r="V103" s="21"/>
      <c r="W103" s="21"/>
      <c r="X103" s="21"/>
      <c r="Y103" s="21"/>
      <c r="Z103" s="21"/>
      <c r="AA103" s="23" t="str">
        <f t="shared" si="13"/>
        <v>@LINEID,'CP-326','Cepillo en Bamboo Hair Max','CP-326','Cepillo en Bamboo Hair Max',1,@CURRENCYID,'Creado por Julian Porras el 20/08/2024',@ISEXTERNAL,1,1,1,@FOBID,@CIIFID,@ISPRODNAL,@ISACTIVE,@ISVISIBLE</v>
      </c>
      <c r="AB103" s="23" t="str">
        <f t="shared" si="14"/>
        <v>DECLARE @LINEID INT = (SELECT LINE_ID FROM lines WHERE LINE_CODE = '001')</v>
      </c>
      <c r="AC103" s="23" t="str">
        <f t="shared" si="15"/>
        <v>DECLARE @CURRENCYID INT = (SELECT CURRENCY_ID FROM currencies WHERE CURRENCY_NAME = 'USD ')</v>
      </c>
      <c r="AD103" s="23" t="str">
        <f t="shared" si="16"/>
        <v>DECLARE @ISEXTERNAL BIT = (CASE WHEN 'Si' = 'Si' THEN 1 ELSE 0 END)</v>
      </c>
      <c r="AE103" s="23" t="str">
        <f t="shared" si="17"/>
        <v>DECLARE @FOBID INT = (SELECT MEASURE_UNIT_ID FROM measure_units WHERE MEASURE_UNIT_NAME ='Pieza')</v>
      </c>
      <c r="AF103" s="23" t="str">
        <f t="shared" si="18"/>
        <v>DECLARE @CIIFID INT = (SELECT MEASURE_UNIT_ID FROM measure_units WHERE MEASURE_UNIT_NAME ='Pieza')</v>
      </c>
      <c r="AG103" s="23" t="str">
        <f t="shared" si="19"/>
        <v>DECLARE @ISPRODNAL BIT = (CASE WHEN 'No' = 'Si' THEN 1 ELSE 0 END)</v>
      </c>
      <c r="AH103" s="23" t="str">
        <f t="shared" si="20"/>
        <v>DECLARE @ISACTIVE BIT = (CASE WHEN 'Si' = 'Si' THEN 1 ELSE 0 END)</v>
      </c>
      <c r="AI103" s="23" t="str">
        <f t="shared" si="21"/>
        <v>DECLARE @ISVISIBLE BIT = (CASE WHEN 'No' = 'Si' THEN 1 ELSE 0 END)</v>
      </c>
      <c r="AJ103" s="21"/>
      <c r="AK103" s="21"/>
      <c r="AL103" s="21"/>
      <c r="AM103" s="21"/>
      <c r="AN103" s="21"/>
      <c r="AO103" s="21"/>
    </row>
    <row r="104" spans="1:41" x14ac:dyDescent="0.25">
      <c r="A104" s="18" t="s">
        <v>623</v>
      </c>
      <c r="B104" s="19" t="s">
        <v>329</v>
      </c>
      <c r="C104" s="19" t="s">
        <v>330</v>
      </c>
      <c r="D104" s="19" t="s">
        <v>329</v>
      </c>
      <c r="E104" s="19" t="s">
        <v>330</v>
      </c>
      <c r="F104" s="20">
        <v>1</v>
      </c>
      <c r="G104" s="18" t="s">
        <v>685</v>
      </c>
      <c r="H104" s="19" t="s">
        <v>686</v>
      </c>
      <c r="I104" s="19" t="s">
        <v>626</v>
      </c>
      <c r="J104" s="20">
        <v>1</v>
      </c>
      <c r="K104" s="20">
        <v>1</v>
      </c>
      <c r="L104" s="20">
        <v>1</v>
      </c>
      <c r="M104" s="18" t="s">
        <v>625</v>
      </c>
      <c r="N104" s="18" t="s">
        <v>625</v>
      </c>
      <c r="O104" s="18" t="s">
        <v>624</v>
      </c>
      <c r="P104" s="18" t="s">
        <v>626</v>
      </c>
      <c r="Q104" s="18" t="s">
        <v>624</v>
      </c>
      <c r="R104" s="21" t="str">
        <f t="shared" si="11"/>
        <v>001-VA-1104</v>
      </c>
      <c r="T104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(@LINEID,'VA-1104','Organizador Finlay','VA-1104','Organizador Finlay',1,@CURRENCYID,'Creado por Julian Porras el 20/08/2024',@ISEXTERNAL,1,1,1,@FOBID,@CIIFID,@ISPRODNAL,@ISACTIVE,@ISVISIBLE)
GO</v>
      </c>
      <c r="U104" s="21"/>
      <c r="V104" s="21"/>
      <c r="W104" s="21"/>
      <c r="X104" s="21"/>
      <c r="Y104" s="21"/>
      <c r="Z104" s="21"/>
      <c r="AA104" s="23" t="str">
        <f t="shared" si="13"/>
        <v>@LINEID,'VA-1104','Organizador Finlay','VA-1104','Organizador Finlay',1,@CURRENCYID,'Creado por Julian Porras el 20/08/2024',@ISEXTERNAL,1,1,1,@FOBID,@CIIFID,@ISPRODNAL,@ISACTIVE,@ISVISIBLE</v>
      </c>
      <c r="AB104" s="23" t="str">
        <f t="shared" si="14"/>
        <v>DECLARE @LINEID INT = (SELECT LINE_ID FROM lines WHERE LINE_CODE = '001')</v>
      </c>
      <c r="AC104" s="23" t="str">
        <f t="shared" si="15"/>
        <v>DECLARE @CURRENCYID INT = (SELECT CURRENCY_ID FROM currencies WHERE CURRENCY_NAME = 'USD ')</v>
      </c>
      <c r="AD104" s="23" t="str">
        <f t="shared" si="16"/>
        <v>DECLARE @ISEXTERNAL BIT = (CASE WHEN 'Si' = 'Si' THEN 1 ELSE 0 END)</v>
      </c>
      <c r="AE104" s="23" t="str">
        <f t="shared" si="17"/>
        <v>DECLARE @FOBID INT = (SELECT MEASURE_UNIT_ID FROM measure_units WHERE MEASURE_UNIT_NAME ='Pieza')</v>
      </c>
      <c r="AF104" s="23" t="str">
        <f t="shared" si="18"/>
        <v>DECLARE @CIIFID INT = (SELECT MEASURE_UNIT_ID FROM measure_units WHERE MEASURE_UNIT_NAME ='Pieza')</v>
      </c>
      <c r="AG104" s="23" t="str">
        <f t="shared" si="19"/>
        <v>DECLARE @ISPRODNAL BIT = (CASE WHEN 'No' = 'Si' THEN 1 ELSE 0 END)</v>
      </c>
      <c r="AH104" s="23" t="str">
        <f t="shared" si="20"/>
        <v>DECLARE @ISACTIVE BIT = (CASE WHEN 'Si' = 'Si' THEN 1 ELSE 0 END)</v>
      </c>
      <c r="AI104" s="23" t="str">
        <f t="shared" si="21"/>
        <v>DECLARE @ISVISIBLE BIT = (CASE WHEN 'No' = 'Si' THEN 1 ELSE 0 END)</v>
      </c>
      <c r="AJ104" s="21"/>
      <c r="AK104" s="21"/>
      <c r="AL104" s="21"/>
      <c r="AM104" s="21"/>
      <c r="AN104" s="21"/>
      <c r="AO104" s="21"/>
    </row>
    <row r="105" spans="1:41" x14ac:dyDescent="0.25">
      <c r="A105" s="18" t="s">
        <v>623</v>
      </c>
      <c r="B105" s="19" t="s">
        <v>331</v>
      </c>
      <c r="C105" s="19" t="s">
        <v>332</v>
      </c>
      <c r="D105" s="19" t="s">
        <v>331</v>
      </c>
      <c r="E105" s="19" t="s">
        <v>332</v>
      </c>
      <c r="F105" s="20">
        <v>1</v>
      </c>
      <c r="G105" s="18" t="s">
        <v>685</v>
      </c>
      <c r="H105" s="19" t="s">
        <v>686</v>
      </c>
      <c r="I105" s="19" t="s">
        <v>626</v>
      </c>
      <c r="J105" s="20">
        <v>1</v>
      </c>
      <c r="K105" s="20">
        <v>1</v>
      </c>
      <c r="L105" s="20">
        <v>1</v>
      </c>
      <c r="M105" s="18" t="s">
        <v>625</v>
      </c>
      <c r="N105" s="18" t="s">
        <v>625</v>
      </c>
      <c r="O105" s="18" t="s">
        <v>624</v>
      </c>
      <c r="P105" s="18" t="s">
        <v>626</v>
      </c>
      <c r="Q105" s="18" t="s">
        <v>624</v>
      </c>
      <c r="R105" s="21" t="str">
        <f t="shared" si="11"/>
        <v>001-CP-327</v>
      </c>
      <c r="T105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(@LINEID,'CP-327','Toalla para Golf Mickelson','CP-327','Toalla para Golf Mickelson',1,@CURRENCYID,'Creado por Julian Porras el 20/08/2024',@ISEXTERNAL,1,1,1,@FOBID,@CIIFID,@ISPRODNAL,@ISACTIVE,@ISVISIBLE)
GO</v>
      </c>
      <c r="U105" s="21"/>
      <c r="V105" s="21"/>
      <c r="W105" s="21"/>
      <c r="X105" s="21"/>
      <c r="Y105" s="21"/>
      <c r="Z105" s="21"/>
      <c r="AA105" s="23" t="str">
        <f t="shared" si="13"/>
        <v>@LINEID,'CP-327','Toalla para Golf Mickelson','CP-327','Toalla para Golf Mickelson',1,@CURRENCYID,'Creado por Julian Porras el 20/08/2024',@ISEXTERNAL,1,1,1,@FOBID,@CIIFID,@ISPRODNAL,@ISACTIVE,@ISVISIBLE</v>
      </c>
      <c r="AB105" s="23" t="str">
        <f t="shared" si="14"/>
        <v>DECLARE @LINEID INT = (SELECT LINE_ID FROM lines WHERE LINE_CODE = '001')</v>
      </c>
      <c r="AC105" s="23" t="str">
        <f t="shared" si="15"/>
        <v>DECLARE @CURRENCYID INT = (SELECT CURRENCY_ID FROM currencies WHERE CURRENCY_NAME = 'USD ')</v>
      </c>
      <c r="AD105" s="23" t="str">
        <f t="shared" si="16"/>
        <v>DECLARE @ISEXTERNAL BIT = (CASE WHEN 'Si' = 'Si' THEN 1 ELSE 0 END)</v>
      </c>
      <c r="AE105" s="23" t="str">
        <f t="shared" si="17"/>
        <v>DECLARE @FOBID INT = (SELECT MEASURE_UNIT_ID FROM measure_units WHERE MEASURE_UNIT_NAME ='Pieza')</v>
      </c>
      <c r="AF105" s="23" t="str">
        <f t="shared" si="18"/>
        <v>DECLARE @CIIFID INT = (SELECT MEASURE_UNIT_ID FROM measure_units WHERE MEASURE_UNIT_NAME ='Pieza')</v>
      </c>
      <c r="AG105" s="23" t="str">
        <f t="shared" si="19"/>
        <v>DECLARE @ISPRODNAL BIT = (CASE WHEN 'No' = 'Si' THEN 1 ELSE 0 END)</v>
      </c>
      <c r="AH105" s="23" t="str">
        <f t="shared" si="20"/>
        <v>DECLARE @ISACTIVE BIT = (CASE WHEN 'Si' = 'Si' THEN 1 ELSE 0 END)</v>
      </c>
      <c r="AI105" s="23" t="str">
        <f t="shared" si="21"/>
        <v>DECLARE @ISVISIBLE BIT = (CASE WHEN 'No' = 'Si' THEN 1 ELSE 0 END)</v>
      </c>
      <c r="AJ105" s="21"/>
      <c r="AK105" s="21"/>
      <c r="AL105" s="21"/>
      <c r="AM105" s="21"/>
      <c r="AN105" s="21"/>
      <c r="AO105" s="21"/>
    </row>
    <row r="106" spans="1:41" x14ac:dyDescent="0.25">
      <c r="A106" s="18" t="s">
        <v>623</v>
      </c>
      <c r="B106" s="19" t="s">
        <v>333</v>
      </c>
      <c r="C106" s="19" t="s">
        <v>334</v>
      </c>
      <c r="D106" s="19" t="s">
        <v>333</v>
      </c>
      <c r="E106" s="19" t="s">
        <v>334</v>
      </c>
      <c r="F106" s="20">
        <v>1</v>
      </c>
      <c r="G106" s="18" t="s">
        <v>685</v>
      </c>
      <c r="H106" s="19" t="s">
        <v>686</v>
      </c>
      <c r="I106" s="19" t="s">
        <v>626</v>
      </c>
      <c r="J106" s="20">
        <v>1</v>
      </c>
      <c r="K106" s="20">
        <v>1</v>
      </c>
      <c r="L106" s="20">
        <v>1</v>
      </c>
      <c r="M106" s="18" t="s">
        <v>625</v>
      </c>
      <c r="N106" s="18" t="s">
        <v>625</v>
      </c>
      <c r="O106" s="18" t="s">
        <v>624</v>
      </c>
      <c r="P106" s="18" t="s">
        <v>626</v>
      </c>
      <c r="Q106" s="18" t="s">
        <v>624</v>
      </c>
      <c r="R106" s="21" t="str">
        <f t="shared" si="11"/>
        <v>001-OF-660</v>
      </c>
      <c r="T106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(@LINEID,'OF-660','Set de Escritorio Lynx Eco','OF-660','Set de Escritorio Lynx Eco',1,@CURRENCYID,'Creado por Julian Porras el 20/08/2024',@ISEXTERNAL,1,1,1,@FOBID,@CIIFID,@ISPRODNAL,@ISACTIVE,@ISVISIBLE)
GO</v>
      </c>
      <c r="U106" s="21"/>
      <c r="V106" s="21"/>
      <c r="W106" s="21"/>
      <c r="X106" s="21"/>
      <c r="Y106" s="21"/>
      <c r="Z106" s="21"/>
      <c r="AA106" s="23" t="str">
        <f t="shared" si="13"/>
        <v>@LINEID,'OF-660','Set de Escritorio Lynx Eco','OF-660','Set de Escritorio Lynx Eco',1,@CURRENCYID,'Creado por Julian Porras el 20/08/2024',@ISEXTERNAL,1,1,1,@FOBID,@CIIFID,@ISPRODNAL,@ISACTIVE,@ISVISIBLE</v>
      </c>
      <c r="AB106" s="23" t="str">
        <f t="shared" si="14"/>
        <v>DECLARE @LINEID INT = (SELECT LINE_ID FROM lines WHERE LINE_CODE = '001')</v>
      </c>
      <c r="AC106" s="23" t="str">
        <f t="shared" si="15"/>
        <v>DECLARE @CURRENCYID INT = (SELECT CURRENCY_ID FROM currencies WHERE CURRENCY_NAME = 'USD ')</v>
      </c>
      <c r="AD106" s="23" t="str">
        <f t="shared" si="16"/>
        <v>DECLARE @ISEXTERNAL BIT = (CASE WHEN 'Si' = 'Si' THEN 1 ELSE 0 END)</v>
      </c>
      <c r="AE106" s="23" t="str">
        <f t="shared" si="17"/>
        <v>DECLARE @FOBID INT = (SELECT MEASURE_UNIT_ID FROM measure_units WHERE MEASURE_UNIT_NAME ='Pieza')</v>
      </c>
      <c r="AF106" s="23" t="str">
        <f t="shared" si="18"/>
        <v>DECLARE @CIIFID INT = (SELECT MEASURE_UNIT_ID FROM measure_units WHERE MEASURE_UNIT_NAME ='Pieza')</v>
      </c>
      <c r="AG106" s="23" t="str">
        <f t="shared" si="19"/>
        <v>DECLARE @ISPRODNAL BIT = (CASE WHEN 'No' = 'Si' THEN 1 ELSE 0 END)</v>
      </c>
      <c r="AH106" s="23" t="str">
        <f t="shared" si="20"/>
        <v>DECLARE @ISACTIVE BIT = (CASE WHEN 'Si' = 'Si' THEN 1 ELSE 0 END)</v>
      </c>
      <c r="AI106" s="23" t="str">
        <f t="shared" si="21"/>
        <v>DECLARE @ISVISIBLE BIT = (CASE WHEN 'No' = 'Si' THEN 1 ELSE 0 END)</v>
      </c>
      <c r="AJ106" s="21"/>
      <c r="AK106" s="21"/>
      <c r="AL106" s="21"/>
      <c r="AM106" s="21"/>
      <c r="AN106" s="21"/>
      <c r="AO106" s="21"/>
    </row>
    <row r="107" spans="1:41" x14ac:dyDescent="0.25">
      <c r="A107" s="18" t="s">
        <v>623</v>
      </c>
      <c r="B107" s="19" t="s">
        <v>335</v>
      </c>
      <c r="C107" s="19" t="s">
        <v>336</v>
      </c>
      <c r="D107" s="19" t="s">
        <v>335</v>
      </c>
      <c r="E107" s="19" t="s">
        <v>336</v>
      </c>
      <c r="F107" s="20">
        <v>1</v>
      </c>
      <c r="G107" s="18" t="s">
        <v>685</v>
      </c>
      <c r="H107" s="19" t="s">
        <v>686</v>
      </c>
      <c r="I107" s="19" t="s">
        <v>626</v>
      </c>
      <c r="J107" s="20">
        <v>1</v>
      </c>
      <c r="K107" s="20">
        <v>1</v>
      </c>
      <c r="L107" s="20">
        <v>1</v>
      </c>
      <c r="M107" s="18" t="s">
        <v>625</v>
      </c>
      <c r="N107" s="18" t="s">
        <v>625</v>
      </c>
      <c r="O107" s="18" t="s">
        <v>624</v>
      </c>
      <c r="P107" s="18" t="s">
        <v>626</v>
      </c>
      <c r="Q107" s="18" t="s">
        <v>624</v>
      </c>
      <c r="R107" s="21" t="str">
        <f t="shared" si="11"/>
        <v>001-JU-96</v>
      </c>
      <c r="T107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(@LINEID,'JU-96','Juego Cartas y Dominó Eco','JU-96','Juego Cartas y Dominó Eco',1,@CURRENCYID,'Creado por Julian Porras el 20/08/2024',@ISEXTERNAL,1,1,1,@FOBID,@CIIFID,@ISPRODNAL,@ISACTIVE,@ISVISIBLE)
GO</v>
      </c>
      <c r="U107" s="21"/>
      <c r="V107" s="21"/>
      <c r="W107" s="21"/>
      <c r="X107" s="21"/>
      <c r="Y107" s="21"/>
      <c r="Z107" s="21"/>
      <c r="AA107" s="23" t="str">
        <f t="shared" si="13"/>
        <v>@LINEID,'JU-96','Juego Cartas y Dominó Eco','JU-96','Juego Cartas y Dominó Eco',1,@CURRENCYID,'Creado por Julian Porras el 20/08/2024',@ISEXTERNAL,1,1,1,@FOBID,@CIIFID,@ISPRODNAL,@ISACTIVE,@ISVISIBLE</v>
      </c>
      <c r="AB107" s="23" t="str">
        <f t="shared" si="14"/>
        <v>DECLARE @LINEID INT = (SELECT LINE_ID FROM lines WHERE LINE_CODE = '001')</v>
      </c>
      <c r="AC107" s="23" t="str">
        <f t="shared" si="15"/>
        <v>DECLARE @CURRENCYID INT = (SELECT CURRENCY_ID FROM currencies WHERE CURRENCY_NAME = 'USD ')</v>
      </c>
      <c r="AD107" s="23" t="str">
        <f t="shared" si="16"/>
        <v>DECLARE @ISEXTERNAL BIT = (CASE WHEN 'Si' = 'Si' THEN 1 ELSE 0 END)</v>
      </c>
      <c r="AE107" s="23" t="str">
        <f t="shared" si="17"/>
        <v>DECLARE @FOBID INT = (SELECT MEASURE_UNIT_ID FROM measure_units WHERE MEASURE_UNIT_NAME ='Pieza')</v>
      </c>
      <c r="AF107" s="23" t="str">
        <f t="shared" si="18"/>
        <v>DECLARE @CIIFID INT = (SELECT MEASURE_UNIT_ID FROM measure_units WHERE MEASURE_UNIT_NAME ='Pieza')</v>
      </c>
      <c r="AG107" s="23" t="str">
        <f t="shared" si="19"/>
        <v>DECLARE @ISPRODNAL BIT = (CASE WHEN 'No' = 'Si' THEN 1 ELSE 0 END)</v>
      </c>
      <c r="AH107" s="23" t="str">
        <f t="shared" si="20"/>
        <v>DECLARE @ISACTIVE BIT = (CASE WHEN 'Si' = 'Si' THEN 1 ELSE 0 END)</v>
      </c>
      <c r="AI107" s="23" t="str">
        <f t="shared" si="21"/>
        <v>DECLARE @ISVISIBLE BIT = (CASE WHEN 'No' = 'Si' THEN 1 ELSE 0 END)</v>
      </c>
      <c r="AJ107" s="21"/>
      <c r="AK107" s="21"/>
      <c r="AL107" s="21"/>
      <c r="AM107" s="21"/>
      <c r="AN107" s="21"/>
      <c r="AO107" s="21"/>
    </row>
    <row r="108" spans="1:41" x14ac:dyDescent="0.25">
      <c r="A108" s="18" t="s">
        <v>623</v>
      </c>
      <c r="B108" s="19" t="s">
        <v>337</v>
      </c>
      <c r="C108" s="19" t="s">
        <v>338</v>
      </c>
      <c r="D108" s="19" t="s">
        <v>337</v>
      </c>
      <c r="E108" s="19" t="s">
        <v>338</v>
      </c>
      <c r="F108" s="20">
        <v>1</v>
      </c>
      <c r="G108" s="18" t="s">
        <v>685</v>
      </c>
      <c r="H108" s="19" t="s">
        <v>686</v>
      </c>
      <c r="I108" s="19" t="s">
        <v>626</v>
      </c>
      <c r="J108" s="20">
        <v>1</v>
      </c>
      <c r="K108" s="20">
        <v>1</v>
      </c>
      <c r="L108" s="20">
        <v>1</v>
      </c>
      <c r="M108" s="18" t="s">
        <v>625</v>
      </c>
      <c r="N108" s="18" t="s">
        <v>625</v>
      </c>
      <c r="O108" s="18" t="s">
        <v>624</v>
      </c>
      <c r="P108" s="18" t="s">
        <v>626</v>
      </c>
      <c r="Q108" s="18" t="s">
        <v>624</v>
      </c>
      <c r="R108" s="21" t="str">
        <f t="shared" si="11"/>
        <v>001-TE-610</v>
      </c>
      <c r="T108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(@LINEID,'TE-610','Puerto USB Orion Eco','TE-610','Puerto USB Orion Eco',1,@CURRENCYID,'Creado por Julian Porras el 20/08/2024',@ISEXTERNAL,1,1,1,@FOBID,@CIIFID,@ISPRODNAL,@ISACTIVE,@ISVISIBLE)
GO</v>
      </c>
      <c r="U108" s="21"/>
      <c r="V108" s="21"/>
      <c r="W108" s="21"/>
      <c r="X108" s="21"/>
      <c r="Y108" s="21"/>
      <c r="Z108" s="21"/>
      <c r="AA108" s="23" t="str">
        <f t="shared" si="13"/>
        <v>@LINEID,'TE-610','Puerto USB Orion Eco','TE-610','Puerto USB Orion Eco',1,@CURRENCYID,'Creado por Julian Porras el 20/08/2024',@ISEXTERNAL,1,1,1,@FOBID,@CIIFID,@ISPRODNAL,@ISACTIVE,@ISVISIBLE</v>
      </c>
      <c r="AB108" s="23" t="str">
        <f t="shared" si="14"/>
        <v>DECLARE @LINEID INT = (SELECT LINE_ID FROM lines WHERE LINE_CODE = '001')</v>
      </c>
      <c r="AC108" s="23" t="str">
        <f t="shared" si="15"/>
        <v>DECLARE @CURRENCYID INT = (SELECT CURRENCY_ID FROM currencies WHERE CURRENCY_NAME = 'USD ')</v>
      </c>
      <c r="AD108" s="23" t="str">
        <f t="shared" si="16"/>
        <v>DECLARE @ISEXTERNAL BIT = (CASE WHEN 'Si' = 'Si' THEN 1 ELSE 0 END)</v>
      </c>
      <c r="AE108" s="23" t="str">
        <f t="shared" si="17"/>
        <v>DECLARE @FOBID INT = (SELECT MEASURE_UNIT_ID FROM measure_units WHERE MEASURE_UNIT_NAME ='Pieza')</v>
      </c>
      <c r="AF108" s="23" t="str">
        <f t="shared" si="18"/>
        <v>DECLARE @CIIFID INT = (SELECT MEASURE_UNIT_ID FROM measure_units WHERE MEASURE_UNIT_NAME ='Pieza')</v>
      </c>
      <c r="AG108" s="23" t="str">
        <f t="shared" si="19"/>
        <v>DECLARE @ISPRODNAL BIT = (CASE WHEN 'No' = 'Si' THEN 1 ELSE 0 END)</v>
      </c>
      <c r="AH108" s="23" t="str">
        <f t="shared" si="20"/>
        <v>DECLARE @ISACTIVE BIT = (CASE WHEN 'Si' = 'Si' THEN 1 ELSE 0 END)</v>
      </c>
      <c r="AI108" s="23" t="str">
        <f t="shared" si="21"/>
        <v>DECLARE @ISVISIBLE BIT = (CASE WHEN 'No' = 'Si' THEN 1 ELSE 0 END)</v>
      </c>
      <c r="AJ108" s="21"/>
      <c r="AK108" s="21"/>
      <c r="AL108" s="21"/>
      <c r="AM108" s="21"/>
      <c r="AN108" s="21"/>
      <c r="AO108" s="21"/>
    </row>
    <row r="109" spans="1:41" x14ac:dyDescent="0.25">
      <c r="A109" s="18" t="s">
        <v>623</v>
      </c>
      <c r="B109" s="19" t="s">
        <v>339</v>
      </c>
      <c r="C109" s="19" t="s">
        <v>340</v>
      </c>
      <c r="D109" s="19" t="s">
        <v>339</v>
      </c>
      <c r="E109" s="19" t="s">
        <v>340</v>
      </c>
      <c r="F109" s="20">
        <v>1</v>
      </c>
      <c r="G109" s="18" t="s">
        <v>685</v>
      </c>
      <c r="H109" s="19" t="s">
        <v>686</v>
      </c>
      <c r="I109" s="19" t="s">
        <v>626</v>
      </c>
      <c r="J109" s="20">
        <v>1</v>
      </c>
      <c r="K109" s="20">
        <v>1</v>
      </c>
      <c r="L109" s="20">
        <v>1</v>
      </c>
      <c r="M109" s="18" t="s">
        <v>625</v>
      </c>
      <c r="N109" s="18" t="s">
        <v>625</v>
      </c>
      <c r="O109" s="18" t="s">
        <v>624</v>
      </c>
      <c r="P109" s="18" t="s">
        <v>626</v>
      </c>
      <c r="Q109" s="18" t="s">
        <v>624</v>
      </c>
      <c r="R109" s="21" t="str">
        <f t="shared" si="11"/>
        <v>001-TE-611</v>
      </c>
      <c r="T109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(@LINEID,'TE-611','Mouse Pad Organizer Eco','TE-611','Mouse Pad Organizer Eco',1,@CURRENCYID,'Creado por Julian Porras el 20/08/2024',@ISEXTERNAL,1,1,1,@FOBID,@CIIFID,@ISPRODNAL,@ISACTIVE,@ISVISIBLE)
GO</v>
      </c>
      <c r="U109" s="21"/>
      <c r="V109" s="21"/>
      <c r="W109" s="21"/>
      <c r="X109" s="21"/>
      <c r="Y109" s="21"/>
      <c r="Z109" s="21"/>
      <c r="AA109" s="23" t="str">
        <f t="shared" si="13"/>
        <v>@LINEID,'TE-611','Mouse Pad Organizer Eco','TE-611','Mouse Pad Organizer Eco',1,@CURRENCYID,'Creado por Julian Porras el 20/08/2024',@ISEXTERNAL,1,1,1,@FOBID,@CIIFID,@ISPRODNAL,@ISACTIVE,@ISVISIBLE</v>
      </c>
      <c r="AB109" s="23" t="str">
        <f t="shared" si="14"/>
        <v>DECLARE @LINEID INT = (SELECT LINE_ID FROM lines WHERE LINE_CODE = '001')</v>
      </c>
      <c r="AC109" s="23" t="str">
        <f t="shared" si="15"/>
        <v>DECLARE @CURRENCYID INT = (SELECT CURRENCY_ID FROM currencies WHERE CURRENCY_NAME = 'USD ')</v>
      </c>
      <c r="AD109" s="23" t="str">
        <f t="shared" si="16"/>
        <v>DECLARE @ISEXTERNAL BIT = (CASE WHEN 'Si' = 'Si' THEN 1 ELSE 0 END)</v>
      </c>
      <c r="AE109" s="23" t="str">
        <f t="shared" si="17"/>
        <v>DECLARE @FOBID INT = (SELECT MEASURE_UNIT_ID FROM measure_units WHERE MEASURE_UNIT_NAME ='Pieza')</v>
      </c>
      <c r="AF109" s="23" t="str">
        <f t="shared" si="18"/>
        <v>DECLARE @CIIFID INT = (SELECT MEASURE_UNIT_ID FROM measure_units WHERE MEASURE_UNIT_NAME ='Pieza')</v>
      </c>
      <c r="AG109" s="23" t="str">
        <f t="shared" si="19"/>
        <v>DECLARE @ISPRODNAL BIT = (CASE WHEN 'No' = 'Si' THEN 1 ELSE 0 END)</v>
      </c>
      <c r="AH109" s="23" t="str">
        <f t="shared" si="20"/>
        <v>DECLARE @ISACTIVE BIT = (CASE WHEN 'Si' = 'Si' THEN 1 ELSE 0 END)</v>
      </c>
      <c r="AI109" s="23" t="str">
        <f t="shared" si="21"/>
        <v>DECLARE @ISVISIBLE BIT = (CASE WHEN 'No' = 'Si' THEN 1 ELSE 0 END)</v>
      </c>
      <c r="AJ109" s="21"/>
      <c r="AK109" s="21"/>
      <c r="AL109" s="21"/>
      <c r="AM109" s="21"/>
      <c r="AN109" s="21"/>
      <c r="AO109" s="21"/>
    </row>
    <row r="110" spans="1:41" x14ac:dyDescent="0.25">
      <c r="A110" s="18" t="s">
        <v>623</v>
      </c>
      <c r="B110" s="19" t="s">
        <v>341</v>
      </c>
      <c r="C110" s="19" t="s">
        <v>342</v>
      </c>
      <c r="D110" s="19" t="s">
        <v>341</v>
      </c>
      <c r="E110" s="19" t="s">
        <v>342</v>
      </c>
      <c r="F110" s="20">
        <v>1</v>
      </c>
      <c r="G110" s="18" t="s">
        <v>685</v>
      </c>
      <c r="H110" s="19" t="s">
        <v>686</v>
      </c>
      <c r="I110" s="19" t="s">
        <v>626</v>
      </c>
      <c r="J110" s="20">
        <v>1</v>
      </c>
      <c r="K110" s="20">
        <v>1</v>
      </c>
      <c r="L110" s="20">
        <v>1</v>
      </c>
      <c r="M110" s="18" t="s">
        <v>625</v>
      </c>
      <c r="N110" s="18" t="s">
        <v>625</v>
      </c>
      <c r="O110" s="18" t="s">
        <v>624</v>
      </c>
      <c r="P110" s="18" t="s">
        <v>626</v>
      </c>
      <c r="Q110" s="18" t="s">
        <v>624</v>
      </c>
      <c r="R110" s="21" t="str">
        <f t="shared" si="11"/>
        <v>001-OF-661</v>
      </c>
      <c r="T110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(@LINEID,'OF-661','Set de Resaltadores Perseus','OF-661','Set de Resaltadores Perseus',1,@CURRENCYID,'Creado por Julian Porras el 20/08/2024',@ISEXTERNAL,1,1,1,@FOBID,@CIIFID,@ISPRODNAL,@ISACTIVE,@ISVISIBLE)
GO</v>
      </c>
      <c r="U110" s="21"/>
      <c r="V110" s="21"/>
      <c r="W110" s="21"/>
      <c r="X110" s="21"/>
      <c r="Y110" s="21"/>
      <c r="Z110" s="21"/>
      <c r="AA110" s="23" t="str">
        <f t="shared" si="13"/>
        <v>@LINEID,'OF-661','Set de Resaltadores Perseus','OF-661','Set de Resaltadores Perseus',1,@CURRENCYID,'Creado por Julian Porras el 20/08/2024',@ISEXTERNAL,1,1,1,@FOBID,@CIIFID,@ISPRODNAL,@ISACTIVE,@ISVISIBLE</v>
      </c>
      <c r="AB110" s="23" t="str">
        <f t="shared" si="14"/>
        <v>DECLARE @LINEID INT = (SELECT LINE_ID FROM lines WHERE LINE_CODE = '001')</v>
      </c>
      <c r="AC110" s="23" t="str">
        <f t="shared" si="15"/>
        <v>DECLARE @CURRENCYID INT = (SELECT CURRENCY_ID FROM currencies WHERE CURRENCY_NAME = 'USD ')</v>
      </c>
      <c r="AD110" s="23" t="str">
        <f t="shared" si="16"/>
        <v>DECLARE @ISEXTERNAL BIT = (CASE WHEN 'Si' = 'Si' THEN 1 ELSE 0 END)</v>
      </c>
      <c r="AE110" s="23" t="str">
        <f t="shared" si="17"/>
        <v>DECLARE @FOBID INT = (SELECT MEASURE_UNIT_ID FROM measure_units WHERE MEASURE_UNIT_NAME ='Pieza')</v>
      </c>
      <c r="AF110" s="23" t="str">
        <f t="shared" si="18"/>
        <v>DECLARE @CIIFID INT = (SELECT MEASURE_UNIT_ID FROM measure_units WHERE MEASURE_UNIT_NAME ='Pieza')</v>
      </c>
      <c r="AG110" s="23" t="str">
        <f t="shared" si="19"/>
        <v>DECLARE @ISPRODNAL BIT = (CASE WHEN 'No' = 'Si' THEN 1 ELSE 0 END)</v>
      </c>
      <c r="AH110" s="23" t="str">
        <f t="shared" si="20"/>
        <v>DECLARE @ISACTIVE BIT = (CASE WHEN 'Si' = 'Si' THEN 1 ELSE 0 END)</v>
      </c>
      <c r="AI110" s="23" t="str">
        <f t="shared" si="21"/>
        <v>DECLARE @ISVISIBLE BIT = (CASE WHEN 'No' = 'Si' THEN 1 ELSE 0 END)</v>
      </c>
      <c r="AJ110" s="21"/>
      <c r="AK110" s="21"/>
      <c r="AL110" s="21"/>
      <c r="AM110" s="21"/>
      <c r="AN110" s="21"/>
      <c r="AO110" s="21"/>
    </row>
    <row r="111" spans="1:41" x14ac:dyDescent="0.25">
      <c r="A111" s="18" t="s">
        <v>623</v>
      </c>
      <c r="B111" s="19" t="s">
        <v>343</v>
      </c>
      <c r="C111" s="19" t="s">
        <v>344</v>
      </c>
      <c r="D111" s="19" t="s">
        <v>343</v>
      </c>
      <c r="E111" s="19" t="s">
        <v>344</v>
      </c>
      <c r="F111" s="20">
        <v>1</v>
      </c>
      <c r="G111" s="18" t="s">
        <v>685</v>
      </c>
      <c r="H111" s="19" t="s">
        <v>686</v>
      </c>
      <c r="I111" s="19" t="s">
        <v>626</v>
      </c>
      <c r="J111" s="20">
        <v>1</v>
      </c>
      <c r="K111" s="20">
        <v>1</v>
      </c>
      <c r="L111" s="20">
        <v>1</v>
      </c>
      <c r="M111" s="18" t="s">
        <v>625</v>
      </c>
      <c r="N111" s="18" t="s">
        <v>625</v>
      </c>
      <c r="O111" s="18" t="s">
        <v>624</v>
      </c>
      <c r="P111" s="18" t="s">
        <v>626</v>
      </c>
      <c r="Q111" s="18" t="s">
        <v>624</v>
      </c>
      <c r="R111" s="21" t="str">
        <f t="shared" si="11"/>
        <v>001-HE-300</v>
      </c>
      <c r="T111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(@LINEID,'HE-300','Nivelador con Imán','HE-300','Nivelador con Imán',1,@CURRENCYID,'Creado por Julian Porras el 20/08/2024',@ISEXTERNAL,1,1,1,@FOBID,@CIIFID,@ISPRODNAL,@ISACTIVE,@ISVISIBLE)
GO</v>
      </c>
      <c r="U111" s="21"/>
      <c r="V111" s="21"/>
      <c r="W111" s="21"/>
      <c r="X111" s="21"/>
      <c r="Y111" s="21"/>
      <c r="Z111" s="21"/>
      <c r="AA111" s="23" t="str">
        <f t="shared" si="13"/>
        <v>@LINEID,'HE-300','Nivelador con Imán','HE-300','Nivelador con Imán',1,@CURRENCYID,'Creado por Julian Porras el 20/08/2024',@ISEXTERNAL,1,1,1,@FOBID,@CIIFID,@ISPRODNAL,@ISACTIVE,@ISVISIBLE</v>
      </c>
      <c r="AB111" s="23" t="str">
        <f t="shared" si="14"/>
        <v>DECLARE @LINEID INT = (SELECT LINE_ID FROM lines WHERE LINE_CODE = '001')</v>
      </c>
      <c r="AC111" s="23" t="str">
        <f t="shared" si="15"/>
        <v>DECLARE @CURRENCYID INT = (SELECT CURRENCY_ID FROM currencies WHERE CURRENCY_NAME = 'USD ')</v>
      </c>
      <c r="AD111" s="23" t="str">
        <f t="shared" si="16"/>
        <v>DECLARE @ISEXTERNAL BIT = (CASE WHEN 'Si' = 'Si' THEN 1 ELSE 0 END)</v>
      </c>
      <c r="AE111" s="23" t="str">
        <f t="shared" si="17"/>
        <v>DECLARE @FOBID INT = (SELECT MEASURE_UNIT_ID FROM measure_units WHERE MEASURE_UNIT_NAME ='Pieza')</v>
      </c>
      <c r="AF111" s="23" t="str">
        <f t="shared" si="18"/>
        <v>DECLARE @CIIFID INT = (SELECT MEASURE_UNIT_ID FROM measure_units WHERE MEASURE_UNIT_NAME ='Pieza')</v>
      </c>
      <c r="AG111" s="23" t="str">
        <f t="shared" si="19"/>
        <v>DECLARE @ISPRODNAL BIT = (CASE WHEN 'No' = 'Si' THEN 1 ELSE 0 END)</v>
      </c>
      <c r="AH111" s="23" t="str">
        <f t="shared" si="20"/>
        <v>DECLARE @ISACTIVE BIT = (CASE WHEN 'Si' = 'Si' THEN 1 ELSE 0 END)</v>
      </c>
      <c r="AI111" s="23" t="str">
        <f t="shared" si="21"/>
        <v>DECLARE @ISVISIBLE BIT = (CASE WHEN 'No' = 'Si' THEN 1 ELSE 0 END)</v>
      </c>
      <c r="AJ111" s="21"/>
      <c r="AK111" s="21"/>
      <c r="AL111" s="21"/>
      <c r="AM111" s="21"/>
      <c r="AN111" s="21"/>
      <c r="AO111" s="21"/>
    </row>
    <row r="112" spans="1:41" x14ac:dyDescent="0.25">
      <c r="A112" s="18" t="s">
        <v>623</v>
      </c>
      <c r="B112" s="19" t="s">
        <v>345</v>
      </c>
      <c r="C112" s="19" t="s">
        <v>346</v>
      </c>
      <c r="D112" s="19" t="s">
        <v>345</v>
      </c>
      <c r="E112" s="19" t="s">
        <v>346</v>
      </c>
      <c r="F112" s="20">
        <v>1</v>
      </c>
      <c r="G112" s="18" t="s">
        <v>685</v>
      </c>
      <c r="H112" s="19" t="s">
        <v>686</v>
      </c>
      <c r="I112" s="19" t="s">
        <v>626</v>
      </c>
      <c r="J112" s="20">
        <v>1</v>
      </c>
      <c r="K112" s="20">
        <v>1</v>
      </c>
      <c r="L112" s="20">
        <v>1</v>
      </c>
      <c r="M112" s="18" t="s">
        <v>625</v>
      </c>
      <c r="N112" s="18" t="s">
        <v>625</v>
      </c>
      <c r="O112" s="18" t="s">
        <v>624</v>
      </c>
      <c r="P112" s="18" t="s">
        <v>626</v>
      </c>
      <c r="Q112" s="18" t="s">
        <v>624</v>
      </c>
      <c r="R112" s="21" t="str">
        <f t="shared" si="11"/>
        <v>001-TE-612</v>
      </c>
      <c r="T112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(@LINEID,'TE-612','Set de Mouse Pad y Mouse','TE-612','Set de Mouse Pad y Mouse',1,@CURRENCYID,'Creado por Julian Porras el 20/08/2024',@ISEXTERNAL,1,1,1,@FOBID,@CIIFID,@ISPRODNAL,@ISACTIVE,@ISVISIBLE)
GO</v>
      </c>
      <c r="U112" s="21"/>
      <c r="V112" s="21"/>
      <c r="W112" s="21"/>
      <c r="X112" s="21"/>
      <c r="Y112" s="21"/>
      <c r="Z112" s="21"/>
      <c r="AA112" s="23" t="str">
        <f t="shared" si="13"/>
        <v>@LINEID,'TE-612','Set de Mouse Pad y Mouse','TE-612','Set de Mouse Pad y Mouse',1,@CURRENCYID,'Creado por Julian Porras el 20/08/2024',@ISEXTERNAL,1,1,1,@FOBID,@CIIFID,@ISPRODNAL,@ISACTIVE,@ISVISIBLE</v>
      </c>
      <c r="AB112" s="23" t="str">
        <f t="shared" si="14"/>
        <v>DECLARE @LINEID INT = (SELECT LINE_ID FROM lines WHERE LINE_CODE = '001')</v>
      </c>
      <c r="AC112" s="23" t="str">
        <f t="shared" si="15"/>
        <v>DECLARE @CURRENCYID INT = (SELECT CURRENCY_ID FROM currencies WHERE CURRENCY_NAME = 'USD ')</v>
      </c>
      <c r="AD112" s="23" t="str">
        <f t="shared" si="16"/>
        <v>DECLARE @ISEXTERNAL BIT = (CASE WHEN 'Si' = 'Si' THEN 1 ELSE 0 END)</v>
      </c>
      <c r="AE112" s="23" t="str">
        <f t="shared" si="17"/>
        <v>DECLARE @FOBID INT = (SELECT MEASURE_UNIT_ID FROM measure_units WHERE MEASURE_UNIT_NAME ='Pieza')</v>
      </c>
      <c r="AF112" s="23" t="str">
        <f t="shared" si="18"/>
        <v>DECLARE @CIIFID INT = (SELECT MEASURE_UNIT_ID FROM measure_units WHERE MEASURE_UNIT_NAME ='Pieza')</v>
      </c>
      <c r="AG112" s="23" t="str">
        <f t="shared" si="19"/>
        <v>DECLARE @ISPRODNAL BIT = (CASE WHEN 'No' = 'Si' THEN 1 ELSE 0 END)</v>
      </c>
      <c r="AH112" s="23" t="str">
        <f t="shared" si="20"/>
        <v>DECLARE @ISACTIVE BIT = (CASE WHEN 'Si' = 'Si' THEN 1 ELSE 0 END)</v>
      </c>
      <c r="AI112" s="23" t="str">
        <f t="shared" si="21"/>
        <v>DECLARE @ISVISIBLE BIT = (CASE WHEN 'No' = 'Si' THEN 1 ELSE 0 END)</v>
      </c>
      <c r="AJ112" s="21"/>
      <c r="AK112" s="21"/>
      <c r="AL112" s="21"/>
      <c r="AM112" s="21"/>
      <c r="AN112" s="21"/>
      <c r="AO112" s="21"/>
    </row>
    <row r="113" spans="1:41" x14ac:dyDescent="0.25">
      <c r="A113" s="18" t="s">
        <v>623</v>
      </c>
      <c r="B113" s="19" t="s">
        <v>347</v>
      </c>
      <c r="C113" s="19" t="s">
        <v>348</v>
      </c>
      <c r="D113" s="19" t="s">
        <v>347</v>
      </c>
      <c r="E113" s="19" t="s">
        <v>348</v>
      </c>
      <c r="F113" s="20">
        <v>1</v>
      </c>
      <c r="G113" s="18" t="s">
        <v>685</v>
      </c>
      <c r="H113" s="19" t="s">
        <v>686</v>
      </c>
      <c r="I113" s="19" t="s">
        <v>626</v>
      </c>
      <c r="J113" s="20">
        <v>1</v>
      </c>
      <c r="K113" s="20">
        <v>1</v>
      </c>
      <c r="L113" s="20">
        <v>1</v>
      </c>
      <c r="M113" s="18" t="s">
        <v>625</v>
      </c>
      <c r="N113" s="18" t="s">
        <v>625</v>
      </c>
      <c r="O113" s="18" t="s">
        <v>624</v>
      </c>
      <c r="P113" s="18" t="s">
        <v>626</v>
      </c>
      <c r="Q113" s="18" t="s">
        <v>624</v>
      </c>
      <c r="R113" s="21" t="str">
        <f t="shared" si="11"/>
        <v>001-OF-662</v>
      </c>
      <c r="T113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(@LINEID,'OF-662','Libreta Pollux Eco','OF-662','Libreta Pollux Eco',1,@CURRENCYID,'Creado por Julian Porras el 20/08/2024',@ISEXTERNAL,1,1,1,@FOBID,@CIIFID,@ISPRODNAL,@ISACTIVE,@ISVISIBLE)
GO</v>
      </c>
      <c r="U113" s="21"/>
      <c r="V113" s="21"/>
      <c r="W113" s="21"/>
      <c r="X113" s="21"/>
      <c r="Y113" s="21"/>
      <c r="Z113" s="21"/>
      <c r="AA113" s="23" t="str">
        <f t="shared" si="13"/>
        <v>@LINEID,'OF-662','Libreta Pollux Eco','OF-662','Libreta Pollux Eco',1,@CURRENCYID,'Creado por Julian Porras el 20/08/2024',@ISEXTERNAL,1,1,1,@FOBID,@CIIFID,@ISPRODNAL,@ISACTIVE,@ISVISIBLE</v>
      </c>
      <c r="AB113" s="23" t="str">
        <f t="shared" si="14"/>
        <v>DECLARE @LINEID INT = (SELECT LINE_ID FROM lines WHERE LINE_CODE = '001')</v>
      </c>
      <c r="AC113" s="23" t="str">
        <f t="shared" si="15"/>
        <v>DECLARE @CURRENCYID INT = (SELECT CURRENCY_ID FROM currencies WHERE CURRENCY_NAME = 'USD ')</v>
      </c>
      <c r="AD113" s="23" t="str">
        <f t="shared" si="16"/>
        <v>DECLARE @ISEXTERNAL BIT = (CASE WHEN 'Si' = 'Si' THEN 1 ELSE 0 END)</v>
      </c>
      <c r="AE113" s="23" t="str">
        <f t="shared" si="17"/>
        <v>DECLARE @FOBID INT = (SELECT MEASURE_UNIT_ID FROM measure_units WHERE MEASURE_UNIT_NAME ='Pieza')</v>
      </c>
      <c r="AF113" s="23" t="str">
        <f t="shared" si="18"/>
        <v>DECLARE @CIIFID INT = (SELECT MEASURE_UNIT_ID FROM measure_units WHERE MEASURE_UNIT_NAME ='Pieza')</v>
      </c>
      <c r="AG113" s="23" t="str">
        <f t="shared" si="19"/>
        <v>DECLARE @ISPRODNAL BIT = (CASE WHEN 'No' = 'Si' THEN 1 ELSE 0 END)</v>
      </c>
      <c r="AH113" s="23" t="str">
        <f t="shared" si="20"/>
        <v>DECLARE @ISACTIVE BIT = (CASE WHEN 'Si' = 'Si' THEN 1 ELSE 0 END)</v>
      </c>
      <c r="AI113" s="23" t="str">
        <f t="shared" si="21"/>
        <v>DECLARE @ISVISIBLE BIT = (CASE WHEN 'No' = 'Si' THEN 1 ELSE 0 END)</v>
      </c>
      <c r="AJ113" s="21"/>
      <c r="AK113" s="21"/>
      <c r="AL113" s="21"/>
      <c r="AM113" s="21"/>
      <c r="AN113" s="21"/>
      <c r="AO113" s="21"/>
    </row>
    <row r="114" spans="1:41" x14ac:dyDescent="0.25">
      <c r="A114" s="18" t="s">
        <v>623</v>
      </c>
      <c r="B114" s="19" t="s">
        <v>349</v>
      </c>
      <c r="C114" s="19" t="s">
        <v>694</v>
      </c>
      <c r="D114" s="19" t="s">
        <v>349</v>
      </c>
      <c r="E114" s="19" t="s">
        <v>694</v>
      </c>
      <c r="F114" s="20">
        <v>1</v>
      </c>
      <c r="G114" s="18" t="s">
        <v>685</v>
      </c>
      <c r="H114" s="19" t="s">
        <v>686</v>
      </c>
      <c r="I114" s="19" t="s">
        <v>626</v>
      </c>
      <c r="J114" s="20">
        <v>1</v>
      </c>
      <c r="K114" s="20">
        <v>1</v>
      </c>
      <c r="L114" s="20">
        <v>1</v>
      </c>
      <c r="M114" s="18" t="s">
        <v>625</v>
      </c>
      <c r="N114" s="18" t="s">
        <v>625</v>
      </c>
      <c r="O114" s="18" t="s">
        <v>624</v>
      </c>
      <c r="P114" s="18" t="s">
        <v>626</v>
      </c>
      <c r="Q114" s="18" t="s">
        <v>624</v>
      </c>
      <c r="R114" s="21" t="str">
        <f t="shared" si="11"/>
        <v>001-TE-613</v>
      </c>
      <c r="T114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(@LINEID,'TE-613','Cargador Inalámbrico Sabik Eco','TE-613','Cargador Inalámbrico Sabik Eco',1,@CURRENCYID,'Creado por Julian Porras el 20/08/2024',@ISEXTERNAL,1,1,1,@FOBID,@CIIFID,@ISPRODNAL,@ISACTIVE,@ISVISIBLE)
GO</v>
      </c>
      <c r="U114" s="21"/>
      <c r="V114" s="21"/>
      <c r="W114" s="21"/>
      <c r="X114" s="21"/>
      <c r="Y114" s="21"/>
      <c r="Z114" s="21"/>
      <c r="AA114" s="23" t="str">
        <f t="shared" si="13"/>
        <v>@LINEID,'TE-613','Cargador Inalámbrico Sabik Eco','TE-613','Cargador Inalámbrico Sabik Eco',1,@CURRENCYID,'Creado por Julian Porras el 20/08/2024',@ISEXTERNAL,1,1,1,@FOBID,@CIIFID,@ISPRODNAL,@ISACTIVE,@ISVISIBLE</v>
      </c>
      <c r="AB114" s="23" t="str">
        <f t="shared" si="14"/>
        <v>DECLARE @LINEID INT = (SELECT LINE_ID FROM lines WHERE LINE_CODE = '001')</v>
      </c>
      <c r="AC114" s="23" t="str">
        <f t="shared" si="15"/>
        <v>DECLARE @CURRENCYID INT = (SELECT CURRENCY_ID FROM currencies WHERE CURRENCY_NAME = 'USD ')</v>
      </c>
      <c r="AD114" s="23" t="str">
        <f t="shared" si="16"/>
        <v>DECLARE @ISEXTERNAL BIT = (CASE WHEN 'Si' = 'Si' THEN 1 ELSE 0 END)</v>
      </c>
      <c r="AE114" s="23" t="str">
        <f t="shared" si="17"/>
        <v>DECLARE @FOBID INT = (SELECT MEASURE_UNIT_ID FROM measure_units WHERE MEASURE_UNIT_NAME ='Pieza')</v>
      </c>
      <c r="AF114" s="23" t="str">
        <f t="shared" si="18"/>
        <v>DECLARE @CIIFID INT = (SELECT MEASURE_UNIT_ID FROM measure_units WHERE MEASURE_UNIT_NAME ='Pieza')</v>
      </c>
      <c r="AG114" s="23" t="str">
        <f t="shared" si="19"/>
        <v>DECLARE @ISPRODNAL BIT = (CASE WHEN 'No' = 'Si' THEN 1 ELSE 0 END)</v>
      </c>
      <c r="AH114" s="23" t="str">
        <f t="shared" si="20"/>
        <v>DECLARE @ISACTIVE BIT = (CASE WHEN 'Si' = 'Si' THEN 1 ELSE 0 END)</v>
      </c>
      <c r="AI114" s="23" t="str">
        <f t="shared" si="21"/>
        <v>DECLARE @ISVISIBLE BIT = (CASE WHEN 'No' = 'Si' THEN 1 ELSE 0 END)</v>
      </c>
      <c r="AJ114" s="21"/>
      <c r="AK114" s="21"/>
      <c r="AL114" s="21"/>
      <c r="AM114" s="21"/>
      <c r="AN114" s="21"/>
      <c r="AO114" s="21"/>
    </row>
    <row r="115" spans="1:41" x14ac:dyDescent="0.25">
      <c r="A115" s="18" t="s">
        <v>623</v>
      </c>
      <c r="B115" s="19" t="s">
        <v>351</v>
      </c>
      <c r="C115" s="19" t="s">
        <v>352</v>
      </c>
      <c r="D115" s="19" t="s">
        <v>351</v>
      </c>
      <c r="E115" s="19" t="s">
        <v>352</v>
      </c>
      <c r="F115" s="20">
        <v>1</v>
      </c>
      <c r="G115" s="18" t="s">
        <v>685</v>
      </c>
      <c r="H115" s="19" t="s">
        <v>686</v>
      </c>
      <c r="I115" s="19" t="s">
        <v>626</v>
      </c>
      <c r="J115" s="20">
        <v>1</v>
      </c>
      <c r="K115" s="20">
        <v>1</v>
      </c>
      <c r="L115" s="20">
        <v>1</v>
      </c>
      <c r="M115" s="18" t="s">
        <v>625</v>
      </c>
      <c r="N115" s="18" t="s">
        <v>625</v>
      </c>
      <c r="O115" s="18" t="s">
        <v>624</v>
      </c>
      <c r="P115" s="18" t="s">
        <v>626</v>
      </c>
      <c r="Q115" s="18" t="s">
        <v>624</v>
      </c>
      <c r="R115" s="21" t="str">
        <f t="shared" si="11"/>
        <v>001-OF-663</v>
      </c>
      <c r="T115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(@LINEID,'OF-663','Set de Reglas y Compás','OF-663','Set de Reglas y Compás',1,@CURRENCYID,'Creado por Julian Porras el 20/08/2024',@ISEXTERNAL,1,1,1,@FOBID,@CIIFID,@ISPRODNAL,@ISACTIVE,@ISVISIBLE)
GO</v>
      </c>
      <c r="U115" s="21"/>
      <c r="V115" s="21"/>
      <c r="W115" s="21"/>
      <c r="X115" s="21"/>
      <c r="Y115" s="21"/>
      <c r="Z115" s="21"/>
      <c r="AA115" s="23" t="str">
        <f t="shared" si="13"/>
        <v>@LINEID,'OF-663','Set de Reglas y Compás','OF-663','Set de Reglas y Compás',1,@CURRENCYID,'Creado por Julian Porras el 20/08/2024',@ISEXTERNAL,1,1,1,@FOBID,@CIIFID,@ISPRODNAL,@ISACTIVE,@ISVISIBLE</v>
      </c>
      <c r="AB115" s="23" t="str">
        <f t="shared" si="14"/>
        <v>DECLARE @LINEID INT = (SELECT LINE_ID FROM lines WHERE LINE_CODE = '001')</v>
      </c>
      <c r="AC115" s="23" t="str">
        <f t="shared" si="15"/>
        <v>DECLARE @CURRENCYID INT = (SELECT CURRENCY_ID FROM currencies WHERE CURRENCY_NAME = 'USD ')</v>
      </c>
      <c r="AD115" s="23" t="str">
        <f t="shared" si="16"/>
        <v>DECLARE @ISEXTERNAL BIT = (CASE WHEN 'Si' = 'Si' THEN 1 ELSE 0 END)</v>
      </c>
      <c r="AE115" s="23" t="str">
        <f t="shared" si="17"/>
        <v>DECLARE @FOBID INT = (SELECT MEASURE_UNIT_ID FROM measure_units WHERE MEASURE_UNIT_NAME ='Pieza')</v>
      </c>
      <c r="AF115" s="23" t="str">
        <f t="shared" si="18"/>
        <v>DECLARE @CIIFID INT = (SELECT MEASURE_UNIT_ID FROM measure_units WHERE MEASURE_UNIT_NAME ='Pieza')</v>
      </c>
      <c r="AG115" s="23" t="str">
        <f t="shared" si="19"/>
        <v>DECLARE @ISPRODNAL BIT = (CASE WHEN 'No' = 'Si' THEN 1 ELSE 0 END)</v>
      </c>
      <c r="AH115" s="23" t="str">
        <f t="shared" si="20"/>
        <v>DECLARE @ISACTIVE BIT = (CASE WHEN 'Si' = 'Si' THEN 1 ELSE 0 END)</v>
      </c>
      <c r="AI115" s="23" t="str">
        <f t="shared" si="21"/>
        <v>DECLARE @ISVISIBLE BIT = (CASE WHEN 'No' = 'Si' THEN 1 ELSE 0 END)</v>
      </c>
      <c r="AJ115" s="21"/>
      <c r="AK115" s="21"/>
      <c r="AL115" s="21"/>
      <c r="AM115" s="21"/>
      <c r="AN115" s="21"/>
      <c r="AO115" s="21"/>
    </row>
    <row r="116" spans="1:41" x14ac:dyDescent="0.25">
      <c r="A116" s="18" t="s">
        <v>623</v>
      </c>
      <c r="B116" s="19" t="s">
        <v>353</v>
      </c>
      <c r="C116" s="19" t="s">
        <v>604</v>
      </c>
      <c r="D116" s="19" t="s">
        <v>353</v>
      </c>
      <c r="E116" s="19" t="s">
        <v>604</v>
      </c>
      <c r="F116" s="20">
        <v>1</v>
      </c>
      <c r="G116" s="18" t="s">
        <v>685</v>
      </c>
      <c r="H116" s="19" t="s">
        <v>686</v>
      </c>
      <c r="I116" s="19" t="s">
        <v>626</v>
      </c>
      <c r="J116" s="20">
        <v>1</v>
      </c>
      <c r="K116" s="20">
        <v>1</v>
      </c>
      <c r="L116" s="20">
        <v>1</v>
      </c>
      <c r="M116" s="18" t="s">
        <v>625</v>
      </c>
      <c r="N116" s="18" t="s">
        <v>625</v>
      </c>
      <c r="O116" s="18" t="s">
        <v>624</v>
      </c>
      <c r="P116" s="18" t="s">
        <v>626</v>
      </c>
      <c r="Q116" s="18" t="s">
        <v>624</v>
      </c>
      <c r="R116" s="21" t="str">
        <f t="shared" si="11"/>
        <v>001-PEBBLE</v>
      </c>
      <c r="T116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(@LINEID,'PEBBLE','Bolígrafo Pebble','PEBBLE','Bolígrafo Pebble',1,@CURRENCYID,'Creado por Julian Porras el 20/08/2024',@ISEXTERNAL,1,1,1,@FOBID,@CIIFID,@ISPRODNAL,@ISACTIVE,@ISVISIBLE)
GO</v>
      </c>
      <c r="U116" s="21"/>
      <c r="V116" s="21"/>
      <c r="W116" s="21"/>
      <c r="X116" s="21"/>
      <c r="Y116" s="21"/>
      <c r="Z116" s="21"/>
      <c r="AA116" s="23" t="str">
        <f t="shared" si="13"/>
        <v>@LINEID,'PEBBLE','Bolígrafo Pebble','PEBBLE','Bolígrafo Pebble',1,@CURRENCYID,'Creado por Julian Porras el 20/08/2024',@ISEXTERNAL,1,1,1,@FOBID,@CIIFID,@ISPRODNAL,@ISACTIVE,@ISVISIBLE</v>
      </c>
      <c r="AB116" s="23" t="str">
        <f t="shared" si="14"/>
        <v>DECLARE @LINEID INT = (SELECT LINE_ID FROM lines WHERE LINE_CODE = '001')</v>
      </c>
      <c r="AC116" s="23" t="str">
        <f t="shared" si="15"/>
        <v>DECLARE @CURRENCYID INT = (SELECT CURRENCY_ID FROM currencies WHERE CURRENCY_NAME = 'USD ')</v>
      </c>
      <c r="AD116" s="23" t="str">
        <f t="shared" si="16"/>
        <v>DECLARE @ISEXTERNAL BIT = (CASE WHEN 'Si' = 'Si' THEN 1 ELSE 0 END)</v>
      </c>
      <c r="AE116" s="23" t="str">
        <f t="shared" si="17"/>
        <v>DECLARE @FOBID INT = (SELECT MEASURE_UNIT_ID FROM measure_units WHERE MEASURE_UNIT_NAME ='Pieza')</v>
      </c>
      <c r="AF116" s="23" t="str">
        <f t="shared" si="18"/>
        <v>DECLARE @CIIFID INT = (SELECT MEASURE_UNIT_ID FROM measure_units WHERE MEASURE_UNIT_NAME ='Pieza')</v>
      </c>
      <c r="AG116" s="23" t="str">
        <f t="shared" si="19"/>
        <v>DECLARE @ISPRODNAL BIT = (CASE WHEN 'No' = 'Si' THEN 1 ELSE 0 END)</v>
      </c>
      <c r="AH116" s="23" t="str">
        <f t="shared" si="20"/>
        <v>DECLARE @ISACTIVE BIT = (CASE WHEN 'Si' = 'Si' THEN 1 ELSE 0 END)</v>
      </c>
      <c r="AI116" s="23" t="str">
        <f t="shared" si="21"/>
        <v>DECLARE @ISVISIBLE BIT = (CASE WHEN 'No' = 'Si' THEN 1 ELSE 0 END)</v>
      </c>
      <c r="AJ116" s="21"/>
      <c r="AK116" s="21"/>
      <c r="AL116" s="21"/>
      <c r="AM116" s="21"/>
      <c r="AN116" s="21"/>
      <c r="AO116" s="21"/>
    </row>
    <row r="117" spans="1:41" x14ac:dyDescent="0.25">
      <c r="A117" s="18" t="s">
        <v>623</v>
      </c>
      <c r="B117" s="19" t="s">
        <v>354</v>
      </c>
      <c r="C117" s="19" t="s">
        <v>355</v>
      </c>
      <c r="D117" s="19" t="s">
        <v>354</v>
      </c>
      <c r="E117" s="19" t="s">
        <v>355</v>
      </c>
      <c r="F117" s="20">
        <v>1</v>
      </c>
      <c r="G117" s="18" t="s">
        <v>685</v>
      </c>
      <c r="H117" s="19" t="s">
        <v>686</v>
      </c>
      <c r="I117" s="19" t="s">
        <v>626</v>
      </c>
      <c r="J117" s="20">
        <v>1</v>
      </c>
      <c r="K117" s="20">
        <v>1</v>
      </c>
      <c r="L117" s="20">
        <v>1</v>
      </c>
      <c r="M117" s="18" t="s">
        <v>625</v>
      </c>
      <c r="N117" s="18" t="s">
        <v>625</v>
      </c>
      <c r="O117" s="18" t="s">
        <v>624</v>
      </c>
      <c r="P117" s="18" t="s">
        <v>626</v>
      </c>
      <c r="Q117" s="18" t="s">
        <v>624</v>
      </c>
      <c r="R117" s="21" t="str">
        <f t="shared" si="11"/>
        <v>001-MU-376</v>
      </c>
      <c r="T117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(@LINEID,'MU-376','Botilito Metálico Urban Travel Hoshi 500ml','MU-376','Botilito Metálico Urban Travel Hoshi 500ml',1,@CURRENCYID,'Creado por Julian Porras el 20/08/2024',@ISEXTERNAL,1,1,1,@FOBID,@CIIFID,@ISPRODNAL,@ISACTIVE,@ISVISIBLE)
GO</v>
      </c>
      <c r="U117" s="21"/>
      <c r="V117" s="21"/>
      <c r="W117" s="21"/>
      <c r="X117" s="21"/>
      <c r="Y117" s="21"/>
      <c r="Z117" s="21"/>
      <c r="AA117" s="23" t="str">
        <f t="shared" si="13"/>
        <v>@LINEID,'MU-376','Botilito Metálico Urban Travel Hoshi 500ml','MU-376','Botilito Metálico Urban Travel Hoshi 500ml',1,@CURRENCYID,'Creado por Julian Porras el 20/08/2024',@ISEXTERNAL,1,1,1,@FOBID,@CIIFID,@ISPRODNAL,@ISACTIVE,@ISVISIBLE</v>
      </c>
      <c r="AB117" s="23" t="str">
        <f t="shared" si="14"/>
        <v>DECLARE @LINEID INT = (SELECT LINE_ID FROM lines WHERE LINE_CODE = '001')</v>
      </c>
      <c r="AC117" s="23" t="str">
        <f t="shared" si="15"/>
        <v>DECLARE @CURRENCYID INT = (SELECT CURRENCY_ID FROM currencies WHERE CURRENCY_NAME = 'USD ')</v>
      </c>
      <c r="AD117" s="23" t="str">
        <f t="shared" si="16"/>
        <v>DECLARE @ISEXTERNAL BIT = (CASE WHEN 'Si' = 'Si' THEN 1 ELSE 0 END)</v>
      </c>
      <c r="AE117" s="23" t="str">
        <f t="shared" si="17"/>
        <v>DECLARE @FOBID INT = (SELECT MEASURE_UNIT_ID FROM measure_units WHERE MEASURE_UNIT_NAME ='Pieza')</v>
      </c>
      <c r="AF117" s="23" t="str">
        <f t="shared" si="18"/>
        <v>DECLARE @CIIFID INT = (SELECT MEASURE_UNIT_ID FROM measure_units WHERE MEASURE_UNIT_NAME ='Pieza')</v>
      </c>
      <c r="AG117" s="23" t="str">
        <f t="shared" si="19"/>
        <v>DECLARE @ISPRODNAL BIT = (CASE WHEN 'No' = 'Si' THEN 1 ELSE 0 END)</v>
      </c>
      <c r="AH117" s="23" t="str">
        <f t="shared" si="20"/>
        <v>DECLARE @ISACTIVE BIT = (CASE WHEN 'Si' = 'Si' THEN 1 ELSE 0 END)</v>
      </c>
      <c r="AI117" s="23" t="str">
        <f t="shared" si="21"/>
        <v>DECLARE @ISVISIBLE BIT = (CASE WHEN 'No' = 'Si' THEN 1 ELSE 0 END)</v>
      </c>
      <c r="AJ117" s="21"/>
      <c r="AK117" s="21"/>
      <c r="AL117" s="21"/>
      <c r="AM117" s="21"/>
      <c r="AN117" s="21"/>
      <c r="AO117" s="21"/>
    </row>
    <row r="118" spans="1:41" x14ac:dyDescent="0.25">
      <c r="A118" s="18" t="s">
        <v>623</v>
      </c>
      <c r="B118" s="19" t="s">
        <v>356</v>
      </c>
      <c r="C118" s="19" t="s">
        <v>357</v>
      </c>
      <c r="D118" s="19" t="s">
        <v>356</v>
      </c>
      <c r="E118" s="19" t="s">
        <v>357</v>
      </c>
      <c r="F118" s="20">
        <v>1</v>
      </c>
      <c r="G118" s="18" t="s">
        <v>685</v>
      </c>
      <c r="H118" s="19" t="s">
        <v>686</v>
      </c>
      <c r="I118" s="19" t="s">
        <v>626</v>
      </c>
      <c r="J118" s="20">
        <v>1</v>
      </c>
      <c r="K118" s="20">
        <v>1</v>
      </c>
      <c r="L118" s="20">
        <v>1</v>
      </c>
      <c r="M118" s="18" t="s">
        <v>625</v>
      </c>
      <c r="N118" s="18" t="s">
        <v>625</v>
      </c>
      <c r="O118" s="18" t="s">
        <v>624</v>
      </c>
      <c r="P118" s="18" t="s">
        <v>626</v>
      </c>
      <c r="Q118" s="18" t="s">
        <v>624</v>
      </c>
      <c r="R118" s="21" t="str">
        <f t="shared" si="11"/>
        <v>001-OF-664</v>
      </c>
      <c r="T118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(@LINEID,'OF-664','Libreta Arista','OF-664','Libreta Arista',1,@CURRENCYID,'Creado por Julian Porras el 20/08/2024',@ISEXTERNAL,1,1,1,@FOBID,@CIIFID,@ISPRODNAL,@ISACTIVE,@ISVISIBLE)
GO</v>
      </c>
      <c r="U118" s="21"/>
      <c r="V118" s="21"/>
      <c r="W118" s="21"/>
      <c r="X118" s="21"/>
      <c r="Y118" s="21"/>
      <c r="Z118" s="21"/>
      <c r="AA118" s="23" t="str">
        <f t="shared" si="13"/>
        <v>@LINEID,'OF-664','Libreta Arista','OF-664','Libreta Arista',1,@CURRENCYID,'Creado por Julian Porras el 20/08/2024',@ISEXTERNAL,1,1,1,@FOBID,@CIIFID,@ISPRODNAL,@ISACTIVE,@ISVISIBLE</v>
      </c>
      <c r="AB118" s="23" t="str">
        <f t="shared" si="14"/>
        <v>DECLARE @LINEID INT = (SELECT LINE_ID FROM lines WHERE LINE_CODE = '001')</v>
      </c>
      <c r="AC118" s="23" t="str">
        <f t="shared" si="15"/>
        <v>DECLARE @CURRENCYID INT = (SELECT CURRENCY_ID FROM currencies WHERE CURRENCY_NAME = 'USD ')</v>
      </c>
      <c r="AD118" s="23" t="str">
        <f t="shared" si="16"/>
        <v>DECLARE @ISEXTERNAL BIT = (CASE WHEN 'Si' = 'Si' THEN 1 ELSE 0 END)</v>
      </c>
      <c r="AE118" s="23" t="str">
        <f t="shared" si="17"/>
        <v>DECLARE @FOBID INT = (SELECT MEASURE_UNIT_ID FROM measure_units WHERE MEASURE_UNIT_NAME ='Pieza')</v>
      </c>
      <c r="AF118" s="23" t="str">
        <f t="shared" si="18"/>
        <v>DECLARE @CIIFID INT = (SELECT MEASURE_UNIT_ID FROM measure_units WHERE MEASURE_UNIT_NAME ='Pieza')</v>
      </c>
      <c r="AG118" s="23" t="str">
        <f t="shared" si="19"/>
        <v>DECLARE @ISPRODNAL BIT = (CASE WHEN 'No' = 'Si' THEN 1 ELSE 0 END)</v>
      </c>
      <c r="AH118" s="23" t="str">
        <f t="shared" si="20"/>
        <v>DECLARE @ISACTIVE BIT = (CASE WHEN 'Si' = 'Si' THEN 1 ELSE 0 END)</v>
      </c>
      <c r="AI118" s="23" t="str">
        <f t="shared" si="21"/>
        <v>DECLARE @ISVISIBLE BIT = (CASE WHEN 'No' = 'Si' THEN 1 ELSE 0 END)</v>
      </c>
      <c r="AJ118" s="21"/>
      <c r="AK118" s="21"/>
      <c r="AL118" s="21"/>
      <c r="AM118" s="21"/>
      <c r="AN118" s="21"/>
      <c r="AO118" s="21"/>
    </row>
    <row r="119" spans="1:41" x14ac:dyDescent="0.25">
      <c r="A119" s="18" t="s">
        <v>623</v>
      </c>
      <c r="B119" s="19" t="s">
        <v>358</v>
      </c>
      <c r="C119" s="19" t="s">
        <v>605</v>
      </c>
      <c r="D119" s="19" t="s">
        <v>358</v>
      </c>
      <c r="E119" s="19" t="s">
        <v>605</v>
      </c>
      <c r="F119" s="20">
        <v>1</v>
      </c>
      <c r="G119" s="18" t="s">
        <v>685</v>
      </c>
      <c r="H119" s="19" t="s">
        <v>686</v>
      </c>
      <c r="I119" s="19" t="s">
        <v>626</v>
      </c>
      <c r="J119" s="20">
        <v>1</v>
      </c>
      <c r="K119" s="20">
        <v>1</v>
      </c>
      <c r="L119" s="20">
        <v>1</v>
      </c>
      <c r="M119" s="18" t="s">
        <v>625</v>
      </c>
      <c r="N119" s="18" t="s">
        <v>625</v>
      </c>
      <c r="O119" s="18" t="s">
        <v>624</v>
      </c>
      <c r="P119" s="18" t="s">
        <v>626</v>
      </c>
      <c r="Q119" s="18" t="s">
        <v>624</v>
      </c>
      <c r="R119" s="21" t="str">
        <f t="shared" si="11"/>
        <v>001-LOCKET</v>
      </c>
      <c r="T119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(@LINEID,'LOCKET','Bolígrafo Locket','LOCKET','Bolígrafo Locket',1,@CURRENCYID,'Creado por Julian Porras el 20/08/2024',@ISEXTERNAL,1,1,1,@FOBID,@CIIFID,@ISPRODNAL,@ISACTIVE,@ISVISIBLE)
GO</v>
      </c>
      <c r="U119" s="21"/>
      <c r="V119" s="21"/>
      <c r="W119" s="21"/>
      <c r="X119" s="21"/>
      <c r="Y119" s="21"/>
      <c r="Z119" s="21"/>
      <c r="AA119" s="23" t="str">
        <f t="shared" si="13"/>
        <v>@LINEID,'LOCKET','Bolígrafo Locket','LOCKET','Bolígrafo Locket',1,@CURRENCYID,'Creado por Julian Porras el 20/08/2024',@ISEXTERNAL,1,1,1,@FOBID,@CIIFID,@ISPRODNAL,@ISACTIVE,@ISVISIBLE</v>
      </c>
      <c r="AB119" s="23" t="str">
        <f t="shared" si="14"/>
        <v>DECLARE @LINEID INT = (SELECT LINE_ID FROM lines WHERE LINE_CODE = '001')</v>
      </c>
      <c r="AC119" s="23" t="str">
        <f t="shared" si="15"/>
        <v>DECLARE @CURRENCYID INT = (SELECT CURRENCY_ID FROM currencies WHERE CURRENCY_NAME = 'USD ')</v>
      </c>
      <c r="AD119" s="23" t="str">
        <f t="shared" si="16"/>
        <v>DECLARE @ISEXTERNAL BIT = (CASE WHEN 'Si' = 'Si' THEN 1 ELSE 0 END)</v>
      </c>
      <c r="AE119" s="23" t="str">
        <f t="shared" si="17"/>
        <v>DECLARE @FOBID INT = (SELECT MEASURE_UNIT_ID FROM measure_units WHERE MEASURE_UNIT_NAME ='Pieza')</v>
      </c>
      <c r="AF119" s="23" t="str">
        <f t="shared" si="18"/>
        <v>DECLARE @CIIFID INT = (SELECT MEASURE_UNIT_ID FROM measure_units WHERE MEASURE_UNIT_NAME ='Pieza')</v>
      </c>
      <c r="AG119" s="23" t="str">
        <f t="shared" si="19"/>
        <v>DECLARE @ISPRODNAL BIT = (CASE WHEN 'No' = 'Si' THEN 1 ELSE 0 END)</v>
      </c>
      <c r="AH119" s="23" t="str">
        <f t="shared" si="20"/>
        <v>DECLARE @ISACTIVE BIT = (CASE WHEN 'Si' = 'Si' THEN 1 ELSE 0 END)</v>
      </c>
      <c r="AI119" s="23" t="str">
        <f t="shared" si="21"/>
        <v>DECLARE @ISVISIBLE BIT = (CASE WHEN 'No' = 'Si' THEN 1 ELSE 0 END)</v>
      </c>
      <c r="AJ119" s="21"/>
      <c r="AK119" s="21"/>
      <c r="AL119" s="21"/>
      <c r="AM119" s="21"/>
      <c r="AN119" s="21"/>
      <c r="AO119" s="21"/>
    </row>
    <row r="120" spans="1:41" x14ac:dyDescent="0.25">
      <c r="A120" s="18" t="s">
        <v>623</v>
      </c>
      <c r="B120" s="19" t="s">
        <v>359</v>
      </c>
      <c r="C120" s="19" t="s">
        <v>360</v>
      </c>
      <c r="D120" s="19" t="s">
        <v>359</v>
      </c>
      <c r="E120" s="19" t="s">
        <v>360</v>
      </c>
      <c r="F120" s="20">
        <v>1</v>
      </c>
      <c r="G120" s="18" t="s">
        <v>685</v>
      </c>
      <c r="H120" s="19" t="s">
        <v>686</v>
      </c>
      <c r="I120" s="19" t="s">
        <v>626</v>
      </c>
      <c r="J120" s="20">
        <v>1</v>
      </c>
      <c r="K120" s="20">
        <v>1</v>
      </c>
      <c r="L120" s="20">
        <v>1</v>
      </c>
      <c r="M120" s="18" t="s">
        <v>625</v>
      </c>
      <c r="N120" s="18" t="s">
        <v>625</v>
      </c>
      <c r="O120" s="18" t="s">
        <v>624</v>
      </c>
      <c r="P120" s="18" t="s">
        <v>626</v>
      </c>
      <c r="Q120" s="18" t="s">
        <v>624</v>
      </c>
      <c r="R120" s="21" t="str">
        <f t="shared" si="11"/>
        <v>001-MU-377</v>
      </c>
      <c r="T120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(@LINEID,'MU-377','Set Nébula','MU-377','Set Nébula',1,@CURRENCYID,'Creado por Julian Porras el 20/08/2024',@ISEXTERNAL,1,1,1,@FOBID,@CIIFID,@ISPRODNAL,@ISACTIVE,@ISVISIBLE)
GO</v>
      </c>
      <c r="U120" s="21"/>
      <c r="V120" s="21"/>
      <c r="W120" s="21"/>
      <c r="X120" s="21"/>
      <c r="Y120" s="21"/>
      <c r="Z120" s="21"/>
      <c r="AA120" s="23" t="str">
        <f t="shared" si="13"/>
        <v>@LINEID,'MU-377','Set Nébula','MU-377','Set Nébula',1,@CURRENCYID,'Creado por Julian Porras el 20/08/2024',@ISEXTERNAL,1,1,1,@FOBID,@CIIFID,@ISPRODNAL,@ISACTIVE,@ISVISIBLE</v>
      </c>
      <c r="AB120" s="23" t="str">
        <f t="shared" si="14"/>
        <v>DECLARE @LINEID INT = (SELECT LINE_ID FROM lines WHERE LINE_CODE = '001')</v>
      </c>
      <c r="AC120" s="23" t="str">
        <f t="shared" si="15"/>
        <v>DECLARE @CURRENCYID INT = (SELECT CURRENCY_ID FROM currencies WHERE CURRENCY_NAME = 'USD ')</v>
      </c>
      <c r="AD120" s="23" t="str">
        <f t="shared" si="16"/>
        <v>DECLARE @ISEXTERNAL BIT = (CASE WHEN 'Si' = 'Si' THEN 1 ELSE 0 END)</v>
      </c>
      <c r="AE120" s="23" t="str">
        <f t="shared" si="17"/>
        <v>DECLARE @FOBID INT = (SELECT MEASURE_UNIT_ID FROM measure_units WHERE MEASURE_UNIT_NAME ='Pieza')</v>
      </c>
      <c r="AF120" s="23" t="str">
        <f t="shared" si="18"/>
        <v>DECLARE @CIIFID INT = (SELECT MEASURE_UNIT_ID FROM measure_units WHERE MEASURE_UNIT_NAME ='Pieza')</v>
      </c>
      <c r="AG120" s="23" t="str">
        <f t="shared" si="19"/>
        <v>DECLARE @ISPRODNAL BIT = (CASE WHEN 'No' = 'Si' THEN 1 ELSE 0 END)</v>
      </c>
      <c r="AH120" s="23" t="str">
        <f t="shared" si="20"/>
        <v>DECLARE @ISACTIVE BIT = (CASE WHEN 'Si' = 'Si' THEN 1 ELSE 0 END)</v>
      </c>
      <c r="AI120" s="23" t="str">
        <f t="shared" si="21"/>
        <v>DECLARE @ISVISIBLE BIT = (CASE WHEN 'No' = 'Si' THEN 1 ELSE 0 END)</v>
      </c>
      <c r="AJ120" s="21"/>
      <c r="AK120" s="21"/>
      <c r="AL120" s="21"/>
      <c r="AM120" s="21"/>
      <c r="AN120" s="21"/>
      <c r="AO120" s="21"/>
    </row>
    <row r="121" spans="1:41" x14ac:dyDescent="0.25">
      <c r="A121" s="18" t="s">
        <v>623</v>
      </c>
      <c r="B121" s="19" t="s">
        <v>361</v>
      </c>
      <c r="C121" s="19" t="s">
        <v>362</v>
      </c>
      <c r="D121" s="19" t="s">
        <v>361</v>
      </c>
      <c r="E121" s="19" t="s">
        <v>362</v>
      </c>
      <c r="F121" s="20">
        <v>1</v>
      </c>
      <c r="G121" s="18" t="s">
        <v>685</v>
      </c>
      <c r="H121" s="19" t="s">
        <v>686</v>
      </c>
      <c r="I121" s="19" t="s">
        <v>626</v>
      </c>
      <c r="J121" s="20">
        <v>1</v>
      </c>
      <c r="K121" s="20">
        <v>1</v>
      </c>
      <c r="L121" s="20">
        <v>1</v>
      </c>
      <c r="M121" s="18" t="s">
        <v>625</v>
      </c>
      <c r="N121" s="18" t="s">
        <v>625</v>
      </c>
      <c r="O121" s="18" t="s">
        <v>624</v>
      </c>
      <c r="P121" s="18" t="s">
        <v>626</v>
      </c>
      <c r="Q121" s="18" t="s">
        <v>624</v>
      </c>
      <c r="R121" s="21" t="str">
        <f t="shared" si="11"/>
        <v>001-OF-665</v>
      </c>
      <c r="T121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(@LINEID,'OF-665','Regla Pop It','OF-665','Regla Pop It',1,@CURRENCYID,'Creado por Julian Porras el 20/08/2024',@ISEXTERNAL,1,1,1,@FOBID,@CIIFID,@ISPRODNAL,@ISACTIVE,@ISVISIBLE)
GO</v>
      </c>
      <c r="U121" s="21"/>
      <c r="V121" s="21"/>
      <c r="W121" s="21"/>
      <c r="X121" s="21"/>
      <c r="Y121" s="21"/>
      <c r="Z121" s="21"/>
      <c r="AA121" s="23" t="str">
        <f t="shared" si="13"/>
        <v>@LINEID,'OF-665','Regla Pop It','OF-665','Regla Pop It',1,@CURRENCYID,'Creado por Julian Porras el 20/08/2024',@ISEXTERNAL,1,1,1,@FOBID,@CIIFID,@ISPRODNAL,@ISACTIVE,@ISVISIBLE</v>
      </c>
      <c r="AB121" s="23" t="str">
        <f t="shared" si="14"/>
        <v>DECLARE @LINEID INT = (SELECT LINE_ID FROM lines WHERE LINE_CODE = '001')</v>
      </c>
      <c r="AC121" s="23" t="str">
        <f t="shared" si="15"/>
        <v>DECLARE @CURRENCYID INT = (SELECT CURRENCY_ID FROM currencies WHERE CURRENCY_NAME = 'USD ')</v>
      </c>
      <c r="AD121" s="23" t="str">
        <f t="shared" si="16"/>
        <v>DECLARE @ISEXTERNAL BIT = (CASE WHEN 'Si' = 'Si' THEN 1 ELSE 0 END)</v>
      </c>
      <c r="AE121" s="23" t="str">
        <f t="shared" si="17"/>
        <v>DECLARE @FOBID INT = (SELECT MEASURE_UNIT_ID FROM measure_units WHERE MEASURE_UNIT_NAME ='Pieza')</v>
      </c>
      <c r="AF121" s="23" t="str">
        <f t="shared" si="18"/>
        <v>DECLARE @CIIFID INT = (SELECT MEASURE_UNIT_ID FROM measure_units WHERE MEASURE_UNIT_NAME ='Pieza')</v>
      </c>
      <c r="AG121" s="23" t="str">
        <f t="shared" si="19"/>
        <v>DECLARE @ISPRODNAL BIT = (CASE WHEN 'No' = 'Si' THEN 1 ELSE 0 END)</v>
      </c>
      <c r="AH121" s="23" t="str">
        <f t="shared" si="20"/>
        <v>DECLARE @ISACTIVE BIT = (CASE WHEN 'Si' = 'Si' THEN 1 ELSE 0 END)</v>
      </c>
      <c r="AI121" s="23" t="str">
        <f t="shared" si="21"/>
        <v>DECLARE @ISVISIBLE BIT = (CASE WHEN 'No' = 'Si' THEN 1 ELSE 0 END)</v>
      </c>
      <c r="AJ121" s="21"/>
      <c r="AK121" s="21"/>
      <c r="AL121" s="21"/>
      <c r="AM121" s="21"/>
      <c r="AN121" s="21"/>
      <c r="AO121" s="21"/>
    </row>
    <row r="122" spans="1:41" x14ac:dyDescent="0.25">
      <c r="A122" s="18" t="s">
        <v>623</v>
      </c>
      <c r="B122" s="19" t="s">
        <v>363</v>
      </c>
      <c r="C122" s="19" t="s">
        <v>364</v>
      </c>
      <c r="D122" s="19" t="s">
        <v>363</v>
      </c>
      <c r="E122" s="19" t="s">
        <v>364</v>
      </c>
      <c r="F122" s="20">
        <v>1</v>
      </c>
      <c r="G122" s="18" t="s">
        <v>685</v>
      </c>
      <c r="H122" s="19" t="s">
        <v>686</v>
      </c>
      <c r="I122" s="19" t="s">
        <v>626</v>
      </c>
      <c r="J122" s="20">
        <v>1</v>
      </c>
      <c r="K122" s="20">
        <v>1</v>
      </c>
      <c r="L122" s="20">
        <v>1</v>
      </c>
      <c r="M122" s="18" t="s">
        <v>625</v>
      </c>
      <c r="N122" s="18" t="s">
        <v>625</v>
      </c>
      <c r="O122" s="18" t="s">
        <v>624</v>
      </c>
      <c r="P122" s="18" t="s">
        <v>626</v>
      </c>
      <c r="Q122" s="18" t="s">
        <v>624</v>
      </c>
      <c r="R122" s="21" t="str">
        <f t="shared" si="11"/>
        <v>001-TE-615</v>
      </c>
      <c r="T122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(@LINEID,'TE-615','Organizador de Cables Flex','TE-615','Organizador de Cables Flex',1,@CURRENCYID,'Creado por Julian Porras el 20/08/2024',@ISEXTERNAL,1,1,1,@FOBID,@CIIFID,@ISPRODNAL,@ISACTIVE,@ISVISIBLE)
GO</v>
      </c>
      <c r="U122" s="21"/>
      <c r="V122" s="21"/>
      <c r="W122" s="21"/>
      <c r="X122" s="21"/>
      <c r="Y122" s="21"/>
      <c r="Z122" s="21"/>
      <c r="AA122" s="23" t="str">
        <f t="shared" si="13"/>
        <v>@LINEID,'TE-615','Organizador de Cables Flex','TE-615','Organizador de Cables Flex',1,@CURRENCYID,'Creado por Julian Porras el 20/08/2024',@ISEXTERNAL,1,1,1,@FOBID,@CIIFID,@ISPRODNAL,@ISACTIVE,@ISVISIBLE</v>
      </c>
      <c r="AB122" s="23" t="str">
        <f t="shared" si="14"/>
        <v>DECLARE @LINEID INT = (SELECT LINE_ID FROM lines WHERE LINE_CODE = '001')</v>
      </c>
      <c r="AC122" s="23" t="str">
        <f t="shared" si="15"/>
        <v>DECLARE @CURRENCYID INT = (SELECT CURRENCY_ID FROM currencies WHERE CURRENCY_NAME = 'USD ')</v>
      </c>
      <c r="AD122" s="23" t="str">
        <f t="shared" si="16"/>
        <v>DECLARE @ISEXTERNAL BIT = (CASE WHEN 'Si' = 'Si' THEN 1 ELSE 0 END)</v>
      </c>
      <c r="AE122" s="23" t="str">
        <f t="shared" si="17"/>
        <v>DECLARE @FOBID INT = (SELECT MEASURE_UNIT_ID FROM measure_units WHERE MEASURE_UNIT_NAME ='Pieza')</v>
      </c>
      <c r="AF122" s="23" t="str">
        <f t="shared" si="18"/>
        <v>DECLARE @CIIFID INT = (SELECT MEASURE_UNIT_ID FROM measure_units WHERE MEASURE_UNIT_NAME ='Pieza')</v>
      </c>
      <c r="AG122" s="23" t="str">
        <f t="shared" si="19"/>
        <v>DECLARE @ISPRODNAL BIT = (CASE WHEN 'No' = 'Si' THEN 1 ELSE 0 END)</v>
      </c>
      <c r="AH122" s="23" t="str">
        <f t="shared" si="20"/>
        <v>DECLARE @ISACTIVE BIT = (CASE WHEN 'Si' = 'Si' THEN 1 ELSE 0 END)</v>
      </c>
      <c r="AI122" s="23" t="str">
        <f t="shared" si="21"/>
        <v>DECLARE @ISVISIBLE BIT = (CASE WHEN 'No' = 'Si' THEN 1 ELSE 0 END)</v>
      </c>
      <c r="AJ122" s="21"/>
      <c r="AK122" s="21"/>
      <c r="AL122" s="21"/>
      <c r="AM122" s="21"/>
      <c r="AN122" s="21"/>
      <c r="AO122" s="21"/>
    </row>
    <row r="123" spans="1:41" x14ac:dyDescent="0.25">
      <c r="A123" s="18" t="s">
        <v>623</v>
      </c>
      <c r="B123" s="19" t="s">
        <v>365</v>
      </c>
      <c r="C123" s="19" t="s">
        <v>366</v>
      </c>
      <c r="D123" s="19" t="s">
        <v>365</v>
      </c>
      <c r="E123" s="19" t="s">
        <v>366</v>
      </c>
      <c r="F123" s="20">
        <v>1</v>
      </c>
      <c r="G123" s="18" t="s">
        <v>685</v>
      </c>
      <c r="H123" s="19" t="s">
        <v>686</v>
      </c>
      <c r="I123" s="19" t="s">
        <v>626</v>
      </c>
      <c r="J123" s="20">
        <v>1</v>
      </c>
      <c r="K123" s="20">
        <v>1</v>
      </c>
      <c r="L123" s="20">
        <v>1</v>
      </c>
      <c r="M123" s="18" t="s">
        <v>625</v>
      </c>
      <c r="N123" s="18" t="s">
        <v>625</v>
      </c>
      <c r="O123" s="18" t="s">
        <v>624</v>
      </c>
      <c r="P123" s="18" t="s">
        <v>626</v>
      </c>
      <c r="Q123" s="18" t="s">
        <v>624</v>
      </c>
      <c r="R123" s="21" t="str">
        <f t="shared" si="11"/>
        <v>001-OF-666</v>
      </c>
      <c r="T123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(@LINEID,'OF-666','Resaltador Round Eco','OF-666','Resaltador Round Eco',1,@CURRENCYID,'Creado por Julian Porras el 20/08/2024',@ISEXTERNAL,1,1,1,@FOBID,@CIIFID,@ISPRODNAL,@ISACTIVE,@ISVISIBLE)
GO</v>
      </c>
      <c r="U123" s="21"/>
      <c r="V123" s="21"/>
      <c r="W123" s="21"/>
      <c r="X123" s="21"/>
      <c r="Y123" s="21"/>
      <c r="Z123" s="21"/>
      <c r="AA123" s="23" t="str">
        <f t="shared" si="13"/>
        <v>@LINEID,'OF-666','Resaltador Round Eco','OF-666','Resaltador Round Eco',1,@CURRENCYID,'Creado por Julian Porras el 20/08/2024',@ISEXTERNAL,1,1,1,@FOBID,@CIIFID,@ISPRODNAL,@ISACTIVE,@ISVISIBLE</v>
      </c>
      <c r="AB123" s="23" t="str">
        <f t="shared" si="14"/>
        <v>DECLARE @LINEID INT = (SELECT LINE_ID FROM lines WHERE LINE_CODE = '001')</v>
      </c>
      <c r="AC123" s="23" t="str">
        <f t="shared" si="15"/>
        <v>DECLARE @CURRENCYID INT = (SELECT CURRENCY_ID FROM currencies WHERE CURRENCY_NAME = 'USD ')</v>
      </c>
      <c r="AD123" s="23" t="str">
        <f t="shared" si="16"/>
        <v>DECLARE @ISEXTERNAL BIT = (CASE WHEN 'Si' = 'Si' THEN 1 ELSE 0 END)</v>
      </c>
      <c r="AE123" s="23" t="str">
        <f t="shared" si="17"/>
        <v>DECLARE @FOBID INT = (SELECT MEASURE_UNIT_ID FROM measure_units WHERE MEASURE_UNIT_NAME ='Pieza')</v>
      </c>
      <c r="AF123" s="23" t="str">
        <f t="shared" si="18"/>
        <v>DECLARE @CIIFID INT = (SELECT MEASURE_UNIT_ID FROM measure_units WHERE MEASURE_UNIT_NAME ='Pieza')</v>
      </c>
      <c r="AG123" s="23" t="str">
        <f t="shared" si="19"/>
        <v>DECLARE @ISPRODNAL BIT = (CASE WHEN 'No' = 'Si' THEN 1 ELSE 0 END)</v>
      </c>
      <c r="AH123" s="23" t="str">
        <f t="shared" si="20"/>
        <v>DECLARE @ISACTIVE BIT = (CASE WHEN 'Si' = 'Si' THEN 1 ELSE 0 END)</v>
      </c>
      <c r="AI123" s="23" t="str">
        <f t="shared" si="21"/>
        <v>DECLARE @ISVISIBLE BIT = (CASE WHEN 'No' = 'Si' THEN 1 ELSE 0 END)</v>
      </c>
      <c r="AJ123" s="21"/>
      <c r="AK123" s="21"/>
      <c r="AL123" s="21"/>
      <c r="AM123" s="21"/>
      <c r="AN123" s="21"/>
      <c r="AO123" s="21"/>
    </row>
    <row r="124" spans="1:41" x14ac:dyDescent="0.25">
      <c r="A124" s="18" t="s">
        <v>623</v>
      </c>
      <c r="B124" s="19" t="s">
        <v>367</v>
      </c>
      <c r="C124" s="19" t="s">
        <v>368</v>
      </c>
      <c r="D124" s="19" t="s">
        <v>367</v>
      </c>
      <c r="E124" s="19" t="s">
        <v>368</v>
      </c>
      <c r="F124" s="20">
        <v>1</v>
      </c>
      <c r="G124" s="18" t="s">
        <v>685</v>
      </c>
      <c r="H124" s="19" t="s">
        <v>686</v>
      </c>
      <c r="I124" s="19" t="s">
        <v>626</v>
      </c>
      <c r="J124" s="20">
        <v>1</v>
      </c>
      <c r="K124" s="20">
        <v>1</v>
      </c>
      <c r="L124" s="20">
        <v>1</v>
      </c>
      <c r="M124" s="18" t="s">
        <v>625</v>
      </c>
      <c r="N124" s="18" t="s">
        <v>625</v>
      </c>
      <c r="O124" s="18" t="s">
        <v>624</v>
      </c>
      <c r="P124" s="18" t="s">
        <v>626</v>
      </c>
      <c r="Q124" s="18" t="s">
        <v>624</v>
      </c>
      <c r="R124" s="21" t="str">
        <f t="shared" si="11"/>
        <v>001-HO-374</v>
      </c>
      <c r="T124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(@LINEID,'HO-374','Portacomidas Albus Eco','HO-374','Portacomidas Albus Eco',1,@CURRENCYID,'Creado por Julian Porras el 20/08/2024',@ISEXTERNAL,1,1,1,@FOBID,@CIIFID,@ISPRODNAL,@ISACTIVE,@ISVISIBLE)
GO</v>
      </c>
      <c r="U124" s="21"/>
      <c r="V124" s="21"/>
      <c r="W124" s="21"/>
      <c r="X124" s="21"/>
      <c r="Y124" s="21"/>
      <c r="Z124" s="21"/>
      <c r="AA124" s="23" t="str">
        <f t="shared" si="13"/>
        <v>@LINEID,'HO-374','Portacomidas Albus Eco','HO-374','Portacomidas Albus Eco',1,@CURRENCYID,'Creado por Julian Porras el 20/08/2024',@ISEXTERNAL,1,1,1,@FOBID,@CIIFID,@ISPRODNAL,@ISACTIVE,@ISVISIBLE</v>
      </c>
      <c r="AB124" s="23" t="str">
        <f t="shared" si="14"/>
        <v>DECLARE @LINEID INT = (SELECT LINE_ID FROM lines WHERE LINE_CODE = '001')</v>
      </c>
      <c r="AC124" s="23" t="str">
        <f t="shared" si="15"/>
        <v>DECLARE @CURRENCYID INT = (SELECT CURRENCY_ID FROM currencies WHERE CURRENCY_NAME = 'USD ')</v>
      </c>
      <c r="AD124" s="23" t="str">
        <f t="shared" si="16"/>
        <v>DECLARE @ISEXTERNAL BIT = (CASE WHEN 'Si' = 'Si' THEN 1 ELSE 0 END)</v>
      </c>
      <c r="AE124" s="23" t="str">
        <f t="shared" si="17"/>
        <v>DECLARE @FOBID INT = (SELECT MEASURE_UNIT_ID FROM measure_units WHERE MEASURE_UNIT_NAME ='Pieza')</v>
      </c>
      <c r="AF124" s="23" t="str">
        <f t="shared" si="18"/>
        <v>DECLARE @CIIFID INT = (SELECT MEASURE_UNIT_ID FROM measure_units WHERE MEASURE_UNIT_NAME ='Pieza')</v>
      </c>
      <c r="AG124" s="23" t="str">
        <f t="shared" si="19"/>
        <v>DECLARE @ISPRODNAL BIT = (CASE WHEN 'No' = 'Si' THEN 1 ELSE 0 END)</v>
      </c>
      <c r="AH124" s="23" t="str">
        <f t="shared" si="20"/>
        <v>DECLARE @ISACTIVE BIT = (CASE WHEN 'Si' = 'Si' THEN 1 ELSE 0 END)</v>
      </c>
      <c r="AI124" s="23" t="str">
        <f t="shared" si="21"/>
        <v>DECLARE @ISVISIBLE BIT = (CASE WHEN 'No' = 'Si' THEN 1 ELSE 0 END)</v>
      </c>
      <c r="AJ124" s="21"/>
      <c r="AK124" s="21"/>
      <c r="AL124" s="21"/>
      <c r="AM124" s="21"/>
      <c r="AN124" s="21"/>
      <c r="AO124" s="21"/>
    </row>
    <row r="125" spans="1:41" x14ac:dyDescent="0.25">
      <c r="A125" s="18" t="s">
        <v>623</v>
      </c>
      <c r="B125" s="19" t="s">
        <v>369</v>
      </c>
      <c r="C125" s="19" t="s">
        <v>370</v>
      </c>
      <c r="D125" s="19" t="s">
        <v>369</v>
      </c>
      <c r="E125" s="19" t="s">
        <v>370</v>
      </c>
      <c r="F125" s="20">
        <v>1</v>
      </c>
      <c r="G125" s="18" t="s">
        <v>685</v>
      </c>
      <c r="H125" s="19" t="s">
        <v>686</v>
      </c>
      <c r="I125" s="19" t="s">
        <v>626</v>
      </c>
      <c r="J125" s="20">
        <v>1</v>
      </c>
      <c r="K125" s="20">
        <v>1</v>
      </c>
      <c r="L125" s="20">
        <v>1</v>
      </c>
      <c r="M125" s="18" t="s">
        <v>625</v>
      </c>
      <c r="N125" s="18" t="s">
        <v>625</v>
      </c>
      <c r="O125" s="18" t="s">
        <v>624</v>
      </c>
      <c r="P125" s="18" t="s">
        <v>626</v>
      </c>
      <c r="Q125" s="18" t="s">
        <v>624</v>
      </c>
      <c r="R125" s="21" t="str">
        <f t="shared" si="11"/>
        <v>001-JU-97</v>
      </c>
      <c r="T125" s="22" t="str">
        <f t="shared" si="12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(@LINEID,'JU-97','Juego Triqui Box Eco','JU-97','Juego Triqui Box Eco',1,@CURRENCYID,'Creado por Julian Porras el 20/08/2024',@ISEXTERNAL,1,1,1,@FOBID,@CIIFID,@ISPRODNAL,@ISACTIVE,@ISVISIBLE)
GO</v>
      </c>
      <c r="U125" s="21"/>
      <c r="V125" s="21"/>
      <c r="W125" s="21"/>
      <c r="X125" s="21"/>
      <c r="Y125" s="21"/>
      <c r="Z125" s="21"/>
      <c r="AA125" s="23" t="str">
        <f t="shared" si="13"/>
        <v>@LINEID,'JU-97','Juego Triqui Box Eco','JU-97','Juego Triqui Box Eco',1,@CURRENCYID,'Creado por Julian Porras el 20/08/2024',@ISEXTERNAL,1,1,1,@FOBID,@CIIFID,@ISPRODNAL,@ISACTIVE,@ISVISIBLE</v>
      </c>
      <c r="AB125" s="23" t="str">
        <f t="shared" si="14"/>
        <v>DECLARE @LINEID INT = (SELECT LINE_ID FROM lines WHERE LINE_CODE = '001')</v>
      </c>
      <c r="AC125" s="23" t="str">
        <f t="shared" si="15"/>
        <v>DECLARE @CURRENCYID INT = (SELECT CURRENCY_ID FROM currencies WHERE CURRENCY_NAME = 'USD ')</v>
      </c>
      <c r="AD125" s="23" t="str">
        <f t="shared" si="16"/>
        <v>DECLARE @ISEXTERNAL BIT = (CASE WHEN 'Si' = 'Si' THEN 1 ELSE 0 END)</v>
      </c>
      <c r="AE125" s="23" t="str">
        <f t="shared" si="17"/>
        <v>DECLARE @FOBID INT = (SELECT MEASURE_UNIT_ID FROM measure_units WHERE MEASURE_UNIT_NAME ='Pieza')</v>
      </c>
      <c r="AF125" s="23" t="str">
        <f t="shared" si="18"/>
        <v>DECLARE @CIIFID INT = (SELECT MEASURE_UNIT_ID FROM measure_units WHERE MEASURE_UNIT_NAME ='Pieza')</v>
      </c>
      <c r="AG125" s="23" t="str">
        <f t="shared" si="19"/>
        <v>DECLARE @ISPRODNAL BIT = (CASE WHEN 'No' = 'Si' THEN 1 ELSE 0 END)</v>
      </c>
      <c r="AH125" s="23" t="str">
        <f t="shared" si="20"/>
        <v>DECLARE @ISACTIVE BIT = (CASE WHEN 'Si' = 'Si' THEN 1 ELSE 0 END)</v>
      </c>
      <c r="AI125" s="23" t="str">
        <f t="shared" si="21"/>
        <v>DECLARE @ISVISIBLE BIT = (CASE WHEN 'No' = 'Si' THEN 1 ELSE 0 END)</v>
      </c>
      <c r="AJ125" s="21"/>
      <c r="AK125" s="21"/>
      <c r="AL125" s="21"/>
      <c r="AM125" s="21"/>
      <c r="AN125" s="21"/>
      <c r="AO125" s="21"/>
    </row>
    <row r="126" spans="1:41" x14ac:dyDescent="0.25">
      <c r="A126" s="18" t="s">
        <v>623</v>
      </c>
      <c r="B126" s="19" t="s">
        <v>371</v>
      </c>
      <c r="C126" s="19" t="s">
        <v>372</v>
      </c>
      <c r="D126" s="19" t="s">
        <v>371</v>
      </c>
      <c r="E126" s="19" t="s">
        <v>372</v>
      </c>
      <c r="F126" s="20">
        <v>1</v>
      </c>
      <c r="G126" s="18" t="s">
        <v>685</v>
      </c>
      <c r="H126" s="19" t="s">
        <v>686</v>
      </c>
      <c r="I126" s="19" t="s">
        <v>626</v>
      </c>
      <c r="J126" s="20">
        <v>1</v>
      </c>
      <c r="K126" s="20">
        <v>1</v>
      </c>
      <c r="L126" s="20">
        <v>1</v>
      </c>
      <c r="M126" s="18" t="s">
        <v>625</v>
      </c>
      <c r="N126" s="18" t="s">
        <v>625</v>
      </c>
      <c r="O126" s="18" t="s">
        <v>624</v>
      </c>
      <c r="P126" s="18" t="s">
        <v>626</v>
      </c>
      <c r="Q126" s="18" t="s">
        <v>624</v>
      </c>
      <c r="R126" s="21" t="str">
        <f t="shared" ref="R126:R181" si="22">IF(A126&lt;&gt;"",IF(B126&lt;&gt;"",CONCATENATE(A126,"-",B126),""),"")</f>
        <v>001-OF-667</v>
      </c>
      <c r="T126" s="22" t="str">
        <f t="shared" ref="T126:T181" si="23">CONCATENATE(AB126," ",AC126," ",AD126," ",AE126," ",AF126," ",AG126," ",AH126," ",AI126," ",$T$2,$T$3,$V$2,$V$3,$Y$2,$U$2,$V$2,AA126,$Y$2,CHAR(10),"GO")</f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(@LINEID,'OF-667','Libreta Bamboo Eco Cover','OF-667','Libreta Bamboo Eco Cover',1,@CURRENCYID,'Creado por Julian Porras el 20/08/2024',@ISEXTERNAL,1,1,1,@FOBID,@CIIFID,@ISPRODNAL,@ISACTIVE,@ISVISIBLE)
GO</v>
      </c>
      <c r="U126" s="21"/>
      <c r="V126" s="21"/>
      <c r="W126" s="21"/>
      <c r="X126" s="21"/>
      <c r="Y126" s="21"/>
      <c r="Z126" s="21"/>
      <c r="AA126" s="23" t="str">
        <f t="shared" ref="AA126:AA181" si="24">CONCATENATE("@LINEID",$X$2,$W$2,B126,$W$2,$X$2,$W$2,C126,$W$2,$X$2,$W$2,D126,$W$2,$X$2,$W$2,E126,$W$2,$X$2,F126,$X$2,"@CURRENCYID",$X$2,IF(LEN(H126)&gt;0,CONCATENATE($W$2,H126,$W$2),$Z$2),$X$2,"@ISEXTERNAL",$X$2,J126,$X$2,K126,$X$2,L126,$X$2,"@FOBID",$X$2,"@CIIFID",$X$2,"@ISPRODNAL",$X$2,"@ISACTIVE",$X$2,"@ISVISIBLE")</f>
        <v>@LINEID,'OF-667','Libreta Bamboo Eco Cover','OF-667','Libreta Bamboo Eco Cover',1,@CURRENCYID,'Creado por Julian Porras el 20/08/2024',@ISEXTERNAL,1,1,1,@FOBID,@CIIFID,@ISPRODNAL,@ISACTIVE,@ISVISIBLE</v>
      </c>
      <c r="AB126" s="23" t="str">
        <f t="shared" ref="AB126:AB181" si="25">CONCATENATE("DECLARE @LINEID INT = (SELECT LINE_ID FROM lines WHERE LINE_CODE = '",A126,"')")</f>
        <v>DECLARE @LINEID INT = (SELECT LINE_ID FROM lines WHERE LINE_CODE = '001')</v>
      </c>
      <c r="AC126" s="23" t="str">
        <f t="shared" ref="AC126:AC181" si="26">CONCATENATE("DECLARE @CURRENCYID INT = (SELECT CURRENCY_ID FROM currencies WHERE CURRENCY_NAME = '",G126,"')")</f>
        <v>DECLARE @CURRENCYID INT = (SELECT CURRENCY_ID FROM currencies WHERE CURRENCY_NAME = 'USD ')</v>
      </c>
      <c r="AD126" s="23" t="str">
        <f t="shared" ref="AD126:AD181" si="27">CONCATENATE("DECLARE @ISEXTERNAL BIT = (CASE WHEN '",I126,"' = 'Si' THEN 1 ELSE 0 END)")</f>
        <v>DECLARE @ISEXTERNAL BIT = (CASE WHEN 'Si' = 'Si' THEN 1 ELSE 0 END)</v>
      </c>
      <c r="AE126" s="23" t="str">
        <f t="shared" ref="AE126:AE181" si="28">CONCATENATE("DECLARE @FOBID INT = (SELECT MEASURE_UNIT_ID FROM measure_units WHERE MEASURE_UNIT_NAME ='",M126,"')")</f>
        <v>DECLARE @FOBID INT = (SELECT MEASURE_UNIT_ID FROM measure_units WHERE MEASURE_UNIT_NAME ='Pieza')</v>
      </c>
      <c r="AF126" s="23" t="str">
        <f t="shared" ref="AF126:AF181" si="29">CONCATENATE("DECLARE @CIIFID INT = (SELECT MEASURE_UNIT_ID FROM measure_units WHERE MEASURE_UNIT_NAME ='",N126,"')")</f>
        <v>DECLARE @CIIFID INT = (SELECT MEASURE_UNIT_ID FROM measure_units WHERE MEASURE_UNIT_NAME ='Pieza')</v>
      </c>
      <c r="AG126" s="23" t="str">
        <f t="shared" ref="AG126:AG181" si="30">CONCATENATE("DECLARE @ISPRODNAL BIT = (CASE WHEN '",O126,"' = 'Si' THEN 1 ELSE 0 END)")</f>
        <v>DECLARE @ISPRODNAL BIT = (CASE WHEN 'No' = 'Si' THEN 1 ELSE 0 END)</v>
      </c>
      <c r="AH126" s="23" t="str">
        <f t="shared" ref="AH126:AH181" si="31">CONCATENATE("DECLARE @ISACTIVE BIT = (CASE WHEN '",P126,"' = 'Si' THEN 1 ELSE 0 END)")</f>
        <v>DECLARE @ISACTIVE BIT = (CASE WHEN 'Si' = 'Si' THEN 1 ELSE 0 END)</v>
      </c>
      <c r="AI126" s="23" t="str">
        <f t="shared" ref="AI126:AI181" si="32">CONCATENATE("DECLARE @ISVISIBLE BIT = (CASE WHEN '",Q126,"' = 'Si' THEN 1 ELSE 0 END)")</f>
        <v>DECLARE @ISVISIBLE BIT = (CASE WHEN 'No' = 'Si' THEN 1 ELSE 0 END)</v>
      </c>
      <c r="AJ126" s="21"/>
      <c r="AK126" s="21"/>
      <c r="AL126" s="21"/>
      <c r="AM126" s="21"/>
      <c r="AN126" s="21"/>
      <c r="AO126" s="21"/>
    </row>
    <row r="127" spans="1:41" x14ac:dyDescent="0.25">
      <c r="A127" s="18" t="s">
        <v>623</v>
      </c>
      <c r="B127" s="19" t="s">
        <v>381</v>
      </c>
      <c r="C127" s="19" t="s">
        <v>382</v>
      </c>
      <c r="D127" s="19" t="s">
        <v>381</v>
      </c>
      <c r="E127" s="19" t="s">
        <v>382</v>
      </c>
      <c r="F127" s="20">
        <v>1</v>
      </c>
      <c r="G127" s="18" t="s">
        <v>685</v>
      </c>
      <c r="H127" s="19" t="s">
        <v>686</v>
      </c>
      <c r="I127" s="19" t="s">
        <v>626</v>
      </c>
      <c r="J127" s="20">
        <v>1</v>
      </c>
      <c r="K127" s="20">
        <v>1</v>
      </c>
      <c r="L127" s="20">
        <v>1</v>
      </c>
      <c r="M127" s="18" t="s">
        <v>625</v>
      </c>
      <c r="N127" s="18" t="s">
        <v>625</v>
      </c>
      <c r="O127" s="18" t="s">
        <v>624</v>
      </c>
      <c r="P127" s="18" t="s">
        <v>626</v>
      </c>
      <c r="Q127" s="18" t="s">
        <v>624</v>
      </c>
      <c r="R127" s="21" t="str">
        <f t="shared" si="22"/>
        <v>001-VA-1105</v>
      </c>
      <c r="T127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(@LINEID,'VA-1105','Maleta Carry On Shield','VA-1105','Maleta Carry On Shield',1,@CURRENCYID,'Creado por Julian Porras el 20/08/2024',@ISEXTERNAL,1,1,1,@FOBID,@CIIFID,@ISPRODNAL,@ISACTIVE,@ISVISIBLE)
GO</v>
      </c>
      <c r="U127" s="21"/>
      <c r="V127" s="21"/>
      <c r="W127" s="21"/>
      <c r="X127" s="21"/>
      <c r="Y127" s="21"/>
      <c r="Z127" s="21"/>
      <c r="AA127" s="23" t="str">
        <f t="shared" si="24"/>
        <v>@LINEID,'VA-1105','Maleta Carry On Shield','VA-1105','Maleta Carry On Shield',1,@CURRENCYID,'Creado por Julian Porras el 20/08/2024',@ISEXTERNAL,1,1,1,@FOBID,@CIIFID,@ISPRODNAL,@ISACTIVE,@ISVISIBLE</v>
      </c>
      <c r="AB127" s="23" t="str">
        <f t="shared" si="25"/>
        <v>DECLARE @LINEID INT = (SELECT LINE_ID FROM lines WHERE LINE_CODE = '001')</v>
      </c>
      <c r="AC127" s="23" t="str">
        <f t="shared" si="26"/>
        <v>DECLARE @CURRENCYID INT = (SELECT CURRENCY_ID FROM currencies WHERE CURRENCY_NAME = 'USD ')</v>
      </c>
      <c r="AD127" s="23" t="str">
        <f t="shared" si="27"/>
        <v>DECLARE @ISEXTERNAL BIT = (CASE WHEN 'Si' = 'Si' THEN 1 ELSE 0 END)</v>
      </c>
      <c r="AE127" s="23" t="str">
        <f t="shared" si="28"/>
        <v>DECLARE @FOBID INT = (SELECT MEASURE_UNIT_ID FROM measure_units WHERE MEASURE_UNIT_NAME ='Pieza')</v>
      </c>
      <c r="AF127" s="23" t="str">
        <f t="shared" si="29"/>
        <v>DECLARE @CIIFID INT = (SELECT MEASURE_UNIT_ID FROM measure_units WHERE MEASURE_UNIT_NAME ='Pieza')</v>
      </c>
      <c r="AG127" s="23" t="str">
        <f t="shared" si="30"/>
        <v>DECLARE @ISPRODNAL BIT = (CASE WHEN 'No' = 'Si' THEN 1 ELSE 0 END)</v>
      </c>
      <c r="AH127" s="23" t="str">
        <f t="shared" si="31"/>
        <v>DECLARE @ISACTIVE BIT = (CASE WHEN 'Si' = 'Si' THEN 1 ELSE 0 END)</v>
      </c>
      <c r="AI127" s="23" t="str">
        <f t="shared" si="32"/>
        <v>DECLARE @ISVISIBLE BIT = (CASE WHEN 'No' = 'Si' THEN 1 ELSE 0 END)</v>
      </c>
      <c r="AJ127" s="21"/>
      <c r="AK127" s="21"/>
      <c r="AL127" s="21"/>
      <c r="AM127" s="21"/>
      <c r="AN127" s="21"/>
      <c r="AO127" s="21"/>
    </row>
    <row r="128" spans="1:41" x14ac:dyDescent="0.25">
      <c r="A128" s="18" t="s">
        <v>623</v>
      </c>
      <c r="B128" s="19" t="s">
        <v>383</v>
      </c>
      <c r="C128" s="19" t="s">
        <v>384</v>
      </c>
      <c r="D128" s="19" t="s">
        <v>383</v>
      </c>
      <c r="E128" s="19" t="s">
        <v>384</v>
      </c>
      <c r="F128" s="20">
        <v>1</v>
      </c>
      <c r="G128" s="18" t="s">
        <v>685</v>
      </c>
      <c r="H128" s="19" t="s">
        <v>686</v>
      </c>
      <c r="I128" s="19" t="s">
        <v>626</v>
      </c>
      <c r="J128" s="20">
        <v>1</v>
      </c>
      <c r="K128" s="20">
        <v>1</v>
      </c>
      <c r="L128" s="20">
        <v>1</v>
      </c>
      <c r="M128" s="18" t="s">
        <v>625</v>
      </c>
      <c r="N128" s="18" t="s">
        <v>625</v>
      </c>
      <c r="O128" s="18" t="s">
        <v>624</v>
      </c>
      <c r="P128" s="18" t="s">
        <v>626</v>
      </c>
      <c r="Q128" s="18" t="s">
        <v>624</v>
      </c>
      <c r="R128" s="21" t="str">
        <f t="shared" si="22"/>
        <v>001-VA-1106</v>
      </c>
      <c r="T128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(@LINEID,'VA-1106','Morral Backpack Gripper','VA-1106','Morral Backpack Gripper',1,@CURRENCYID,'Creado por Julian Porras el 20/08/2024',@ISEXTERNAL,1,1,1,@FOBID,@CIIFID,@ISPRODNAL,@ISACTIVE,@ISVISIBLE)
GO</v>
      </c>
      <c r="U128" s="21"/>
      <c r="V128" s="21"/>
      <c r="W128" s="21"/>
      <c r="X128" s="21"/>
      <c r="Y128" s="21"/>
      <c r="Z128" s="21"/>
      <c r="AA128" s="23" t="str">
        <f t="shared" si="24"/>
        <v>@LINEID,'VA-1106','Morral Backpack Gripper','VA-1106','Morral Backpack Gripper',1,@CURRENCYID,'Creado por Julian Porras el 20/08/2024',@ISEXTERNAL,1,1,1,@FOBID,@CIIFID,@ISPRODNAL,@ISACTIVE,@ISVISIBLE</v>
      </c>
      <c r="AB128" s="23" t="str">
        <f t="shared" si="25"/>
        <v>DECLARE @LINEID INT = (SELECT LINE_ID FROM lines WHERE LINE_CODE = '001')</v>
      </c>
      <c r="AC128" s="23" t="str">
        <f t="shared" si="26"/>
        <v>DECLARE @CURRENCYID INT = (SELECT CURRENCY_ID FROM currencies WHERE CURRENCY_NAME = 'USD ')</v>
      </c>
      <c r="AD128" s="23" t="str">
        <f t="shared" si="27"/>
        <v>DECLARE @ISEXTERNAL BIT = (CASE WHEN 'Si' = 'Si' THEN 1 ELSE 0 END)</v>
      </c>
      <c r="AE128" s="23" t="str">
        <f t="shared" si="28"/>
        <v>DECLARE @FOBID INT = (SELECT MEASURE_UNIT_ID FROM measure_units WHERE MEASURE_UNIT_NAME ='Pieza')</v>
      </c>
      <c r="AF128" s="23" t="str">
        <f t="shared" si="29"/>
        <v>DECLARE @CIIFID INT = (SELECT MEASURE_UNIT_ID FROM measure_units WHERE MEASURE_UNIT_NAME ='Pieza')</v>
      </c>
      <c r="AG128" s="23" t="str">
        <f t="shared" si="30"/>
        <v>DECLARE @ISPRODNAL BIT = (CASE WHEN 'No' = 'Si' THEN 1 ELSE 0 END)</v>
      </c>
      <c r="AH128" s="23" t="str">
        <f t="shared" si="31"/>
        <v>DECLARE @ISACTIVE BIT = (CASE WHEN 'Si' = 'Si' THEN 1 ELSE 0 END)</v>
      </c>
      <c r="AI128" s="23" t="str">
        <f t="shared" si="32"/>
        <v>DECLARE @ISVISIBLE BIT = (CASE WHEN 'No' = 'Si' THEN 1 ELSE 0 END)</v>
      </c>
      <c r="AJ128" s="21"/>
      <c r="AK128" s="21"/>
      <c r="AL128" s="21"/>
      <c r="AM128" s="21"/>
      <c r="AN128" s="21"/>
      <c r="AO128" s="21"/>
    </row>
    <row r="129" spans="1:41" x14ac:dyDescent="0.25">
      <c r="A129" s="18" t="s">
        <v>623</v>
      </c>
      <c r="B129" s="19" t="s">
        <v>398</v>
      </c>
      <c r="C129" s="19" t="s">
        <v>399</v>
      </c>
      <c r="D129" s="19" t="s">
        <v>398</v>
      </c>
      <c r="E129" s="19" t="s">
        <v>399</v>
      </c>
      <c r="F129" s="20">
        <v>1</v>
      </c>
      <c r="G129" s="18" t="s">
        <v>685</v>
      </c>
      <c r="H129" s="19" t="s">
        <v>686</v>
      </c>
      <c r="I129" s="19" t="s">
        <v>626</v>
      </c>
      <c r="J129" s="20">
        <v>1</v>
      </c>
      <c r="K129" s="20">
        <v>1</v>
      </c>
      <c r="L129" s="20">
        <v>1</v>
      </c>
      <c r="M129" s="18" t="s">
        <v>625</v>
      </c>
      <c r="N129" s="18" t="s">
        <v>625</v>
      </c>
      <c r="O129" s="18" t="s">
        <v>624</v>
      </c>
      <c r="P129" s="18" t="s">
        <v>626</v>
      </c>
      <c r="Q129" s="18" t="s">
        <v>624</v>
      </c>
      <c r="R129" s="21" t="str">
        <f t="shared" si="22"/>
        <v>001-OF-614-1</v>
      </c>
      <c r="T129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(@LINEID,'OF-614-1','Resaltador Raff RPET II','OF-614-1','Resaltador Raff RPET II',1,@CURRENCYID,'Creado por Julian Porras el 20/08/2024',@ISEXTERNAL,1,1,1,@FOBID,@CIIFID,@ISPRODNAL,@ISACTIVE,@ISVISIBLE)
GO</v>
      </c>
      <c r="U129" s="21"/>
      <c r="V129" s="21"/>
      <c r="W129" s="21"/>
      <c r="X129" s="21"/>
      <c r="Y129" s="21"/>
      <c r="Z129" s="21"/>
      <c r="AA129" s="23" t="str">
        <f t="shared" si="24"/>
        <v>@LINEID,'OF-614-1','Resaltador Raff RPET II','OF-614-1','Resaltador Raff RPET II',1,@CURRENCYID,'Creado por Julian Porras el 20/08/2024',@ISEXTERNAL,1,1,1,@FOBID,@CIIFID,@ISPRODNAL,@ISACTIVE,@ISVISIBLE</v>
      </c>
      <c r="AB129" s="23" t="str">
        <f t="shared" si="25"/>
        <v>DECLARE @LINEID INT = (SELECT LINE_ID FROM lines WHERE LINE_CODE = '001')</v>
      </c>
      <c r="AC129" s="23" t="str">
        <f t="shared" si="26"/>
        <v>DECLARE @CURRENCYID INT = (SELECT CURRENCY_ID FROM currencies WHERE CURRENCY_NAME = 'USD ')</v>
      </c>
      <c r="AD129" s="23" t="str">
        <f t="shared" si="27"/>
        <v>DECLARE @ISEXTERNAL BIT = (CASE WHEN 'Si' = 'Si' THEN 1 ELSE 0 END)</v>
      </c>
      <c r="AE129" s="23" t="str">
        <f t="shared" si="28"/>
        <v>DECLARE @FOBID INT = (SELECT MEASURE_UNIT_ID FROM measure_units WHERE MEASURE_UNIT_NAME ='Pieza')</v>
      </c>
      <c r="AF129" s="23" t="str">
        <f t="shared" si="29"/>
        <v>DECLARE @CIIFID INT = (SELECT MEASURE_UNIT_ID FROM measure_units WHERE MEASURE_UNIT_NAME ='Pieza')</v>
      </c>
      <c r="AG129" s="23" t="str">
        <f t="shared" si="30"/>
        <v>DECLARE @ISPRODNAL BIT = (CASE WHEN 'No' = 'Si' THEN 1 ELSE 0 END)</v>
      </c>
      <c r="AH129" s="23" t="str">
        <f t="shared" si="31"/>
        <v>DECLARE @ISACTIVE BIT = (CASE WHEN 'Si' = 'Si' THEN 1 ELSE 0 END)</v>
      </c>
      <c r="AI129" s="23" t="str">
        <f t="shared" si="32"/>
        <v>DECLARE @ISVISIBLE BIT = (CASE WHEN 'No' = 'Si' THEN 1 ELSE 0 END)</v>
      </c>
      <c r="AJ129" s="21"/>
      <c r="AK129" s="21"/>
      <c r="AL129" s="21"/>
      <c r="AM129" s="21"/>
      <c r="AN129" s="21"/>
      <c r="AO129" s="21"/>
    </row>
    <row r="130" spans="1:41" x14ac:dyDescent="0.25">
      <c r="A130" s="18" t="s">
        <v>623</v>
      </c>
      <c r="B130" s="19" t="s">
        <v>400</v>
      </c>
      <c r="C130" s="19" t="s">
        <v>401</v>
      </c>
      <c r="D130" s="19" t="s">
        <v>400</v>
      </c>
      <c r="E130" s="19" t="s">
        <v>401</v>
      </c>
      <c r="F130" s="20">
        <v>1</v>
      </c>
      <c r="G130" s="18" t="s">
        <v>685</v>
      </c>
      <c r="H130" s="19" t="s">
        <v>686</v>
      </c>
      <c r="I130" s="19" t="s">
        <v>626</v>
      </c>
      <c r="J130" s="20">
        <v>1</v>
      </c>
      <c r="K130" s="20">
        <v>1</v>
      </c>
      <c r="L130" s="20">
        <v>1</v>
      </c>
      <c r="M130" s="18" t="s">
        <v>625</v>
      </c>
      <c r="N130" s="18" t="s">
        <v>625</v>
      </c>
      <c r="O130" s="18" t="s">
        <v>624</v>
      </c>
      <c r="P130" s="18" t="s">
        <v>626</v>
      </c>
      <c r="Q130" s="18" t="s">
        <v>624</v>
      </c>
      <c r="R130" s="21" t="str">
        <f t="shared" si="22"/>
        <v>001-HO-375</v>
      </c>
      <c r="T130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(@LINEID,'HO-375','Destapador con Navaja Eco','HO-375','Destapador con Navaja Eco',1,@CURRENCYID,'Creado por Julian Porras el 20/08/2024',@ISEXTERNAL,1,1,1,@FOBID,@CIIFID,@ISPRODNAL,@ISACTIVE,@ISVISIBLE)
GO</v>
      </c>
      <c r="U130" s="21"/>
      <c r="V130" s="21"/>
      <c r="W130" s="21"/>
      <c r="X130" s="21"/>
      <c r="Y130" s="21"/>
      <c r="Z130" s="21"/>
      <c r="AA130" s="23" t="str">
        <f t="shared" si="24"/>
        <v>@LINEID,'HO-375','Destapador con Navaja Eco','HO-375','Destapador con Navaja Eco',1,@CURRENCYID,'Creado por Julian Porras el 20/08/2024',@ISEXTERNAL,1,1,1,@FOBID,@CIIFID,@ISPRODNAL,@ISACTIVE,@ISVISIBLE</v>
      </c>
      <c r="AB130" s="23" t="str">
        <f t="shared" si="25"/>
        <v>DECLARE @LINEID INT = (SELECT LINE_ID FROM lines WHERE LINE_CODE = '001')</v>
      </c>
      <c r="AC130" s="23" t="str">
        <f t="shared" si="26"/>
        <v>DECLARE @CURRENCYID INT = (SELECT CURRENCY_ID FROM currencies WHERE CURRENCY_NAME = 'USD ')</v>
      </c>
      <c r="AD130" s="23" t="str">
        <f t="shared" si="27"/>
        <v>DECLARE @ISEXTERNAL BIT = (CASE WHEN 'Si' = 'Si' THEN 1 ELSE 0 END)</v>
      </c>
      <c r="AE130" s="23" t="str">
        <f t="shared" si="28"/>
        <v>DECLARE @FOBID INT = (SELECT MEASURE_UNIT_ID FROM measure_units WHERE MEASURE_UNIT_NAME ='Pieza')</v>
      </c>
      <c r="AF130" s="23" t="str">
        <f t="shared" si="29"/>
        <v>DECLARE @CIIFID INT = (SELECT MEASURE_UNIT_ID FROM measure_units WHERE MEASURE_UNIT_NAME ='Pieza')</v>
      </c>
      <c r="AG130" s="23" t="str">
        <f t="shared" si="30"/>
        <v>DECLARE @ISPRODNAL BIT = (CASE WHEN 'No' = 'Si' THEN 1 ELSE 0 END)</v>
      </c>
      <c r="AH130" s="23" t="str">
        <f t="shared" si="31"/>
        <v>DECLARE @ISACTIVE BIT = (CASE WHEN 'Si' = 'Si' THEN 1 ELSE 0 END)</v>
      </c>
      <c r="AI130" s="23" t="str">
        <f t="shared" si="32"/>
        <v>DECLARE @ISVISIBLE BIT = (CASE WHEN 'No' = 'Si' THEN 1 ELSE 0 END)</v>
      </c>
      <c r="AJ130" s="21"/>
      <c r="AK130" s="21"/>
      <c r="AL130" s="21"/>
      <c r="AM130" s="21"/>
      <c r="AN130" s="21"/>
      <c r="AO130" s="21"/>
    </row>
    <row r="131" spans="1:41" x14ac:dyDescent="0.25">
      <c r="A131" s="18" t="s">
        <v>623</v>
      </c>
      <c r="B131" s="19" t="s">
        <v>402</v>
      </c>
      <c r="C131" s="19" t="s">
        <v>403</v>
      </c>
      <c r="D131" s="19" t="s">
        <v>402</v>
      </c>
      <c r="E131" s="19" t="s">
        <v>403</v>
      </c>
      <c r="F131" s="20">
        <v>1</v>
      </c>
      <c r="G131" s="18" t="s">
        <v>685</v>
      </c>
      <c r="H131" s="19" t="s">
        <v>686</v>
      </c>
      <c r="I131" s="19" t="s">
        <v>626</v>
      </c>
      <c r="J131" s="20">
        <v>1</v>
      </c>
      <c r="K131" s="20">
        <v>1</v>
      </c>
      <c r="L131" s="20">
        <v>1</v>
      </c>
      <c r="M131" s="18" t="s">
        <v>625</v>
      </c>
      <c r="N131" s="18" t="s">
        <v>625</v>
      </c>
      <c r="O131" s="18" t="s">
        <v>624</v>
      </c>
      <c r="P131" s="18" t="s">
        <v>626</v>
      </c>
      <c r="Q131" s="18" t="s">
        <v>624</v>
      </c>
      <c r="R131" s="21" t="str">
        <f t="shared" si="22"/>
        <v>001-HE-301</v>
      </c>
      <c r="T131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(@LINEID,'HE-301','Martillo con Navaja Eco','HE-301','Martillo con Navaja Eco',1,@CURRENCYID,'Creado por Julian Porras el 20/08/2024',@ISEXTERNAL,1,1,1,@FOBID,@CIIFID,@ISPRODNAL,@ISACTIVE,@ISVISIBLE)
GO</v>
      </c>
      <c r="U131" s="21"/>
      <c r="V131" s="21"/>
      <c r="W131" s="21"/>
      <c r="X131" s="21"/>
      <c r="Y131" s="21"/>
      <c r="Z131" s="21"/>
      <c r="AA131" s="23" t="str">
        <f t="shared" si="24"/>
        <v>@LINEID,'HE-301','Martillo con Navaja Eco','HE-301','Martillo con Navaja Eco',1,@CURRENCYID,'Creado por Julian Porras el 20/08/2024',@ISEXTERNAL,1,1,1,@FOBID,@CIIFID,@ISPRODNAL,@ISACTIVE,@ISVISIBLE</v>
      </c>
      <c r="AB131" s="23" t="str">
        <f t="shared" si="25"/>
        <v>DECLARE @LINEID INT = (SELECT LINE_ID FROM lines WHERE LINE_CODE = '001')</v>
      </c>
      <c r="AC131" s="23" t="str">
        <f t="shared" si="26"/>
        <v>DECLARE @CURRENCYID INT = (SELECT CURRENCY_ID FROM currencies WHERE CURRENCY_NAME = 'USD ')</v>
      </c>
      <c r="AD131" s="23" t="str">
        <f t="shared" si="27"/>
        <v>DECLARE @ISEXTERNAL BIT = (CASE WHEN 'Si' = 'Si' THEN 1 ELSE 0 END)</v>
      </c>
      <c r="AE131" s="23" t="str">
        <f t="shared" si="28"/>
        <v>DECLARE @FOBID INT = (SELECT MEASURE_UNIT_ID FROM measure_units WHERE MEASURE_UNIT_NAME ='Pieza')</v>
      </c>
      <c r="AF131" s="23" t="str">
        <f t="shared" si="29"/>
        <v>DECLARE @CIIFID INT = (SELECT MEASURE_UNIT_ID FROM measure_units WHERE MEASURE_UNIT_NAME ='Pieza')</v>
      </c>
      <c r="AG131" s="23" t="str">
        <f t="shared" si="30"/>
        <v>DECLARE @ISPRODNAL BIT = (CASE WHEN 'No' = 'Si' THEN 1 ELSE 0 END)</v>
      </c>
      <c r="AH131" s="23" t="str">
        <f t="shared" si="31"/>
        <v>DECLARE @ISACTIVE BIT = (CASE WHEN 'Si' = 'Si' THEN 1 ELSE 0 END)</v>
      </c>
      <c r="AI131" s="23" t="str">
        <f t="shared" si="32"/>
        <v>DECLARE @ISVISIBLE BIT = (CASE WHEN 'No' = 'Si' THEN 1 ELSE 0 END)</v>
      </c>
      <c r="AJ131" s="21"/>
      <c r="AK131" s="21"/>
      <c r="AL131" s="21"/>
      <c r="AM131" s="21"/>
      <c r="AN131" s="21"/>
      <c r="AO131" s="21"/>
    </row>
    <row r="132" spans="1:41" x14ac:dyDescent="0.25">
      <c r="A132" s="18" t="s">
        <v>623</v>
      </c>
      <c r="B132" s="19" t="s">
        <v>404</v>
      </c>
      <c r="C132" s="19" t="s">
        <v>405</v>
      </c>
      <c r="D132" s="19" t="s">
        <v>404</v>
      </c>
      <c r="E132" s="19" t="s">
        <v>405</v>
      </c>
      <c r="F132" s="20">
        <v>1</v>
      </c>
      <c r="G132" s="18" t="s">
        <v>685</v>
      </c>
      <c r="H132" s="19" t="s">
        <v>686</v>
      </c>
      <c r="I132" s="19" t="s">
        <v>626</v>
      </c>
      <c r="J132" s="20">
        <v>1</v>
      </c>
      <c r="K132" s="20">
        <v>1</v>
      </c>
      <c r="L132" s="20">
        <v>1</v>
      </c>
      <c r="M132" s="18" t="s">
        <v>625</v>
      </c>
      <c r="N132" s="18" t="s">
        <v>625</v>
      </c>
      <c r="O132" s="18" t="s">
        <v>624</v>
      </c>
      <c r="P132" s="18" t="s">
        <v>626</v>
      </c>
      <c r="Q132" s="18" t="s">
        <v>624</v>
      </c>
      <c r="R132" s="21" t="str">
        <f t="shared" si="22"/>
        <v>001-OF-671</v>
      </c>
      <c r="T132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(@LINEID,'OF-671','Regla con Aluminio 30cm','OF-671','Regla con Aluminio 30cm',1,@CURRENCYID,'Creado por Julian Porras el 20/08/2024',@ISEXTERNAL,1,1,1,@FOBID,@CIIFID,@ISPRODNAL,@ISACTIVE,@ISVISIBLE)
GO</v>
      </c>
      <c r="U132" s="21"/>
      <c r="V132" s="21"/>
      <c r="W132" s="21"/>
      <c r="X132" s="21"/>
      <c r="Y132" s="21"/>
      <c r="Z132" s="21"/>
      <c r="AA132" s="23" t="str">
        <f t="shared" si="24"/>
        <v>@LINEID,'OF-671','Regla con Aluminio 30cm','OF-671','Regla con Aluminio 30cm',1,@CURRENCYID,'Creado por Julian Porras el 20/08/2024',@ISEXTERNAL,1,1,1,@FOBID,@CIIFID,@ISPRODNAL,@ISACTIVE,@ISVISIBLE</v>
      </c>
      <c r="AB132" s="23" t="str">
        <f t="shared" si="25"/>
        <v>DECLARE @LINEID INT = (SELECT LINE_ID FROM lines WHERE LINE_CODE = '001')</v>
      </c>
      <c r="AC132" s="23" t="str">
        <f t="shared" si="26"/>
        <v>DECLARE @CURRENCYID INT = (SELECT CURRENCY_ID FROM currencies WHERE CURRENCY_NAME = 'USD ')</v>
      </c>
      <c r="AD132" s="23" t="str">
        <f t="shared" si="27"/>
        <v>DECLARE @ISEXTERNAL BIT = (CASE WHEN 'Si' = 'Si' THEN 1 ELSE 0 END)</v>
      </c>
      <c r="AE132" s="23" t="str">
        <f t="shared" si="28"/>
        <v>DECLARE @FOBID INT = (SELECT MEASURE_UNIT_ID FROM measure_units WHERE MEASURE_UNIT_NAME ='Pieza')</v>
      </c>
      <c r="AF132" s="23" t="str">
        <f t="shared" si="29"/>
        <v>DECLARE @CIIFID INT = (SELECT MEASURE_UNIT_ID FROM measure_units WHERE MEASURE_UNIT_NAME ='Pieza')</v>
      </c>
      <c r="AG132" s="23" t="str">
        <f t="shared" si="30"/>
        <v>DECLARE @ISPRODNAL BIT = (CASE WHEN 'No' = 'Si' THEN 1 ELSE 0 END)</v>
      </c>
      <c r="AH132" s="23" t="str">
        <f t="shared" si="31"/>
        <v>DECLARE @ISACTIVE BIT = (CASE WHEN 'Si' = 'Si' THEN 1 ELSE 0 END)</v>
      </c>
      <c r="AI132" s="23" t="str">
        <f t="shared" si="32"/>
        <v>DECLARE @ISVISIBLE BIT = (CASE WHEN 'No' = 'Si' THEN 1 ELSE 0 END)</v>
      </c>
      <c r="AJ132" s="21"/>
      <c r="AK132" s="21"/>
      <c r="AL132" s="21"/>
      <c r="AM132" s="21"/>
      <c r="AN132" s="21"/>
      <c r="AO132" s="21"/>
    </row>
    <row r="133" spans="1:41" x14ac:dyDescent="0.25">
      <c r="A133" s="18" t="s">
        <v>623</v>
      </c>
      <c r="B133" s="19" t="s">
        <v>406</v>
      </c>
      <c r="C133" s="19" t="s">
        <v>407</v>
      </c>
      <c r="D133" s="19" t="s">
        <v>406</v>
      </c>
      <c r="E133" s="19" t="s">
        <v>407</v>
      </c>
      <c r="F133" s="20">
        <v>1</v>
      </c>
      <c r="G133" s="18" t="s">
        <v>685</v>
      </c>
      <c r="H133" s="19" t="s">
        <v>686</v>
      </c>
      <c r="I133" s="19" t="s">
        <v>626</v>
      </c>
      <c r="J133" s="20">
        <v>1</v>
      </c>
      <c r="K133" s="20">
        <v>1</v>
      </c>
      <c r="L133" s="20">
        <v>1</v>
      </c>
      <c r="M133" s="18" t="s">
        <v>625</v>
      </c>
      <c r="N133" s="18" t="s">
        <v>625</v>
      </c>
      <c r="O133" s="18" t="s">
        <v>624</v>
      </c>
      <c r="P133" s="18" t="s">
        <v>626</v>
      </c>
      <c r="Q133" s="18" t="s">
        <v>624</v>
      </c>
      <c r="R133" s="21" t="str">
        <f t="shared" si="22"/>
        <v>001-HE-302</v>
      </c>
      <c r="T133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(@LINEID,'HE-302','Regla Plegable con Llavero','HE-302','Regla Plegable con Llavero',1,@CURRENCYID,'Creado por Julian Porras el 20/08/2024',@ISEXTERNAL,1,1,1,@FOBID,@CIIFID,@ISPRODNAL,@ISACTIVE,@ISVISIBLE)
GO</v>
      </c>
      <c r="U133" s="21"/>
      <c r="V133" s="21"/>
      <c r="W133" s="21"/>
      <c r="X133" s="21"/>
      <c r="Y133" s="21"/>
      <c r="Z133" s="21"/>
      <c r="AA133" s="23" t="str">
        <f t="shared" si="24"/>
        <v>@LINEID,'HE-302','Regla Plegable con Llavero','HE-302','Regla Plegable con Llavero',1,@CURRENCYID,'Creado por Julian Porras el 20/08/2024',@ISEXTERNAL,1,1,1,@FOBID,@CIIFID,@ISPRODNAL,@ISACTIVE,@ISVISIBLE</v>
      </c>
      <c r="AB133" s="23" t="str">
        <f t="shared" si="25"/>
        <v>DECLARE @LINEID INT = (SELECT LINE_ID FROM lines WHERE LINE_CODE = '001')</v>
      </c>
      <c r="AC133" s="23" t="str">
        <f t="shared" si="26"/>
        <v>DECLARE @CURRENCYID INT = (SELECT CURRENCY_ID FROM currencies WHERE CURRENCY_NAME = 'USD ')</v>
      </c>
      <c r="AD133" s="23" t="str">
        <f t="shared" si="27"/>
        <v>DECLARE @ISEXTERNAL BIT = (CASE WHEN 'Si' = 'Si' THEN 1 ELSE 0 END)</v>
      </c>
      <c r="AE133" s="23" t="str">
        <f t="shared" si="28"/>
        <v>DECLARE @FOBID INT = (SELECT MEASURE_UNIT_ID FROM measure_units WHERE MEASURE_UNIT_NAME ='Pieza')</v>
      </c>
      <c r="AF133" s="23" t="str">
        <f t="shared" si="29"/>
        <v>DECLARE @CIIFID INT = (SELECT MEASURE_UNIT_ID FROM measure_units WHERE MEASURE_UNIT_NAME ='Pieza')</v>
      </c>
      <c r="AG133" s="23" t="str">
        <f t="shared" si="30"/>
        <v>DECLARE @ISPRODNAL BIT = (CASE WHEN 'No' = 'Si' THEN 1 ELSE 0 END)</v>
      </c>
      <c r="AH133" s="23" t="str">
        <f t="shared" si="31"/>
        <v>DECLARE @ISACTIVE BIT = (CASE WHEN 'Si' = 'Si' THEN 1 ELSE 0 END)</v>
      </c>
      <c r="AI133" s="23" t="str">
        <f t="shared" si="32"/>
        <v>DECLARE @ISVISIBLE BIT = (CASE WHEN 'No' = 'Si' THEN 1 ELSE 0 END)</v>
      </c>
      <c r="AJ133" s="21"/>
      <c r="AK133" s="21"/>
      <c r="AL133" s="21"/>
      <c r="AM133" s="21"/>
      <c r="AN133" s="21"/>
      <c r="AO133" s="21"/>
    </row>
    <row r="134" spans="1:41" x14ac:dyDescent="0.25">
      <c r="A134" s="18" t="s">
        <v>623</v>
      </c>
      <c r="B134" s="19" t="s">
        <v>408</v>
      </c>
      <c r="C134" s="19" t="s">
        <v>409</v>
      </c>
      <c r="D134" s="19" t="s">
        <v>408</v>
      </c>
      <c r="E134" s="19" t="s">
        <v>409</v>
      </c>
      <c r="F134" s="20">
        <v>1</v>
      </c>
      <c r="G134" s="18" t="s">
        <v>685</v>
      </c>
      <c r="H134" s="19" t="s">
        <v>686</v>
      </c>
      <c r="I134" s="19" t="s">
        <v>626</v>
      </c>
      <c r="J134" s="20">
        <v>1</v>
      </c>
      <c r="K134" s="20">
        <v>1</v>
      </c>
      <c r="L134" s="20">
        <v>1</v>
      </c>
      <c r="M134" s="18" t="s">
        <v>625</v>
      </c>
      <c r="N134" s="18" t="s">
        <v>625</v>
      </c>
      <c r="O134" s="18" t="s">
        <v>624</v>
      </c>
      <c r="P134" s="18" t="s">
        <v>626</v>
      </c>
      <c r="Q134" s="18" t="s">
        <v>624</v>
      </c>
      <c r="R134" s="21" t="str">
        <f t="shared" si="22"/>
        <v>001-MU-383</v>
      </c>
      <c r="T134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(@LINEID,'MU-383','Mug Metálico Torval Urban Travel 400ml','MU-383','Mug Metálico Torval Urban Travel 400ml',1,@CURRENCYID,'Creado por Julian Porras el 20/08/2024',@ISEXTERNAL,1,1,1,@FOBID,@CIIFID,@ISPRODNAL,@ISACTIVE,@ISVISIBLE)
GO</v>
      </c>
      <c r="U134" s="21"/>
      <c r="V134" s="21"/>
      <c r="W134" s="21"/>
      <c r="X134" s="21"/>
      <c r="Y134" s="21"/>
      <c r="Z134" s="21"/>
      <c r="AA134" s="23" t="str">
        <f t="shared" si="24"/>
        <v>@LINEID,'MU-383','Mug Metálico Torval Urban Travel 400ml','MU-383','Mug Metálico Torval Urban Travel 400ml',1,@CURRENCYID,'Creado por Julian Porras el 20/08/2024',@ISEXTERNAL,1,1,1,@FOBID,@CIIFID,@ISPRODNAL,@ISACTIVE,@ISVISIBLE</v>
      </c>
      <c r="AB134" s="23" t="str">
        <f t="shared" si="25"/>
        <v>DECLARE @LINEID INT = (SELECT LINE_ID FROM lines WHERE LINE_CODE = '001')</v>
      </c>
      <c r="AC134" s="23" t="str">
        <f t="shared" si="26"/>
        <v>DECLARE @CURRENCYID INT = (SELECT CURRENCY_ID FROM currencies WHERE CURRENCY_NAME = 'USD ')</v>
      </c>
      <c r="AD134" s="23" t="str">
        <f t="shared" si="27"/>
        <v>DECLARE @ISEXTERNAL BIT = (CASE WHEN 'Si' = 'Si' THEN 1 ELSE 0 END)</v>
      </c>
      <c r="AE134" s="23" t="str">
        <f t="shared" si="28"/>
        <v>DECLARE @FOBID INT = (SELECT MEASURE_UNIT_ID FROM measure_units WHERE MEASURE_UNIT_NAME ='Pieza')</v>
      </c>
      <c r="AF134" s="23" t="str">
        <f t="shared" si="29"/>
        <v>DECLARE @CIIFID INT = (SELECT MEASURE_UNIT_ID FROM measure_units WHERE MEASURE_UNIT_NAME ='Pieza')</v>
      </c>
      <c r="AG134" s="23" t="str">
        <f t="shared" si="30"/>
        <v>DECLARE @ISPRODNAL BIT = (CASE WHEN 'No' = 'Si' THEN 1 ELSE 0 END)</v>
      </c>
      <c r="AH134" s="23" t="str">
        <f t="shared" si="31"/>
        <v>DECLARE @ISACTIVE BIT = (CASE WHEN 'Si' = 'Si' THEN 1 ELSE 0 END)</v>
      </c>
      <c r="AI134" s="23" t="str">
        <f t="shared" si="32"/>
        <v>DECLARE @ISVISIBLE BIT = (CASE WHEN 'No' = 'Si' THEN 1 ELSE 0 END)</v>
      </c>
      <c r="AJ134" s="21"/>
      <c r="AK134" s="21"/>
      <c r="AL134" s="21"/>
      <c r="AM134" s="21"/>
      <c r="AN134" s="21"/>
      <c r="AO134" s="21"/>
    </row>
    <row r="135" spans="1:41" x14ac:dyDescent="0.25">
      <c r="A135" s="18" t="s">
        <v>623</v>
      </c>
      <c r="B135" s="19" t="s">
        <v>251</v>
      </c>
      <c r="C135" s="19" t="s">
        <v>252</v>
      </c>
      <c r="D135" s="19" t="s">
        <v>251</v>
      </c>
      <c r="E135" s="19" t="s">
        <v>252</v>
      </c>
      <c r="F135" s="20">
        <v>1</v>
      </c>
      <c r="G135" s="18" t="s">
        <v>685</v>
      </c>
      <c r="H135" s="19" t="s">
        <v>686</v>
      </c>
      <c r="I135" s="19" t="s">
        <v>626</v>
      </c>
      <c r="J135" s="20">
        <v>1</v>
      </c>
      <c r="K135" s="20">
        <v>1</v>
      </c>
      <c r="L135" s="20">
        <v>1</v>
      </c>
      <c r="M135" s="18" t="s">
        <v>625</v>
      </c>
      <c r="N135" s="18" t="s">
        <v>625</v>
      </c>
      <c r="O135" s="18" t="s">
        <v>624</v>
      </c>
      <c r="P135" s="18" t="s">
        <v>626</v>
      </c>
      <c r="Q135" s="18" t="s">
        <v>624</v>
      </c>
      <c r="R135" s="21" t="str">
        <f t="shared" si="22"/>
        <v>001-VA-1099</v>
      </c>
      <c r="T135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(@LINEID,'VA-1099','Abanico en Madera','VA-1099','Abanico en Madera',1,@CURRENCYID,'Creado por Julian Porras el 20/08/2024',@ISEXTERNAL,1,1,1,@FOBID,@CIIFID,@ISPRODNAL,@ISACTIVE,@ISVISIBLE)
GO</v>
      </c>
      <c r="U135" s="21"/>
      <c r="V135" s="21"/>
      <c r="W135" s="21"/>
      <c r="X135" s="21"/>
      <c r="Y135" s="21"/>
      <c r="Z135" s="21"/>
      <c r="AA135" s="23" t="str">
        <f t="shared" si="24"/>
        <v>@LINEID,'VA-1099','Abanico en Madera','VA-1099','Abanico en Madera',1,@CURRENCYID,'Creado por Julian Porras el 20/08/2024',@ISEXTERNAL,1,1,1,@FOBID,@CIIFID,@ISPRODNAL,@ISACTIVE,@ISVISIBLE</v>
      </c>
      <c r="AB135" s="23" t="str">
        <f t="shared" si="25"/>
        <v>DECLARE @LINEID INT = (SELECT LINE_ID FROM lines WHERE LINE_CODE = '001')</v>
      </c>
      <c r="AC135" s="23" t="str">
        <f t="shared" si="26"/>
        <v>DECLARE @CURRENCYID INT = (SELECT CURRENCY_ID FROM currencies WHERE CURRENCY_NAME = 'USD ')</v>
      </c>
      <c r="AD135" s="23" t="str">
        <f t="shared" si="27"/>
        <v>DECLARE @ISEXTERNAL BIT = (CASE WHEN 'Si' = 'Si' THEN 1 ELSE 0 END)</v>
      </c>
      <c r="AE135" s="23" t="str">
        <f t="shared" si="28"/>
        <v>DECLARE @FOBID INT = (SELECT MEASURE_UNIT_ID FROM measure_units WHERE MEASURE_UNIT_NAME ='Pieza')</v>
      </c>
      <c r="AF135" s="23" t="str">
        <f t="shared" si="29"/>
        <v>DECLARE @CIIFID INT = (SELECT MEASURE_UNIT_ID FROM measure_units WHERE MEASURE_UNIT_NAME ='Pieza')</v>
      </c>
      <c r="AG135" s="23" t="str">
        <f t="shared" si="30"/>
        <v>DECLARE @ISPRODNAL BIT = (CASE WHEN 'No' = 'Si' THEN 1 ELSE 0 END)</v>
      </c>
      <c r="AH135" s="23" t="str">
        <f t="shared" si="31"/>
        <v>DECLARE @ISACTIVE BIT = (CASE WHEN 'Si' = 'Si' THEN 1 ELSE 0 END)</v>
      </c>
      <c r="AI135" s="23" t="str">
        <f t="shared" si="32"/>
        <v>DECLARE @ISVISIBLE BIT = (CASE WHEN 'No' = 'Si' THEN 1 ELSE 0 END)</v>
      </c>
      <c r="AJ135" s="21"/>
      <c r="AK135" s="21"/>
      <c r="AL135" s="21"/>
      <c r="AM135" s="21"/>
      <c r="AN135" s="21"/>
      <c r="AO135" s="21"/>
    </row>
    <row r="136" spans="1:41" x14ac:dyDescent="0.25">
      <c r="A136" s="18" t="s">
        <v>623</v>
      </c>
      <c r="B136" s="19" t="s">
        <v>253</v>
      </c>
      <c r="C136" s="19" t="s">
        <v>254</v>
      </c>
      <c r="D136" s="19" t="s">
        <v>253</v>
      </c>
      <c r="E136" s="19" t="s">
        <v>254</v>
      </c>
      <c r="F136" s="20">
        <v>1</v>
      </c>
      <c r="G136" s="18" t="s">
        <v>685</v>
      </c>
      <c r="H136" s="19" t="s">
        <v>686</v>
      </c>
      <c r="I136" s="19" t="s">
        <v>626</v>
      </c>
      <c r="J136" s="20">
        <v>1</v>
      </c>
      <c r="K136" s="20">
        <v>1</v>
      </c>
      <c r="L136" s="20">
        <v>1</v>
      </c>
      <c r="M136" s="18" t="s">
        <v>625</v>
      </c>
      <c r="N136" s="18" t="s">
        <v>625</v>
      </c>
      <c r="O136" s="18" t="s">
        <v>624</v>
      </c>
      <c r="P136" s="18" t="s">
        <v>626</v>
      </c>
      <c r="Q136" s="18" t="s">
        <v>624</v>
      </c>
      <c r="R136" s="21" t="str">
        <f t="shared" si="22"/>
        <v>001-VA-1099-1</v>
      </c>
      <c r="T136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(@LINEID,'VA-1099-1','Cuerpo en Madera para Abanico','VA-1099-1','Cuerpo en Madera para Abanico',1,@CURRENCYID,'Creado por Julian Porras el 20/08/2024',@ISEXTERNAL,1,1,1,@FOBID,@CIIFID,@ISPRODNAL,@ISACTIVE,@ISVISIBLE)
GO</v>
      </c>
      <c r="U136" s="21"/>
      <c r="V136" s="21"/>
      <c r="W136" s="21"/>
      <c r="X136" s="21"/>
      <c r="Y136" s="21"/>
      <c r="Z136" s="21"/>
      <c r="AA136" s="23" t="str">
        <f t="shared" si="24"/>
        <v>@LINEID,'VA-1099-1','Cuerpo en Madera para Abanico','VA-1099-1','Cuerpo en Madera para Abanico',1,@CURRENCYID,'Creado por Julian Porras el 20/08/2024',@ISEXTERNAL,1,1,1,@FOBID,@CIIFID,@ISPRODNAL,@ISACTIVE,@ISVISIBLE</v>
      </c>
      <c r="AB136" s="23" t="str">
        <f t="shared" si="25"/>
        <v>DECLARE @LINEID INT = (SELECT LINE_ID FROM lines WHERE LINE_CODE = '001')</v>
      </c>
      <c r="AC136" s="23" t="str">
        <f t="shared" si="26"/>
        <v>DECLARE @CURRENCYID INT = (SELECT CURRENCY_ID FROM currencies WHERE CURRENCY_NAME = 'USD ')</v>
      </c>
      <c r="AD136" s="23" t="str">
        <f t="shared" si="27"/>
        <v>DECLARE @ISEXTERNAL BIT = (CASE WHEN 'Si' = 'Si' THEN 1 ELSE 0 END)</v>
      </c>
      <c r="AE136" s="23" t="str">
        <f t="shared" si="28"/>
        <v>DECLARE @FOBID INT = (SELECT MEASURE_UNIT_ID FROM measure_units WHERE MEASURE_UNIT_NAME ='Pieza')</v>
      </c>
      <c r="AF136" s="23" t="str">
        <f t="shared" si="29"/>
        <v>DECLARE @CIIFID INT = (SELECT MEASURE_UNIT_ID FROM measure_units WHERE MEASURE_UNIT_NAME ='Pieza')</v>
      </c>
      <c r="AG136" s="23" t="str">
        <f t="shared" si="30"/>
        <v>DECLARE @ISPRODNAL BIT = (CASE WHEN 'No' = 'Si' THEN 1 ELSE 0 END)</v>
      </c>
      <c r="AH136" s="23" t="str">
        <f t="shared" si="31"/>
        <v>DECLARE @ISACTIVE BIT = (CASE WHEN 'Si' = 'Si' THEN 1 ELSE 0 END)</v>
      </c>
      <c r="AI136" s="23" t="str">
        <f t="shared" si="32"/>
        <v>DECLARE @ISVISIBLE BIT = (CASE WHEN 'No' = 'Si' THEN 1 ELSE 0 END)</v>
      </c>
      <c r="AJ136" s="21"/>
      <c r="AK136" s="21"/>
      <c r="AL136" s="21"/>
      <c r="AM136" s="21"/>
      <c r="AN136" s="21"/>
      <c r="AO136" s="21"/>
    </row>
    <row r="137" spans="1:41" x14ac:dyDescent="0.25">
      <c r="A137" s="18" t="s">
        <v>623</v>
      </c>
      <c r="B137" s="19" t="s">
        <v>447</v>
      </c>
      <c r="C137" s="19" t="s">
        <v>448</v>
      </c>
      <c r="D137" s="19" t="s">
        <v>447</v>
      </c>
      <c r="E137" s="19" t="s">
        <v>448</v>
      </c>
      <c r="F137" s="20">
        <v>1</v>
      </c>
      <c r="G137" s="18" t="s">
        <v>685</v>
      </c>
      <c r="H137" s="19" t="s">
        <v>686</v>
      </c>
      <c r="I137" s="19" t="s">
        <v>626</v>
      </c>
      <c r="J137" s="20">
        <v>1</v>
      </c>
      <c r="K137" s="20">
        <v>1</v>
      </c>
      <c r="L137" s="20">
        <v>1</v>
      </c>
      <c r="M137" s="18" t="s">
        <v>625</v>
      </c>
      <c r="N137" s="18" t="s">
        <v>625</v>
      </c>
      <c r="O137" s="18" t="s">
        <v>624</v>
      </c>
      <c r="P137" s="18" t="s">
        <v>626</v>
      </c>
      <c r="Q137" s="18" t="s">
        <v>624</v>
      </c>
      <c r="R137" s="21" t="str">
        <f t="shared" si="22"/>
        <v>001-HO-379</v>
      </c>
      <c r="T137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(@LINEID,'HO-379','Set de Queso Beret','HO-379','Set de Queso Beret',1,@CURRENCYID,'Creado por Julian Porras el 20/08/2024',@ISEXTERNAL,1,1,1,@FOBID,@CIIFID,@ISPRODNAL,@ISACTIVE,@ISVISIBLE)
GO</v>
      </c>
      <c r="U137" s="21"/>
      <c r="V137" s="21"/>
      <c r="W137" s="21"/>
      <c r="X137" s="21"/>
      <c r="Y137" s="21"/>
      <c r="Z137" s="21"/>
      <c r="AA137" s="23" t="str">
        <f t="shared" si="24"/>
        <v>@LINEID,'HO-379','Set de Queso Beret','HO-379','Set de Queso Beret',1,@CURRENCYID,'Creado por Julian Porras el 20/08/2024',@ISEXTERNAL,1,1,1,@FOBID,@CIIFID,@ISPRODNAL,@ISACTIVE,@ISVISIBLE</v>
      </c>
      <c r="AB137" s="23" t="str">
        <f t="shared" si="25"/>
        <v>DECLARE @LINEID INT = (SELECT LINE_ID FROM lines WHERE LINE_CODE = '001')</v>
      </c>
      <c r="AC137" s="23" t="str">
        <f t="shared" si="26"/>
        <v>DECLARE @CURRENCYID INT = (SELECT CURRENCY_ID FROM currencies WHERE CURRENCY_NAME = 'USD ')</v>
      </c>
      <c r="AD137" s="23" t="str">
        <f t="shared" si="27"/>
        <v>DECLARE @ISEXTERNAL BIT = (CASE WHEN 'Si' = 'Si' THEN 1 ELSE 0 END)</v>
      </c>
      <c r="AE137" s="23" t="str">
        <f t="shared" si="28"/>
        <v>DECLARE @FOBID INT = (SELECT MEASURE_UNIT_ID FROM measure_units WHERE MEASURE_UNIT_NAME ='Pieza')</v>
      </c>
      <c r="AF137" s="23" t="str">
        <f t="shared" si="29"/>
        <v>DECLARE @CIIFID INT = (SELECT MEASURE_UNIT_ID FROM measure_units WHERE MEASURE_UNIT_NAME ='Pieza')</v>
      </c>
      <c r="AG137" s="23" t="str">
        <f t="shared" si="30"/>
        <v>DECLARE @ISPRODNAL BIT = (CASE WHEN 'No' = 'Si' THEN 1 ELSE 0 END)</v>
      </c>
      <c r="AH137" s="23" t="str">
        <f t="shared" si="31"/>
        <v>DECLARE @ISACTIVE BIT = (CASE WHEN 'Si' = 'Si' THEN 1 ELSE 0 END)</v>
      </c>
      <c r="AI137" s="23" t="str">
        <f t="shared" si="32"/>
        <v>DECLARE @ISVISIBLE BIT = (CASE WHEN 'No' = 'Si' THEN 1 ELSE 0 END)</v>
      </c>
      <c r="AJ137" s="21"/>
      <c r="AK137" s="21"/>
      <c r="AL137" s="21"/>
      <c r="AM137" s="21"/>
      <c r="AN137" s="21"/>
      <c r="AO137" s="21"/>
    </row>
    <row r="138" spans="1:41" x14ac:dyDescent="0.25">
      <c r="A138" s="18" t="s">
        <v>623</v>
      </c>
      <c r="B138" s="19" t="s">
        <v>410</v>
      </c>
      <c r="C138" s="19" t="s">
        <v>411</v>
      </c>
      <c r="D138" s="19" t="s">
        <v>410</v>
      </c>
      <c r="E138" s="19" t="s">
        <v>411</v>
      </c>
      <c r="F138" s="20">
        <v>1</v>
      </c>
      <c r="G138" s="18" t="s">
        <v>685</v>
      </c>
      <c r="H138" s="19" t="s">
        <v>686</v>
      </c>
      <c r="I138" s="19" t="s">
        <v>626</v>
      </c>
      <c r="J138" s="20">
        <v>1</v>
      </c>
      <c r="K138" s="20">
        <v>1</v>
      </c>
      <c r="L138" s="20">
        <v>1</v>
      </c>
      <c r="M138" s="18" t="s">
        <v>625</v>
      </c>
      <c r="N138" s="18" t="s">
        <v>625</v>
      </c>
      <c r="O138" s="18" t="s">
        <v>624</v>
      </c>
      <c r="P138" s="18" t="s">
        <v>626</v>
      </c>
      <c r="Q138" s="18" t="s">
        <v>624</v>
      </c>
      <c r="R138" s="21" t="str">
        <f t="shared" si="22"/>
        <v>001-LL-117</v>
      </c>
      <c r="T138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(@LINEID,'LL-117','Llavero Destapador Viggo Eco','LL-117','Llavero Destapador Viggo Eco',1,@CURRENCYID,'Creado por Julian Porras el 20/08/2024',@ISEXTERNAL,1,1,1,@FOBID,@CIIFID,@ISPRODNAL,@ISACTIVE,@ISVISIBLE)
GO</v>
      </c>
      <c r="U138" s="21"/>
      <c r="V138" s="21"/>
      <c r="W138" s="21"/>
      <c r="X138" s="21"/>
      <c r="Y138" s="21"/>
      <c r="Z138" s="21"/>
      <c r="AA138" s="23" t="str">
        <f t="shared" si="24"/>
        <v>@LINEID,'LL-117','Llavero Destapador Viggo Eco','LL-117','Llavero Destapador Viggo Eco',1,@CURRENCYID,'Creado por Julian Porras el 20/08/2024',@ISEXTERNAL,1,1,1,@FOBID,@CIIFID,@ISPRODNAL,@ISACTIVE,@ISVISIBLE</v>
      </c>
      <c r="AB138" s="23" t="str">
        <f t="shared" si="25"/>
        <v>DECLARE @LINEID INT = (SELECT LINE_ID FROM lines WHERE LINE_CODE = '001')</v>
      </c>
      <c r="AC138" s="23" t="str">
        <f t="shared" si="26"/>
        <v>DECLARE @CURRENCYID INT = (SELECT CURRENCY_ID FROM currencies WHERE CURRENCY_NAME = 'USD ')</v>
      </c>
      <c r="AD138" s="23" t="str">
        <f t="shared" si="27"/>
        <v>DECLARE @ISEXTERNAL BIT = (CASE WHEN 'Si' = 'Si' THEN 1 ELSE 0 END)</v>
      </c>
      <c r="AE138" s="23" t="str">
        <f t="shared" si="28"/>
        <v>DECLARE @FOBID INT = (SELECT MEASURE_UNIT_ID FROM measure_units WHERE MEASURE_UNIT_NAME ='Pieza')</v>
      </c>
      <c r="AF138" s="23" t="str">
        <f t="shared" si="29"/>
        <v>DECLARE @CIIFID INT = (SELECT MEASURE_UNIT_ID FROM measure_units WHERE MEASURE_UNIT_NAME ='Pieza')</v>
      </c>
      <c r="AG138" s="23" t="str">
        <f t="shared" si="30"/>
        <v>DECLARE @ISPRODNAL BIT = (CASE WHEN 'No' = 'Si' THEN 1 ELSE 0 END)</v>
      </c>
      <c r="AH138" s="23" t="str">
        <f t="shared" si="31"/>
        <v>DECLARE @ISACTIVE BIT = (CASE WHEN 'Si' = 'Si' THEN 1 ELSE 0 END)</v>
      </c>
      <c r="AI138" s="23" t="str">
        <f t="shared" si="32"/>
        <v>DECLARE @ISVISIBLE BIT = (CASE WHEN 'No' = 'Si' THEN 1 ELSE 0 END)</v>
      </c>
      <c r="AJ138" s="21"/>
      <c r="AK138" s="21"/>
      <c r="AL138" s="21"/>
      <c r="AM138" s="21"/>
      <c r="AN138" s="21"/>
      <c r="AO138" s="21"/>
    </row>
    <row r="139" spans="1:41" x14ac:dyDescent="0.25">
      <c r="A139" s="18" t="s">
        <v>623</v>
      </c>
      <c r="B139" s="19" t="s">
        <v>412</v>
      </c>
      <c r="C139" s="19" t="s">
        <v>413</v>
      </c>
      <c r="D139" s="19" t="s">
        <v>412</v>
      </c>
      <c r="E139" s="19" t="s">
        <v>413</v>
      </c>
      <c r="F139" s="20">
        <v>1</v>
      </c>
      <c r="G139" s="18" t="s">
        <v>685</v>
      </c>
      <c r="H139" s="19" t="s">
        <v>686</v>
      </c>
      <c r="I139" s="19" t="s">
        <v>626</v>
      </c>
      <c r="J139" s="20">
        <v>1</v>
      </c>
      <c r="K139" s="20">
        <v>1</v>
      </c>
      <c r="L139" s="20">
        <v>1</v>
      </c>
      <c r="M139" s="18" t="s">
        <v>625</v>
      </c>
      <c r="N139" s="18" t="s">
        <v>625</v>
      </c>
      <c r="O139" s="18" t="s">
        <v>624</v>
      </c>
      <c r="P139" s="18" t="s">
        <v>626</v>
      </c>
      <c r="Q139" s="18" t="s">
        <v>624</v>
      </c>
      <c r="R139" s="21" t="str">
        <f t="shared" si="22"/>
        <v>001-HE-303</v>
      </c>
      <c r="T139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(@LINEID,'HE-303','Herramientero KeyChain','HE-303','Herramientero KeyChain',1,@CURRENCYID,'Creado por Julian Porras el 20/08/2024',@ISEXTERNAL,1,1,1,@FOBID,@CIIFID,@ISPRODNAL,@ISACTIVE,@ISVISIBLE)
GO</v>
      </c>
      <c r="U139" s="21"/>
      <c r="V139" s="21"/>
      <c r="W139" s="21"/>
      <c r="X139" s="21"/>
      <c r="Y139" s="21"/>
      <c r="Z139" s="21"/>
      <c r="AA139" s="23" t="str">
        <f t="shared" si="24"/>
        <v>@LINEID,'HE-303','Herramientero KeyChain','HE-303','Herramientero KeyChain',1,@CURRENCYID,'Creado por Julian Porras el 20/08/2024',@ISEXTERNAL,1,1,1,@FOBID,@CIIFID,@ISPRODNAL,@ISACTIVE,@ISVISIBLE</v>
      </c>
      <c r="AB139" s="23" t="str">
        <f t="shared" si="25"/>
        <v>DECLARE @LINEID INT = (SELECT LINE_ID FROM lines WHERE LINE_CODE = '001')</v>
      </c>
      <c r="AC139" s="23" t="str">
        <f t="shared" si="26"/>
        <v>DECLARE @CURRENCYID INT = (SELECT CURRENCY_ID FROM currencies WHERE CURRENCY_NAME = 'USD ')</v>
      </c>
      <c r="AD139" s="23" t="str">
        <f t="shared" si="27"/>
        <v>DECLARE @ISEXTERNAL BIT = (CASE WHEN 'Si' = 'Si' THEN 1 ELSE 0 END)</v>
      </c>
      <c r="AE139" s="23" t="str">
        <f t="shared" si="28"/>
        <v>DECLARE @FOBID INT = (SELECT MEASURE_UNIT_ID FROM measure_units WHERE MEASURE_UNIT_NAME ='Pieza')</v>
      </c>
      <c r="AF139" s="23" t="str">
        <f t="shared" si="29"/>
        <v>DECLARE @CIIFID INT = (SELECT MEASURE_UNIT_ID FROM measure_units WHERE MEASURE_UNIT_NAME ='Pieza')</v>
      </c>
      <c r="AG139" s="23" t="str">
        <f t="shared" si="30"/>
        <v>DECLARE @ISPRODNAL BIT = (CASE WHEN 'No' = 'Si' THEN 1 ELSE 0 END)</v>
      </c>
      <c r="AH139" s="23" t="str">
        <f t="shared" si="31"/>
        <v>DECLARE @ISACTIVE BIT = (CASE WHEN 'Si' = 'Si' THEN 1 ELSE 0 END)</v>
      </c>
      <c r="AI139" s="23" t="str">
        <f t="shared" si="32"/>
        <v>DECLARE @ISVISIBLE BIT = (CASE WHEN 'No' = 'Si' THEN 1 ELSE 0 END)</v>
      </c>
      <c r="AJ139" s="21"/>
      <c r="AK139" s="21"/>
      <c r="AL139" s="21"/>
      <c r="AM139" s="21"/>
      <c r="AN139" s="21"/>
      <c r="AO139" s="21"/>
    </row>
    <row r="140" spans="1:41" x14ac:dyDescent="0.25">
      <c r="A140" s="18" t="s">
        <v>623</v>
      </c>
      <c r="B140" s="19" t="s">
        <v>414</v>
      </c>
      <c r="C140" s="19" t="s">
        <v>415</v>
      </c>
      <c r="D140" s="19" t="s">
        <v>414</v>
      </c>
      <c r="E140" s="19" t="s">
        <v>415</v>
      </c>
      <c r="F140" s="20">
        <v>1</v>
      </c>
      <c r="G140" s="18" t="s">
        <v>685</v>
      </c>
      <c r="H140" s="19" t="s">
        <v>686</v>
      </c>
      <c r="I140" s="19" t="s">
        <v>626</v>
      </c>
      <c r="J140" s="20">
        <v>1</v>
      </c>
      <c r="K140" s="20">
        <v>1</v>
      </c>
      <c r="L140" s="20">
        <v>1</v>
      </c>
      <c r="M140" s="18" t="s">
        <v>625</v>
      </c>
      <c r="N140" s="18" t="s">
        <v>625</v>
      </c>
      <c r="O140" s="18" t="s">
        <v>624</v>
      </c>
      <c r="P140" s="18" t="s">
        <v>626</v>
      </c>
      <c r="Q140" s="18" t="s">
        <v>624</v>
      </c>
      <c r="R140" s="21" t="str">
        <f t="shared" si="22"/>
        <v>001-HO-376</v>
      </c>
      <c r="T140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(@LINEID,'HO-376','Set de Queso Annika','HO-376','Set de Queso Annika',1,@CURRENCYID,'Creado por Julian Porras el 20/08/2024',@ISEXTERNAL,1,1,1,@FOBID,@CIIFID,@ISPRODNAL,@ISACTIVE,@ISVISIBLE)
GO</v>
      </c>
      <c r="U140" s="21"/>
      <c r="V140" s="21"/>
      <c r="W140" s="21"/>
      <c r="X140" s="21"/>
      <c r="Y140" s="21"/>
      <c r="Z140" s="21"/>
      <c r="AA140" s="23" t="str">
        <f t="shared" si="24"/>
        <v>@LINEID,'HO-376','Set de Queso Annika','HO-376','Set de Queso Annika',1,@CURRENCYID,'Creado por Julian Porras el 20/08/2024',@ISEXTERNAL,1,1,1,@FOBID,@CIIFID,@ISPRODNAL,@ISACTIVE,@ISVISIBLE</v>
      </c>
      <c r="AB140" s="23" t="str">
        <f t="shared" si="25"/>
        <v>DECLARE @LINEID INT = (SELECT LINE_ID FROM lines WHERE LINE_CODE = '001')</v>
      </c>
      <c r="AC140" s="23" t="str">
        <f t="shared" si="26"/>
        <v>DECLARE @CURRENCYID INT = (SELECT CURRENCY_ID FROM currencies WHERE CURRENCY_NAME = 'USD ')</v>
      </c>
      <c r="AD140" s="23" t="str">
        <f t="shared" si="27"/>
        <v>DECLARE @ISEXTERNAL BIT = (CASE WHEN 'Si' = 'Si' THEN 1 ELSE 0 END)</v>
      </c>
      <c r="AE140" s="23" t="str">
        <f t="shared" si="28"/>
        <v>DECLARE @FOBID INT = (SELECT MEASURE_UNIT_ID FROM measure_units WHERE MEASURE_UNIT_NAME ='Pieza')</v>
      </c>
      <c r="AF140" s="23" t="str">
        <f t="shared" si="29"/>
        <v>DECLARE @CIIFID INT = (SELECT MEASURE_UNIT_ID FROM measure_units WHERE MEASURE_UNIT_NAME ='Pieza')</v>
      </c>
      <c r="AG140" s="23" t="str">
        <f t="shared" si="30"/>
        <v>DECLARE @ISPRODNAL BIT = (CASE WHEN 'No' = 'Si' THEN 1 ELSE 0 END)</v>
      </c>
      <c r="AH140" s="23" t="str">
        <f t="shared" si="31"/>
        <v>DECLARE @ISACTIVE BIT = (CASE WHEN 'Si' = 'Si' THEN 1 ELSE 0 END)</v>
      </c>
      <c r="AI140" s="23" t="str">
        <f t="shared" si="32"/>
        <v>DECLARE @ISVISIBLE BIT = (CASE WHEN 'No' = 'Si' THEN 1 ELSE 0 END)</v>
      </c>
      <c r="AJ140" s="21"/>
      <c r="AK140" s="21"/>
      <c r="AL140" s="21"/>
      <c r="AM140" s="21"/>
      <c r="AN140" s="21"/>
      <c r="AO140" s="21"/>
    </row>
    <row r="141" spans="1:41" x14ac:dyDescent="0.25">
      <c r="A141" s="18" t="s">
        <v>623</v>
      </c>
      <c r="B141" s="19" t="s">
        <v>416</v>
      </c>
      <c r="C141" s="19" t="s">
        <v>417</v>
      </c>
      <c r="D141" s="19" t="s">
        <v>416</v>
      </c>
      <c r="E141" s="19" t="s">
        <v>417</v>
      </c>
      <c r="F141" s="20">
        <v>1</v>
      </c>
      <c r="G141" s="18" t="s">
        <v>685</v>
      </c>
      <c r="H141" s="19" t="s">
        <v>686</v>
      </c>
      <c r="I141" s="19" t="s">
        <v>626</v>
      </c>
      <c r="J141" s="20">
        <v>1</v>
      </c>
      <c r="K141" s="20">
        <v>1</v>
      </c>
      <c r="L141" s="20">
        <v>1</v>
      </c>
      <c r="M141" s="18" t="s">
        <v>625</v>
      </c>
      <c r="N141" s="18" t="s">
        <v>625</v>
      </c>
      <c r="O141" s="18" t="s">
        <v>624</v>
      </c>
      <c r="P141" s="18" t="s">
        <v>626</v>
      </c>
      <c r="Q141" s="18" t="s">
        <v>624</v>
      </c>
      <c r="R141" s="21" t="str">
        <f t="shared" si="22"/>
        <v>001-HO-377</v>
      </c>
      <c r="T141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(@LINEID,'HO-377','Set de Queso Shelby','HO-377','Set de Queso Shelby',1,@CURRENCYID,'Creado por Julian Porras el 20/08/2024',@ISEXTERNAL,1,1,1,@FOBID,@CIIFID,@ISPRODNAL,@ISACTIVE,@ISVISIBLE)
GO</v>
      </c>
      <c r="U141" s="21"/>
      <c r="V141" s="21"/>
      <c r="W141" s="21"/>
      <c r="X141" s="21"/>
      <c r="Y141" s="21"/>
      <c r="Z141" s="21"/>
      <c r="AA141" s="23" t="str">
        <f t="shared" si="24"/>
        <v>@LINEID,'HO-377','Set de Queso Shelby','HO-377','Set de Queso Shelby',1,@CURRENCYID,'Creado por Julian Porras el 20/08/2024',@ISEXTERNAL,1,1,1,@FOBID,@CIIFID,@ISPRODNAL,@ISACTIVE,@ISVISIBLE</v>
      </c>
      <c r="AB141" s="23" t="str">
        <f t="shared" si="25"/>
        <v>DECLARE @LINEID INT = (SELECT LINE_ID FROM lines WHERE LINE_CODE = '001')</v>
      </c>
      <c r="AC141" s="23" t="str">
        <f t="shared" si="26"/>
        <v>DECLARE @CURRENCYID INT = (SELECT CURRENCY_ID FROM currencies WHERE CURRENCY_NAME = 'USD ')</v>
      </c>
      <c r="AD141" s="23" t="str">
        <f t="shared" si="27"/>
        <v>DECLARE @ISEXTERNAL BIT = (CASE WHEN 'Si' = 'Si' THEN 1 ELSE 0 END)</v>
      </c>
      <c r="AE141" s="23" t="str">
        <f t="shared" si="28"/>
        <v>DECLARE @FOBID INT = (SELECT MEASURE_UNIT_ID FROM measure_units WHERE MEASURE_UNIT_NAME ='Pieza')</v>
      </c>
      <c r="AF141" s="23" t="str">
        <f t="shared" si="29"/>
        <v>DECLARE @CIIFID INT = (SELECT MEASURE_UNIT_ID FROM measure_units WHERE MEASURE_UNIT_NAME ='Pieza')</v>
      </c>
      <c r="AG141" s="23" t="str">
        <f t="shared" si="30"/>
        <v>DECLARE @ISPRODNAL BIT = (CASE WHEN 'No' = 'Si' THEN 1 ELSE 0 END)</v>
      </c>
      <c r="AH141" s="23" t="str">
        <f t="shared" si="31"/>
        <v>DECLARE @ISACTIVE BIT = (CASE WHEN 'Si' = 'Si' THEN 1 ELSE 0 END)</v>
      </c>
      <c r="AI141" s="23" t="str">
        <f t="shared" si="32"/>
        <v>DECLARE @ISVISIBLE BIT = (CASE WHEN 'No' = 'Si' THEN 1 ELSE 0 END)</v>
      </c>
      <c r="AJ141" s="21"/>
      <c r="AK141" s="21"/>
      <c r="AL141" s="21"/>
      <c r="AM141" s="21"/>
      <c r="AN141" s="21"/>
      <c r="AO141" s="21"/>
    </row>
    <row r="142" spans="1:41" x14ac:dyDescent="0.25">
      <c r="A142" s="18" t="s">
        <v>623</v>
      </c>
      <c r="B142" s="19" t="s">
        <v>418</v>
      </c>
      <c r="C142" s="19" t="s">
        <v>419</v>
      </c>
      <c r="D142" s="19" t="s">
        <v>418</v>
      </c>
      <c r="E142" s="19" t="s">
        <v>419</v>
      </c>
      <c r="F142" s="20">
        <v>1</v>
      </c>
      <c r="G142" s="18" t="s">
        <v>685</v>
      </c>
      <c r="H142" s="19" t="s">
        <v>686</v>
      </c>
      <c r="I142" s="19" t="s">
        <v>626</v>
      </c>
      <c r="J142" s="20">
        <v>1</v>
      </c>
      <c r="K142" s="20">
        <v>1</v>
      </c>
      <c r="L142" s="20">
        <v>1</v>
      </c>
      <c r="M142" s="18" t="s">
        <v>625</v>
      </c>
      <c r="N142" s="18" t="s">
        <v>625</v>
      </c>
      <c r="O142" s="18" t="s">
        <v>624</v>
      </c>
      <c r="P142" s="18" t="s">
        <v>626</v>
      </c>
      <c r="Q142" s="18" t="s">
        <v>624</v>
      </c>
      <c r="R142" s="21" t="str">
        <f t="shared" si="22"/>
        <v>001-OF-672</v>
      </c>
      <c r="T142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(@LINEID,'OF-672','Libreta Valdis Cork','OF-672','Libreta Valdis Cork',1,@CURRENCYID,'Creado por Julian Porras el 20/08/2024',@ISEXTERNAL,1,1,1,@FOBID,@CIIFID,@ISPRODNAL,@ISACTIVE,@ISVISIBLE)
GO</v>
      </c>
      <c r="U142" s="21"/>
      <c r="V142" s="21"/>
      <c r="W142" s="21"/>
      <c r="X142" s="21"/>
      <c r="Y142" s="21"/>
      <c r="Z142" s="21"/>
      <c r="AA142" s="23" t="str">
        <f t="shared" si="24"/>
        <v>@LINEID,'OF-672','Libreta Valdis Cork','OF-672','Libreta Valdis Cork',1,@CURRENCYID,'Creado por Julian Porras el 20/08/2024',@ISEXTERNAL,1,1,1,@FOBID,@CIIFID,@ISPRODNAL,@ISACTIVE,@ISVISIBLE</v>
      </c>
      <c r="AB142" s="23" t="str">
        <f t="shared" si="25"/>
        <v>DECLARE @LINEID INT = (SELECT LINE_ID FROM lines WHERE LINE_CODE = '001')</v>
      </c>
      <c r="AC142" s="23" t="str">
        <f t="shared" si="26"/>
        <v>DECLARE @CURRENCYID INT = (SELECT CURRENCY_ID FROM currencies WHERE CURRENCY_NAME = 'USD ')</v>
      </c>
      <c r="AD142" s="23" t="str">
        <f t="shared" si="27"/>
        <v>DECLARE @ISEXTERNAL BIT = (CASE WHEN 'Si' = 'Si' THEN 1 ELSE 0 END)</v>
      </c>
      <c r="AE142" s="23" t="str">
        <f t="shared" si="28"/>
        <v>DECLARE @FOBID INT = (SELECT MEASURE_UNIT_ID FROM measure_units WHERE MEASURE_UNIT_NAME ='Pieza')</v>
      </c>
      <c r="AF142" s="23" t="str">
        <f t="shared" si="29"/>
        <v>DECLARE @CIIFID INT = (SELECT MEASURE_UNIT_ID FROM measure_units WHERE MEASURE_UNIT_NAME ='Pieza')</v>
      </c>
      <c r="AG142" s="23" t="str">
        <f t="shared" si="30"/>
        <v>DECLARE @ISPRODNAL BIT = (CASE WHEN 'No' = 'Si' THEN 1 ELSE 0 END)</v>
      </c>
      <c r="AH142" s="23" t="str">
        <f t="shared" si="31"/>
        <v>DECLARE @ISACTIVE BIT = (CASE WHEN 'Si' = 'Si' THEN 1 ELSE 0 END)</v>
      </c>
      <c r="AI142" s="23" t="str">
        <f t="shared" si="32"/>
        <v>DECLARE @ISVISIBLE BIT = (CASE WHEN 'No' = 'Si' THEN 1 ELSE 0 END)</v>
      </c>
      <c r="AJ142" s="21"/>
      <c r="AK142" s="21"/>
      <c r="AL142" s="21"/>
      <c r="AM142" s="21"/>
      <c r="AN142" s="21"/>
      <c r="AO142" s="21"/>
    </row>
    <row r="143" spans="1:41" x14ac:dyDescent="0.25">
      <c r="A143" s="18" t="s">
        <v>623</v>
      </c>
      <c r="B143" s="19" t="s">
        <v>420</v>
      </c>
      <c r="C143" s="19" t="s">
        <v>421</v>
      </c>
      <c r="D143" s="19" t="s">
        <v>420</v>
      </c>
      <c r="E143" s="19" t="s">
        <v>421</v>
      </c>
      <c r="F143" s="20">
        <v>1</v>
      </c>
      <c r="G143" s="18" t="s">
        <v>685</v>
      </c>
      <c r="H143" s="19" t="s">
        <v>686</v>
      </c>
      <c r="I143" s="19" t="s">
        <v>626</v>
      </c>
      <c r="J143" s="20">
        <v>1</v>
      </c>
      <c r="K143" s="20">
        <v>1</v>
      </c>
      <c r="L143" s="20">
        <v>1</v>
      </c>
      <c r="M143" s="18" t="s">
        <v>625</v>
      </c>
      <c r="N143" s="18" t="s">
        <v>625</v>
      </c>
      <c r="O143" s="18" t="s">
        <v>624</v>
      </c>
      <c r="P143" s="18" t="s">
        <v>626</v>
      </c>
      <c r="Q143" s="18" t="s">
        <v>624</v>
      </c>
      <c r="R143" s="21" t="str">
        <f t="shared" si="22"/>
        <v>001-OF-673</v>
      </c>
      <c r="T143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(@LINEID,'OF-673','Mini Libreta Darvi','OF-673','Mini Libreta Darvi',1,@CURRENCYID,'Creado por Julian Porras el 20/08/2024',@ISEXTERNAL,1,1,1,@FOBID,@CIIFID,@ISPRODNAL,@ISACTIVE,@ISVISIBLE)
GO</v>
      </c>
      <c r="U143" s="21"/>
      <c r="V143" s="21"/>
      <c r="W143" s="21"/>
      <c r="X143" s="21"/>
      <c r="Y143" s="21"/>
      <c r="Z143" s="21"/>
      <c r="AA143" s="23" t="str">
        <f t="shared" si="24"/>
        <v>@LINEID,'OF-673','Mini Libreta Darvi','OF-673','Mini Libreta Darvi',1,@CURRENCYID,'Creado por Julian Porras el 20/08/2024',@ISEXTERNAL,1,1,1,@FOBID,@CIIFID,@ISPRODNAL,@ISACTIVE,@ISVISIBLE</v>
      </c>
      <c r="AB143" s="23" t="str">
        <f t="shared" si="25"/>
        <v>DECLARE @LINEID INT = (SELECT LINE_ID FROM lines WHERE LINE_CODE = '001')</v>
      </c>
      <c r="AC143" s="23" t="str">
        <f t="shared" si="26"/>
        <v>DECLARE @CURRENCYID INT = (SELECT CURRENCY_ID FROM currencies WHERE CURRENCY_NAME = 'USD ')</v>
      </c>
      <c r="AD143" s="23" t="str">
        <f t="shared" si="27"/>
        <v>DECLARE @ISEXTERNAL BIT = (CASE WHEN 'Si' = 'Si' THEN 1 ELSE 0 END)</v>
      </c>
      <c r="AE143" s="23" t="str">
        <f t="shared" si="28"/>
        <v>DECLARE @FOBID INT = (SELECT MEASURE_UNIT_ID FROM measure_units WHERE MEASURE_UNIT_NAME ='Pieza')</v>
      </c>
      <c r="AF143" s="23" t="str">
        <f t="shared" si="29"/>
        <v>DECLARE @CIIFID INT = (SELECT MEASURE_UNIT_ID FROM measure_units WHERE MEASURE_UNIT_NAME ='Pieza')</v>
      </c>
      <c r="AG143" s="23" t="str">
        <f t="shared" si="30"/>
        <v>DECLARE @ISPRODNAL BIT = (CASE WHEN 'No' = 'Si' THEN 1 ELSE 0 END)</v>
      </c>
      <c r="AH143" s="23" t="str">
        <f t="shared" si="31"/>
        <v>DECLARE @ISACTIVE BIT = (CASE WHEN 'Si' = 'Si' THEN 1 ELSE 0 END)</v>
      </c>
      <c r="AI143" s="23" t="str">
        <f t="shared" si="32"/>
        <v>DECLARE @ISVISIBLE BIT = (CASE WHEN 'No' = 'Si' THEN 1 ELSE 0 END)</v>
      </c>
      <c r="AJ143" s="21"/>
      <c r="AK143" s="21"/>
      <c r="AL143" s="21"/>
      <c r="AM143" s="21"/>
      <c r="AN143" s="21"/>
      <c r="AO143" s="21"/>
    </row>
    <row r="144" spans="1:41" x14ac:dyDescent="0.25">
      <c r="A144" s="18" t="s">
        <v>623</v>
      </c>
      <c r="B144" s="19" t="s">
        <v>422</v>
      </c>
      <c r="C144" s="19" t="s">
        <v>423</v>
      </c>
      <c r="D144" s="19" t="s">
        <v>422</v>
      </c>
      <c r="E144" s="19" t="s">
        <v>423</v>
      </c>
      <c r="F144" s="20">
        <v>1</v>
      </c>
      <c r="G144" s="18" t="s">
        <v>685</v>
      </c>
      <c r="H144" s="19" t="s">
        <v>686</v>
      </c>
      <c r="I144" s="19" t="s">
        <v>626</v>
      </c>
      <c r="J144" s="20">
        <v>1</v>
      </c>
      <c r="K144" s="20">
        <v>1</v>
      </c>
      <c r="L144" s="20">
        <v>1</v>
      </c>
      <c r="M144" s="18" t="s">
        <v>625</v>
      </c>
      <c r="N144" s="18" t="s">
        <v>625</v>
      </c>
      <c r="O144" s="18" t="s">
        <v>624</v>
      </c>
      <c r="P144" s="18" t="s">
        <v>626</v>
      </c>
      <c r="Q144" s="18" t="s">
        <v>624</v>
      </c>
      <c r="R144" s="21" t="str">
        <f t="shared" si="22"/>
        <v>001-OF-674</v>
      </c>
      <c r="T144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(@LINEID,'OF-674','Libreta Folke Eco','OF-674','Libreta Folke Eco',1,@CURRENCYID,'Creado por Julian Porras el 20/08/2024',@ISEXTERNAL,1,1,1,@FOBID,@CIIFID,@ISPRODNAL,@ISACTIVE,@ISVISIBLE)
GO</v>
      </c>
      <c r="U144" s="21"/>
      <c r="V144" s="21"/>
      <c r="W144" s="21"/>
      <c r="X144" s="21"/>
      <c r="Y144" s="21"/>
      <c r="Z144" s="21"/>
      <c r="AA144" s="23" t="str">
        <f t="shared" si="24"/>
        <v>@LINEID,'OF-674','Libreta Folke Eco','OF-674','Libreta Folke Eco',1,@CURRENCYID,'Creado por Julian Porras el 20/08/2024',@ISEXTERNAL,1,1,1,@FOBID,@CIIFID,@ISPRODNAL,@ISACTIVE,@ISVISIBLE</v>
      </c>
      <c r="AB144" s="23" t="str">
        <f t="shared" si="25"/>
        <v>DECLARE @LINEID INT = (SELECT LINE_ID FROM lines WHERE LINE_CODE = '001')</v>
      </c>
      <c r="AC144" s="23" t="str">
        <f t="shared" si="26"/>
        <v>DECLARE @CURRENCYID INT = (SELECT CURRENCY_ID FROM currencies WHERE CURRENCY_NAME = 'USD ')</v>
      </c>
      <c r="AD144" s="23" t="str">
        <f t="shared" si="27"/>
        <v>DECLARE @ISEXTERNAL BIT = (CASE WHEN 'Si' = 'Si' THEN 1 ELSE 0 END)</v>
      </c>
      <c r="AE144" s="23" t="str">
        <f t="shared" si="28"/>
        <v>DECLARE @FOBID INT = (SELECT MEASURE_UNIT_ID FROM measure_units WHERE MEASURE_UNIT_NAME ='Pieza')</v>
      </c>
      <c r="AF144" s="23" t="str">
        <f t="shared" si="29"/>
        <v>DECLARE @CIIFID INT = (SELECT MEASURE_UNIT_ID FROM measure_units WHERE MEASURE_UNIT_NAME ='Pieza')</v>
      </c>
      <c r="AG144" s="23" t="str">
        <f t="shared" si="30"/>
        <v>DECLARE @ISPRODNAL BIT = (CASE WHEN 'No' = 'Si' THEN 1 ELSE 0 END)</v>
      </c>
      <c r="AH144" s="23" t="str">
        <f t="shared" si="31"/>
        <v>DECLARE @ISACTIVE BIT = (CASE WHEN 'Si' = 'Si' THEN 1 ELSE 0 END)</v>
      </c>
      <c r="AI144" s="23" t="str">
        <f t="shared" si="32"/>
        <v>DECLARE @ISVISIBLE BIT = (CASE WHEN 'No' = 'Si' THEN 1 ELSE 0 END)</v>
      </c>
      <c r="AJ144" s="21"/>
      <c r="AK144" s="21"/>
      <c r="AL144" s="21"/>
      <c r="AM144" s="21"/>
      <c r="AN144" s="21"/>
      <c r="AO144" s="21"/>
    </row>
    <row r="145" spans="1:41" x14ac:dyDescent="0.25">
      <c r="A145" s="18" t="s">
        <v>623</v>
      </c>
      <c r="B145" s="19" t="s">
        <v>424</v>
      </c>
      <c r="C145" s="19" t="s">
        <v>425</v>
      </c>
      <c r="D145" s="19" t="s">
        <v>424</v>
      </c>
      <c r="E145" s="19" t="s">
        <v>425</v>
      </c>
      <c r="F145" s="20">
        <v>1</v>
      </c>
      <c r="G145" s="18" t="s">
        <v>685</v>
      </c>
      <c r="H145" s="19" t="s">
        <v>686</v>
      </c>
      <c r="I145" s="19" t="s">
        <v>626</v>
      </c>
      <c r="J145" s="20">
        <v>1</v>
      </c>
      <c r="K145" s="20">
        <v>1</v>
      </c>
      <c r="L145" s="20">
        <v>1</v>
      </c>
      <c r="M145" s="18" t="s">
        <v>625</v>
      </c>
      <c r="N145" s="18" t="s">
        <v>625</v>
      </c>
      <c r="O145" s="18" t="s">
        <v>624</v>
      </c>
      <c r="P145" s="18" t="s">
        <v>626</v>
      </c>
      <c r="Q145" s="18" t="s">
        <v>624</v>
      </c>
      <c r="R145" s="21" t="str">
        <f t="shared" si="22"/>
        <v>001-CP-330</v>
      </c>
      <c r="T145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(@LINEID,'CP-330','Espejo Randy Eco','CP-330','Espejo Randy Eco',1,@CURRENCYID,'Creado por Julian Porras el 20/08/2024',@ISEXTERNAL,1,1,1,@FOBID,@CIIFID,@ISPRODNAL,@ISACTIVE,@ISVISIBLE)
GO</v>
      </c>
      <c r="U145" s="21"/>
      <c r="V145" s="21"/>
      <c r="W145" s="21"/>
      <c r="X145" s="21"/>
      <c r="Y145" s="21"/>
      <c r="Z145" s="21"/>
      <c r="AA145" s="23" t="str">
        <f t="shared" si="24"/>
        <v>@LINEID,'CP-330','Espejo Randy Eco','CP-330','Espejo Randy Eco',1,@CURRENCYID,'Creado por Julian Porras el 20/08/2024',@ISEXTERNAL,1,1,1,@FOBID,@CIIFID,@ISPRODNAL,@ISACTIVE,@ISVISIBLE</v>
      </c>
      <c r="AB145" s="23" t="str">
        <f t="shared" si="25"/>
        <v>DECLARE @LINEID INT = (SELECT LINE_ID FROM lines WHERE LINE_CODE = '001')</v>
      </c>
      <c r="AC145" s="23" t="str">
        <f t="shared" si="26"/>
        <v>DECLARE @CURRENCYID INT = (SELECT CURRENCY_ID FROM currencies WHERE CURRENCY_NAME = 'USD ')</v>
      </c>
      <c r="AD145" s="23" t="str">
        <f t="shared" si="27"/>
        <v>DECLARE @ISEXTERNAL BIT = (CASE WHEN 'Si' = 'Si' THEN 1 ELSE 0 END)</v>
      </c>
      <c r="AE145" s="23" t="str">
        <f t="shared" si="28"/>
        <v>DECLARE @FOBID INT = (SELECT MEASURE_UNIT_ID FROM measure_units WHERE MEASURE_UNIT_NAME ='Pieza')</v>
      </c>
      <c r="AF145" s="23" t="str">
        <f t="shared" si="29"/>
        <v>DECLARE @CIIFID INT = (SELECT MEASURE_UNIT_ID FROM measure_units WHERE MEASURE_UNIT_NAME ='Pieza')</v>
      </c>
      <c r="AG145" s="23" t="str">
        <f t="shared" si="30"/>
        <v>DECLARE @ISPRODNAL BIT = (CASE WHEN 'No' = 'Si' THEN 1 ELSE 0 END)</v>
      </c>
      <c r="AH145" s="23" t="str">
        <f t="shared" si="31"/>
        <v>DECLARE @ISACTIVE BIT = (CASE WHEN 'Si' = 'Si' THEN 1 ELSE 0 END)</v>
      </c>
      <c r="AI145" s="23" t="str">
        <f t="shared" si="32"/>
        <v>DECLARE @ISVISIBLE BIT = (CASE WHEN 'No' = 'Si' THEN 1 ELSE 0 END)</v>
      </c>
      <c r="AJ145" s="21"/>
      <c r="AK145" s="21"/>
      <c r="AL145" s="21"/>
      <c r="AM145" s="21"/>
      <c r="AN145" s="21"/>
      <c r="AO145" s="21"/>
    </row>
    <row r="146" spans="1:41" x14ac:dyDescent="0.25">
      <c r="A146" s="18" t="s">
        <v>623</v>
      </c>
      <c r="B146" s="19" t="s">
        <v>426</v>
      </c>
      <c r="C146" s="19" t="s">
        <v>427</v>
      </c>
      <c r="D146" s="19" t="s">
        <v>426</v>
      </c>
      <c r="E146" s="19" t="s">
        <v>427</v>
      </c>
      <c r="F146" s="20">
        <v>1</v>
      </c>
      <c r="G146" s="18" t="s">
        <v>685</v>
      </c>
      <c r="H146" s="19" t="s">
        <v>686</v>
      </c>
      <c r="I146" s="19" t="s">
        <v>626</v>
      </c>
      <c r="J146" s="20">
        <v>1</v>
      </c>
      <c r="K146" s="20">
        <v>1</v>
      </c>
      <c r="L146" s="20">
        <v>1</v>
      </c>
      <c r="M146" s="18" t="s">
        <v>625</v>
      </c>
      <c r="N146" s="18" t="s">
        <v>625</v>
      </c>
      <c r="O146" s="18" t="s">
        <v>624</v>
      </c>
      <c r="P146" s="18" t="s">
        <v>626</v>
      </c>
      <c r="Q146" s="18" t="s">
        <v>624</v>
      </c>
      <c r="R146" s="21" t="str">
        <f t="shared" si="22"/>
        <v>001-HO-378</v>
      </c>
      <c r="T146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(@LINEID,'HO-378','Reloj de Arena Skai Eco','HO-378','Reloj de Arena Skai Eco',1,@CURRENCYID,'Creado por Julian Porras el 20/08/2024',@ISEXTERNAL,1,1,1,@FOBID,@CIIFID,@ISPRODNAL,@ISACTIVE,@ISVISIBLE)
GO</v>
      </c>
      <c r="U146" s="21"/>
      <c r="V146" s="21"/>
      <c r="W146" s="21"/>
      <c r="X146" s="21"/>
      <c r="Y146" s="21"/>
      <c r="Z146" s="21"/>
      <c r="AA146" s="23" t="str">
        <f t="shared" si="24"/>
        <v>@LINEID,'HO-378','Reloj de Arena Skai Eco','HO-378','Reloj de Arena Skai Eco',1,@CURRENCYID,'Creado por Julian Porras el 20/08/2024',@ISEXTERNAL,1,1,1,@FOBID,@CIIFID,@ISPRODNAL,@ISACTIVE,@ISVISIBLE</v>
      </c>
      <c r="AB146" s="23" t="str">
        <f t="shared" si="25"/>
        <v>DECLARE @LINEID INT = (SELECT LINE_ID FROM lines WHERE LINE_CODE = '001')</v>
      </c>
      <c r="AC146" s="23" t="str">
        <f t="shared" si="26"/>
        <v>DECLARE @CURRENCYID INT = (SELECT CURRENCY_ID FROM currencies WHERE CURRENCY_NAME = 'USD ')</v>
      </c>
      <c r="AD146" s="23" t="str">
        <f t="shared" si="27"/>
        <v>DECLARE @ISEXTERNAL BIT = (CASE WHEN 'Si' = 'Si' THEN 1 ELSE 0 END)</v>
      </c>
      <c r="AE146" s="23" t="str">
        <f t="shared" si="28"/>
        <v>DECLARE @FOBID INT = (SELECT MEASURE_UNIT_ID FROM measure_units WHERE MEASURE_UNIT_NAME ='Pieza')</v>
      </c>
      <c r="AF146" s="23" t="str">
        <f t="shared" si="29"/>
        <v>DECLARE @CIIFID INT = (SELECT MEASURE_UNIT_ID FROM measure_units WHERE MEASURE_UNIT_NAME ='Pieza')</v>
      </c>
      <c r="AG146" s="23" t="str">
        <f t="shared" si="30"/>
        <v>DECLARE @ISPRODNAL BIT = (CASE WHEN 'No' = 'Si' THEN 1 ELSE 0 END)</v>
      </c>
      <c r="AH146" s="23" t="str">
        <f t="shared" si="31"/>
        <v>DECLARE @ISACTIVE BIT = (CASE WHEN 'Si' = 'Si' THEN 1 ELSE 0 END)</v>
      </c>
      <c r="AI146" s="23" t="str">
        <f t="shared" si="32"/>
        <v>DECLARE @ISVISIBLE BIT = (CASE WHEN 'No' = 'Si' THEN 1 ELSE 0 END)</v>
      </c>
      <c r="AJ146" s="21"/>
      <c r="AK146" s="21"/>
      <c r="AL146" s="21"/>
      <c r="AM146" s="21"/>
      <c r="AN146" s="21"/>
      <c r="AO146" s="21"/>
    </row>
    <row r="147" spans="1:41" x14ac:dyDescent="0.25">
      <c r="A147" s="18" t="s">
        <v>623</v>
      </c>
      <c r="B147" s="19" t="s">
        <v>429</v>
      </c>
      <c r="C147" s="19" t="s">
        <v>430</v>
      </c>
      <c r="D147" s="19" t="s">
        <v>429</v>
      </c>
      <c r="E147" s="19" t="s">
        <v>430</v>
      </c>
      <c r="F147" s="20">
        <v>1</v>
      </c>
      <c r="G147" s="18" t="s">
        <v>685</v>
      </c>
      <c r="H147" s="19" t="s">
        <v>686</v>
      </c>
      <c r="I147" s="19" t="s">
        <v>626</v>
      </c>
      <c r="J147" s="20">
        <v>1</v>
      </c>
      <c r="K147" s="20">
        <v>1</v>
      </c>
      <c r="L147" s="20">
        <v>1</v>
      </c>
      <c r="M147" s="18" t="s">
        <v>625</v>
      </c>
      <c r="N147" s="18" t="s">
        <v>625</v>
      </c>
      <c r="O147" s="18" t="s">
        <v>624</v>
      </c>
      <c r="P147" s="18" t="s">
        <v>626</v>
      </c>
      <c r="Q147" s="18" t="s">
        <v>624</v>
      </c>
      <c r="R147" s="21" t="str">
        <f t="shared" si="22"/>
        <v>001-OF-675</v>
      </c>
      <c r="T147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(@LINEID,'OF-675','Set Carlson Eco','OF-675','Set Carlson Eco',1,@CURRENCYID,'Creado por Julian Porras el 20/08/2024',@ISEXTERNAL,1,1,1,@FOBID,@CIIFID,@ISPRODNAL,@ISACTIVE,@ISVISIBLE)
GO</v>
      </c>
      <c r="U147" s="21"/>
      <c r="V147" s="21"/>
      <c r="W147" s="21"/>
      <c r="X147" s="21"/>
      <c r="Y147" s="21"/>
      <c r="Z147" s="21"/>
      <c r="AA147" s="23" t="str">
        <f t="shared" si="24"/>
        <v>@LINEID,'OF-675','Set Carlson Eco','OF-675','Set Carlson Eco',1,@CURRENCYID,'Creado por Julian Porras el 20/08/2024',@ISEXTERNAL,1,1,1,@FOBID,@CIIFID,@ISPRODNAL,@ISACTIVE,@ISVISIBLE</v>
      </c>
      <c r="AB147" s="23" t="str">
        <f t="shared" si="25"/>
        <v>DECLARE @LINEID INT = (SELECT LINE_ID FROM lines WHERE LINE_CODE = '001')</v>
      </c>
      <c r="AC147" s="23" t="str">
        <f t="shared" si="26"/>
        <v>DECLARE @CURRENCYID INT = (SELECT CURRENCY_ID FROM currencies WHERE CURRENCY_NAME = 'USD ')</v>
      </c>
      <c r="AD147" s="23" t="str">
        <f t="shared" si="27"/>
        <v>DECLARE @ISEXTERNAL BIT = (CASE WHEN 'Si' = 'Si' THEN 1 ELSE 0 END)</v>
      </c>
      <c r="AE147" s="23" t="str">
        <f t="shared" si="28"/>
        <v>DECLARE @FOBID INT = (SELECT MEASURE_UNIT_ID FROM measure_units WHERE MEASURE_UNIT_NAME ='Pieza')</v>
      </c>
      <c r="AF147" s="23" t="str">
        <f t="shared" si="29"/>
        <v>DECLARE @CIIFID INT = (SELECT MEASURE_UNIT_ID FROM measure_units WHERE MEASURE_UNIT_NAME ='Pieza')</v>
      </c>
      <c r="AG147" s="23" t="str">
        <f t="shared" si="30"/>
        <v>DECLARE @ISPRODNAL BIT = (CASE WHEN 'No' = 'Si' THEN 1 ELSE 0 END)</v>
      </c>
      <c r="AH147" s="23" t="str">
        <f t="shared" si="31"/>
        <v>DECLARE @ISACTIVE BIT = (CASE WHEN 'Si' = 'Si' THEN 1 ELSE 0 END)</v>
      </c>
      <c r="AI147" s="23" t="str">
        <f t="shared" si="32"/>
        <v>DECLARE @ISVISIBLE BIT = (CASE WHEN 'No' = 'Si' THEN 1 ELSE 0 END)</v>
      </c>
      <c r="AJ147" s="21"/>
      <c r="AK147" s="21"/>
      <c r="AL147" s="21"/>
      <c r="AM147" s="21"/>
      <c r="AN147" s="21"/>
      <c r="AO147" s="21"/>
    </row>
    <row r="148" spans="1:41" x14ac:dyDescent="0.25">
      <c r="A148" s="18" t="s">
        <v>623</v>
      </c>
      <c r="B148" s="19" t="s">
        <v>431</v>
      </c>
      <c r="C148" s="19" t="s">
        <v>432</v>
      </c>
      <c r="D148" s="19" t="s">
        <v>431</v>
      </c>
      <c r="E148" s="19" t="s">
        <v>432</v>
      </c>
      <c r="F148" s="20">
        <v>1</v>
      </c>
      <c r="G148" s="18" t="s">
        <v>685</v>
      </c>
      <c r="H148" s="19" t="s">
        <v>686</v>
      </c>
      <c r="I148" s="19" t="s">
        <v>626</v>
      </c>
      <c r="J148" s="20">
        <v>1</v>
      </c>
      <c r="K148" s="20">
        <v>1</v>
      </c>
      <c r="L148" s="20">
        <v>1</v>
      </c>
      <c r="M148" s="18" t="s">
        <v>625</v>
      </c>
      <c r="N148" s="18" t="s">
        <v>625</v>
      </c>
      <c r="O148" s="18" t="s">
        <v>624</v>
      </c>
      <c r="P148" s="18" t="s">
        <v>626</v>
      </c>
      <c r="Q148" s="18" t="s">
        <v>624</v>
      </c>
      <c r="R148" s="21" t="str">
        <f t="shared" si="22"/>
        <v>001-OF-676</v>
      </c>
      <c r="T148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(@LINEID,'OF-676','Libreta Hakan Eco','OF-676','Libreta Hakan Eco',1,@CURRENCYID,'Creado por Julian Porras el 20/08/2024',@ISEXTERNAL,1,1,1,@FOBID,@CIIFID,@ISPRODNAL,@ISACTIVE,@ISVISIBLE)
GO</v>
      </c>
      <c r="U148" s="21"/>
      <c r="V148" s="21"/>
      <c r="W148" s="21"/>
      <c r="X148" s="21"/>
      <c r="Y148" s="21"/>
      <c r="Z148" s="21"/>
      <c r="AA148" s="23" t="str">
        <f t="shared" si="24"/>
        <v>@LINEID,'OF-676','Libreta Hakan Eco','OF-676','Libreta Hakan Eco',1,@CURRENCYID,'Creado por Julian Porras el 20/08/2024',@ISEXTERNAL,1,1,1,@FOBID,@CIIFID,@ISPRODNAL,@ISACTIVE,@ISVISIBLE</v>
      </c>
      <c r="AB148" s="23" t="str">
        <f t="shared" si="25"/>
        <v>DECLARE @LINEID INT = (SELECT LINE_ID FROM lines WHERE LINE_CODE = '001')</v>
      </c>
      <c r="AC148" s="23" t="str">
        <f t="shared" si="26"/>
        <v>DECLARE @CURRENCYID INT = (SELECT CURRENCY_ID FROM currencies WHERE CURRENCY_NAME = 'USD ')</v>
      </c>
      <c r="AD148" s="23" t="str">
        <f t="shared" si="27"/>
        <v>DECLARE @ISEXTERNAL BIT = (CASE WHEN 'Si' = 'Si' THEN 1 ELSE 0 END)</v>
      </c>
      <c r="AE148" s="23" t="str">
        <f t="shared" si="28"/>
        <v>DECLARE @FOBID INT = (SELECT MEASURE_UNIT_ID FROM measure_units WHERE MEASURE_UNIT_NAME ='Pieza')</v>
      </c>
      <c r="AF148" s="23" t="str">
        <f t="shared" si="29"/>
        <v>DECLARE @CIIFID INT = (SELECT MEASURE_UNIT_ID FROM measure_units WHERE MEASURE_UNIT_NAME ='Pieza')</v>
      </c>
      <c r="AG148" s="23" t="str">
        <f t="shared" si="30"/>
        <v>DECLARE @ISPRODNAL BIT = (CASE WHEN 'No' = 'Si' THEN 1 ELSE 0 END)</v>
      </c>
      <c r="AH148" s="23" t="str">
        <f t="shared" si="31"/>
        <v>DECLARE @ISACTIVE BIT = (CASE WHEN 'Si' = 'Si' THEN 1 ELSE 0 END)</v>
      </c>
      <c r="AI148" s="23" t="str">
        <f t="shared" si="32"/>
        <v>DECLARE @ISVISIBLE BIT = (CASE WHEN 'No' = 'Si' THEN 1 ELSE 0 END)</v>
      </c>
      <c r="AJ148" s="21"/>
      <c r="AK148" s="21"/>
      <c r="AL148" s="21"/>
      <c r="AM148" s="21"/>
      <c r="AN148" s="21"/>
      <c r="AO148" s="21"/>
    </row>
    <row r="149" spans="1:41" x14ac:dyDescent="0.25">
      <c r="A149" s="18" t="s">
        <v>623</v>
      </c>
      <c r="B149" s="19" t="s">
        <v>439</v>
      </c>
      <c r="C149" s="19" t="s">
        <v>440</v>
      </c>
      <c r="D149" s="19" t="s">
        <v>439</v>
      </c>
      <c r="E149" s="19" t="s">
        <v>440</v>
      </c>
      <c r="F149" s="20">
        <v>1</v>
      </c>
      <c r="G149" s="18" t="s">
        <v>685</v>
      </c>
      <c r="H149" s="19" t="s">
        <v>686</v>
      </c>
      <c r="I149" s="19" t="s">
        <v>626</v>
      </c>
      <c r="J149" s="20">
        <v>1</v>
      </c>
      <c r="K149" s="20">
        <v>1</v>
      </c>
      <c r="L149" s="20">
        <v>1</v>
      </c>
      <c r="M149" s="18" t="s">
        <v>625</v>
      </c>
      <c r="N149" s="18" t="s">
        <v>625</v>
      </c>
      <c r="O149" s="18" t="s">
        <v>624</v>
      </c>
      <c r="P149" s="18" t="s">
        <v>626</v>
      </c>
      <c r="Q149" s="18" t="s">
        <v>624</v>
      </c>
      <c r="R149" s="21" t="str">
        <f t="shared" si="22"/>
        <v>001-JU-98</v>
      </c>
      <c r="T149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(@LINEID,'JU-98','Set de Juego Chessman','JU-98','Set de Juego Chessman',1,@CURRENCYID,'Creado por Julian Porras el 20/08/2024',@ISEXTERNAL,1,1,1,@FOBID,@CIIFID,@ISPRODNAL,@ISACTIVE,@ISVISIBLE)
GO</v>
      </c>
      <c r="U149" s="21"/>
      <c r="V149" s="21"/>
      <c r="W149" s="21"/>
      <c r="X149" s="21"/>
      <c r="Y149" s="21"/>
      <c r="Z149" s="21"/>
      <c r="AA149" s="23" t="str">
        <f t="shared" si="24"/>
        <v>@LINEID,'JU-98','Set de Juego Chessman','JU-98','Set de Juego Chessman',1,@CURRENCYID,'Creado por Julian Porras el 20/08/2024',@ISEXTERNAL,1,1,1,@FOBID,@CIIFID,@ISPRODNAL,@ISACTIVE,@ISVISIBLE</v>
      </c>
      <c r="AB149" s="23" t="str">
        <f t="shared" si="25"/>
        <v>DECLARE @LINEID INT = (SELECT LINE_ID FROM lines WHERE LINE_CODE = '001')</v>
      </c>
      <c r="AC149" s="23" t="str">
        <f t="shared" si="26"/>
        <v>DECLARE @CURRENCYID INT = (SELECT CURRENCY_ID FROM currencies WHERE CURRENCY_NAME = 'USD ')</v>
      </c>
      <c r="AD149" s="23" t="str">
        <f t="shared" si="27"/>
        <v>DECLARE @ISEXTERNAL BIT = (CASE WHEN 'Si' = 'Si' THEN 1 ELSE 0 END)</v>
      </c>
      <c r="AE149" s="23" t="str">
        <f t="shared" si="28"/>
        <v>DECLARE @FOBID INT = (SELECT MEASURE_UNIT_ID FROM measure_units WHERE MEASURE_UNIT_NAME ='Pieza')</v>
      </c>
      <c r="AF149" s="23" t="str">
        <f t="shared" si="29"/>
        <v>DECLARE @CIIFID INT = (SELECT MEASURE_UNIT_ID FROM measure_units WHERE MEASURE_UNIT_NAME ='Pieza')</v>
      </c>
      <c r="AG149" s="23" t="str">
        <f t="shared" si="30"/>
        <v>DECLARE @ISPRODNAL BIT = (CASE WHEN 'No' = 'Si' THEN 1 ELSE 0 END)</v>
      </c>
      <c r="AH149" s="23" t="str">
        <f t="shared" si="31"/>
        <v>DECLARE @ISACTIVE BIT = (CASE WHEN 'Si' = 'Si' THEN 1 ELSE 0 END)</v>
      </c>
      <c r="AI149" s="23" t="str">
        <f t="shared" si="32"/>
        <v>DECLARE @ISVISIBLE BIT = (CASE WHEN 'No' = 'Si' THEN 1 ELSE 0 END)</v>
      </c>
      <c r="AJ149" s="21"/>
      <c r="AK149" s="21"/>
      <c r="AL149" s="21"/>
      <c r="AM149" s="21"/>
      <c r="AN149" s="21"/>
      <c r="AO149" s="21"/>
    </row>
    <row r="150" spans="1:41" x14ac:dyDescent="0.25">
      <c r="A150" s="18" t="s">
        <v>623</v>
      </c>
      <c r="B150" s="19" t="s">
        <v>443</v>
      </c>
      <c r="C150" s="19" t="s">
        <v>444</v>
      </c>
      <c r="D150" s="19" t="s">
        <v>443</v>
      </c>
      <c r="E150" s="19" t="s">
        <v>444</v>
      </c>
      <c r="F150" s="20">
        <v>1</v>
      </c>
      <c r="G150" s="18" t="s">
        <v>685</v>
      </c>
      <c r="H150" s="19" t="s">
        <v>686</v>
      </c>
      <c r="I150" s="19" t="s">
        <v>626</v>
      </c>
      <c r="J150" s="20">
        <v>1</v>
      </c>
      <c r="K150" s="20">
        <v>1</v>
      </c>
      <c r="L150" s="20">
        <v>1</v>
      </c>
      <c r="M150" s="18" t="s">
        <v>625</v>
      </c>
      <c r="N150" s="18" t="s">
        <v>625</v>
      </c>
      <c r="O150" s="18" t="s">
        <v>624</v>
      </c>
      <c r="P150" s="18" t="s">
        <v>626</v>
      </c>
      <c r="Q150" s="18" t="s">
        <v>624</v>
      </c>
      <c r="R150" s="21" t="str">
        <f t="shared" si="22"/>
        <v>001-HE-304</v>
      </c>
      <c r="T150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(@LINEID,'HE-304','Herramientero Denby','HE-304','Herramientero Denby',1,@CURRENCYID,'Creado por Julian Porras el 20/08/2024',@ISEXTERNAL,1,1,1,@FOBID,@CIIFID,@ISPRODNAL,@ISACTIVE,@ISVISIBLE)
GO</v>
      </c>
      <c r="U150" s="21"/>
      <c r="V150" s="21"/>
      <c r="W150" s="21"/>
      <c r="X150" s="21"/>
      <c r="Y150" s="21"/>
      <c r="Z150" s="21"/>
      <c r="AA150" s="23" t="str">
        <f t="shared" si="24"/>
        <v>@LINEID,'HE-304','Herramientero Denby','HE-304','Herramientero Denby',1,@CURRENCYID,'Creado por Julian Porras el 20/08/2024',@ISEXTERNAL,1,1,1,@FOBID,@CIIFID,@ISPRODNAL,@ISACTIVE,@ISVISIBLE</v>
      </c>
      <c r="AB150" s="23" t="str">
        <f t="shared" si="25"/>
        <v>DECLARE @LINEID INT = (SELECT LINE_ID FROM lines WHERE LINE_CODE = '001')</v>
      </c>
      <c r="AC150" s="23" t="str">
        <f t="shared" si="26"/>
        <v>DECLARE @CURRENCYID INT = (SELECT CURRENCY_ID FROM currencies WHERE CURRENCY_NAME = 'USD ')</v>
      </c>
      <c r="AD150" s="23" t="str">
        <f t="shared" si="27"/>
        <v>DECLARE @ISEXTERNAL BIT = (CASE WHEN 'Si' = 'Si' THEN 1 ELSE 0 END)</v>
      </c>
      <c r="AE150" s="23" t="str">
        <f t="shared" si="28"/>
        <v>DECLARE @FOBID INT = (SELECT MEASURE_UNIT_ID FROM measure_units WHERE MEASURE_UNIT_NAME ='Pieza')</v>
      </c>
      <c r="AF150" s="23" t="str">
        <f t="shared" si="29"/>
        <v>DECLARE @CIIFID INT = (SELECT MEASURE_UNIT_ID FROM measure_units WHERE MEASURE_UNIT_NAME ='Pieza')</v>
      </c>
      <c r="AG150" s="23" t="str">
        <f t="shared" si="30"/>
        <v>DECLARE @ISPRODNAL BIT = (CASE WHEN 'No' = 'Si' THEN 1 ELSE 0 END)</v>
      </c>
      <c r="AH150" s="23" t="str">
        <f t="shared" si="31"/>
        <v>DECLARE @ISACTIVE BIT = (CASE WHEN 'Si' = 'Si' THEN 1 ELSE 0 END)</v>
      </c>
      <c r="AI150" s="23" t="str">
        <f t="shared" si="32"/>
        <v>DECLARE @ISVISIBLE BIT = (CASE WHEN 'No' = 'Si' THEN 1 ELSE 0 END)</v>
      </c>
      <c r="AJ150" s="21"/>
      <c r="AK150" s="21"/>
      <c r="AL150" s="21"/>
      <c r="AM150" s="21"/>
      <c r="AN150" s="21"/>
      <c r="AO150" s="21"/>
    </row>
    <row r="151" spans="1:41" x14ac:dyDescent="0.25">
      <c r="A151" s="18" t="s">
        <v>623</v>
      </c>
      <c r="B151" s="19" t="s">
        <v>450</v>
      </c>
      <c r="C151" s="19" t="s">
        <v>451</v>
      </c>
      <c r="D151" s="19" t="s">
        <v>450</v>
      </c>
      <c r="E151" s="19" t="s">
        <v>451</v>
      </c>
      <c r="F151" s="20">
        <v>1</v>
      </c>
      <c r="G151" s="18" t="s">
        <v>685</v>
      </c>
      <c r="H151" s="19" t="s">
        <v>686</v>
      </c>
      <c r="I151" s="19" t="s">
        <v>626</v>
      </c>
      <c r="J151" s="20">
        <v>1</v>
      </c>
      <c r="K151" s="20">
        <v>1</v>
      </c>
      <c r="L151" s="20">
        <v>1</v>
      </c>
      <c r="M151" s="18" t="s">
        <v>625</v>
      </c>
      <c r="N151" s="18" t="s">
        <v>625</v>
      </c>
      <c r="O151" s="18" t="s">
        <v>624</v>
      </c>
      <c r="P151" s="18" t="s">
        <v>626</v>
      </c>
      <c r="Q151" s="18" t="s">
        <v>624</v>
      </c>
      <c r="R151" s="21" t="str">
        <f t="shared" si="22"/>
        <v>001-OF-677</v>
      </c>
      <c r="T151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(@LINEID,'OF-677','Set de Escritorio Rolf Eco','OF-677','Set de Escritorio Rolf Eco',1,@CURRENCYID,'Creado por Julian Porras el 20/08/2024',@ISEXTERNAL,1,1,1,@FOBID,@CIIFID,@ISPRODNAL,@ISACTIVE,@ISVISIBLE)
GO</v>
      </c>
      <c r="U151" s="21"/>
      <c r="V151" s="21"/>
      <c r="W151" s="21"/>
      <c r="X151" s="21"/>
      <c r="Y151" s="21"/>
      <c r="Z151" s="21"/>
      <c r="AA151" s="23" t="str">
        <f t="shared" si="24"/>
        <v>@LINEID,'OF-677','Set de Escritorio Rolf Eco','OF-677','Set de Escritorio Rolf Eco',1,@CURRENCYID,'Creado por Julian Porras el 20/08/2024',@ISEXTERNAL,1,1,1,@FOBID,@CIIFID,@ISPRODNAL,@ISACTIVE,@ISVISIBLE</v>
      </c>
      <c r="AB151" s="23" t="str">
        <f t="shared" si="25"/>
        <v>DECLARE @LINEID INT = (SELECT LINE_ID FROM lines WHERE LINE_CODE = '001')</v>
      </c>
      <c r="AC151" s="23" t="str">
        <f t="shared" si="26"/>
        <v>DECLARE @CURRENCYID INT = (SELECT CURRENCY_ID FROM currencies WHERE CURRENCY_NAME = 'USD ')</v>
      </c>
      <c r="AD151" s="23" t="str">
        <f t="shared" si="27"/>
        <v>DECLARE @ISEXTERNAL BIT = (CASE WHEN 'Si' = 'Si' THEN 1 ELSE 0 END)</v>
      </c>
      <c r="AE151" s="23" t="str">
        <f t="shared" si="28"/>
        <v>DECLARE @FOBID INT = (SELECT MEASURE_UNIT_ID FROM measure_units WHERE MEASURE_UNIT_NAME ='Pieza')</v>
      </c>
      <c r="AF151" s="23" t="str">
        <f t="shared" si="29"/>
        <v>DECLARE @CIIFID INT = (SELECT MEASURE_UNIT_ID FROM measure_units WHERE MEASURE_UNIT_NAME ='Pieza')</v>
      </c>
      <c r="AG151" s="23" t="str">
        <f t="shared" si="30"/>
        <v>DECLARE @ISPRODNAL BIT = (CASE WHEN 'No' = 'Si' THEN 1 ELSE 0 END)</v>
      </c>
      <c r="AH151" s="23" t="str">
        <f t="shared" si="31"/>
        <v>DECLARE @ISACTIVE BIT = (CASE WHEN 'Si' = 'Si' THEN 1 ELSE 0 END)</v>
      </c>
      <c r="AI151" s="23" t="str">
        <f t="shared" si="32"/>
        <v>DECLARE @ISVISIBLE BIT = (CASE WHEN 'No' = 'Si' THEN 1 ELSE 0 END)</v>
      </c>
      <c r="AJ151" s="21"/>
      <c r="AK151" s="21"/>
      <c r="AL151" s="21"/>
      <c r="AM151" s="21"/>
      <c r="AN151" s="21"/>
      <c r="AO151" s="21"/>
    </row>
    <row r="152" spans="1:41" x14ac:dyDescent="0.25">
      <c r="A152" s="18" t="s">
        <v>623</v>
      </c>
      <c r="B152" s="19" t="s">
        <v>474</v>
      </c>
      <c r="C152" s="19" t="s">
        <v>475</v>
      </c>
      <c r="D152" s="19" t="s">
        <v>474</v>
      </c>
      <c r="E152" s="19" t="s">
        <v>475</v>
      </c>
      <c r="F152" s="20">
        <v>1</v>
      </c>
      <c r="G152" s="18" t="s">
        <v>685</v>
      </c>
      <c r="H152" s="19" t="s">
        <v>686</v>
      </c>
      <c r="I152" s="19" t="s">
        <v>626</v>
      </c>
      <c r="J152" s="20">
        <v>1</v>
      </c>
      <c r="K152" s="20">
        <v>1</v>
      </c>
      <c r="L152" s="20">
        <v>1</v>
      </c>
      <c r="M152" s="18" t="s">
        <v>625</v>
      </c>
      <c r="N152" s="18" t="s">
        <v>625</v>
      </c>
      <c r="O152" s="18" t="s">
        <v>624</v>
      </c>
      <c r="P152" s="18" t="s">
        <v>626</v>
      </c>
      <c r="Q152" s="18" t="s">
        <v>624</v>
      </c>
      <c r="R152" s="21" t="str">
        <f t="shared" si="22"/>
        <v>001-CP-331</v>
      </c>
      <c r="T152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(@LINEID,'CP-331','Cepillo en Silicona Soft','CP-331','Cepillo en Silicona Soft',1,@CURRENCYID,'Creado por Julian Porras el 20/08/2024',@ISEXTERNAL,1,1,1,@FOBID,@CIIFID,@ISPRODNAL,@ISACTIVE,@ISVISIBLE)
GO</v>
      </c>
      <c r="U152" s="21"/>
      <c r="V152" s="21"/>
      <c r="W152" s="21"/>
      <c r="X152" s="21"/>
      <c r="Y152" s="21"/>
      <c r="Z152" s="21"/>
      <c r="AA152" s="23" t="str">
        <f t="shared" si="24"/>
        <v>@LINEID,'CP-331','Cepillo en Silicona Soft','CP-331','Cepillo en Silicona Soft',1,@CURRENCYID,'Creado por Julian Porras el 20/08/2024',@ISEXTERNAL,1,1,1,@FOBID,@CIIFID,@ISPRODNAL,@ISACTIVE,@ISVISIBLE</v>
      </c>
      <c r="AB152" s="23" t="str">
        <f t="shared" si="25"/>
        <v>DECLARE @LINEID INT = (SELECT LINE_ID FROM lines WHERE LINE_CODE = '001')</v>
      </c>
      <c r="AC152" s="23" t="str">
        <f t="shared" si="26"/>
        <v>DECLARE @CURRENCYID INT = (SELECT CURRENCY_ID FROM currencies WHERE CURRENCY_NAME = 'USD ')</v>
      </c>
      <c r="AD152" s="23" t="str">
        <f t="shared" si="27"/>
        <v>DECLARE @ISEXTERNAL BIT = (CASE WHEN 'Si' = 'Si' THEN 1 ELSE 0 END)</v>
      </c>
      <c r="AE152" s="23" t="str">
        <f t="shared" si="28"/>
        <v>DECLARE @FOBID INT = (SELECT MEASURE_UNIT_ID FROM measure_units WHERE MEASURE_UNIT_NAME ='Pieza')</v>
      </c>
      <c r="AF152" s="23" t="str">
        <f t="shared" si="29"/>
        <v>DECLARE @CIIFID INT = (SELECT MEASURE_UNIT_ID FROM measure_units WHERE MEASURE_UNIT_NAME ='Pieza')</v>
      </c>
      <c r="AG152" s="23" t="str">
        <f t="shared" si="30"/>
        <v>DECLARE @ISPRODNAL BIT = (CASE WHEN 'No' = 'Si' THEN 1 ELSE 0 END)</v>
      </c>
      <c r="AH152" s="23" t="str">
        <f t="shared" si="31"/>
        <v>DECLARE @ISACTIVE BIT = (CASE WHEN 'Si' = 'Si' THEN 1 ELSE 0 END)</v>
      </c>
      <c r="AI152" s="23" t="str">
        <f t="shared" si="32"/>
        <v>DECLARE @ISVISIBLE BIT = (CASE WHEN 'No' = 'Si' THEN 1 ELSE 0 END)</v>
      </c>
      <c r="AJ152" s="21"/>
      <c r="AK152" s="21"/>
      <c r="AL152" s="21"/>
      <c r="AM152" s="21"/>
      <c r="AN152" s="21"/>
      <c r="AO152" s="21"/>
    </row>
    <row r="153" spans="1:41" x14ac:dyDescent="0.25">
      <c r="A153" s="18" t="s">
        <v>623</v>
      </c>
      <c r="B153" s="19" t="s">
        <v>476</v>
      </c>
      <c r="C153" s="19" t="s">
        <v>477</v>
      </c>
      <c r="D153" s="19" t="s">
        <v>476</v>
      </c>
      <c r="E153" s="19" t="s">
        <v>477</v>
      </c>
      <c r="F153" s="20">
        <v>1</v>
      </c>
      <c r="G153" s="18" t="s">
        <v>685</v>
      </c>
      <c r="H153" s="19" t="s">
        <v>686</v>
      </c>
      <c r="I153" s="19" t="s">
        <v>626</v>
      </c>
      <c r="J153" s="20">
        <v>1</v>
      </c>
      <c r="K153" s="20">
        <v>1</v>
      </c>
      <c r="L153" s="20">
        <v>1</v>
      </c>
      <c r="M153" s="18" t="s">
        <v>625</v>
      </c>
      <c r="N153" s="18" t="s">
        <v>625</v>
      </c>
      <c r="O153" s="18" t="s">
        <v>624</v>
      </c>
      <c r="P153" s="18" t="s">
        <v>626</v>
      </c>
      <c r="Q153" s="18" t="s">
        <v>624</v>
      </c>
      <c r="R153" s="21" t="str">
        <f t="shared" si="22"/>
        <v>001-CP-332</v>
      </c>
      <c r="T153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(@LINEID,'CP-332','Mini Cepillo en Silicona Tropic','CP-332','Mini Cepillo en Silicona Tropic',1,@CURRENCYID,'Creado por Julian Porras el 20/08/2024',@ISEXTERNAL,1,1,1,@FOBID,@CIIFID,@ISPRODNAL,@ISACTIVE,@ISVISIBLE)
GO</v>
      </c>
      <c r="U153" s="21"/>
      <c r="V153" s="21"/>
      <c r="W153" s="21"/>
      <c r="X153" s="21"/>
      <c r="Y153" s="21"/>
      <c r="Z153" s="21"/>
      <c r="AA153" s="23" t="str">
        <f t="shared" si="24"/>
        <v>@LINEID,'CP-332','Mini Cepillo en Silicona Tropic','CP-332','Mini Cepillo en Silicona Tropic',1,@CURRENCYID,'Creado por Julian Porras el 20/08/2024',@ISEXTERNAL,1,1,1,@FOBID,@CIIFID,@ISPRODNAL,@ISACTIVE,@ISVISIBLE</v>
      </c>
      <c r="AB153" s="23" t="str">
        <f t="shared" si="25"/>
        <v>DECLARE @LINEID INT = (SELECT LINE_ID FROM lines WHERE LINE_CODE = '001')</v>
      </c>
      <c r="AC153" s="23" t="str">
        <f t="shared" si="26"/>
        <v>DECLARE @CURRENCYID INT = (SELECT CURRENCY_ID FROM currencies WHERE CURRENCY_NAME = 'USD ')</v>
      </c>
      <c r="AD153" s="23" t="str">
        <f t="shared" si="27"/>
        <v>DECLARE @ISEXTERNAL BIT = (CASE WHEN 'Si' = 'Si' THEN 1 ELSE 0 END)</v>
      </c>
      <c r="AE153" s="23" t="str">
        <f t="shared" si="28"/>
        <v>DECLARE @FOBID INT = (SELECT MEASURE_UNIT_ID FROM measure_units WHERE MEASURE_UNIT_NAME ='Pieza')</v>
      </c>
      <c r="AF153" s="23" t="str">
        <f t="shared" si="29"/>
        <v>DECLARE @CIIFID INT = (SELECT MEASURE_UNIT_ID FROM measure_units WHERE MEASURE_UNIT_NAME ='Pieza')</v>
      </c>
      <c r="AG153" s="23" t="str">
        <f t="shared" si="30"/>
        <v>DECLARE @ISPRODNAL BIT = (CASE WHEN 'No' = 'Si' THEN 1 ELSE 0 END)</v>
      </c>
      <c r="AH153" s="23" t="str">
        <f t="shared" si="31"/>
        <v>DECLARE @ISACTIVE BIT = (CASE WHEN 'Si' = 'Si' THEN 1 ELSE 0 END)</v>
      </c>
      <c r="AI153" s="23" t="str">
        <f t="shared" si="32"/>
        <v>DECLARE @ISVISIBLE BIT = (CASE WHEN 'No' = 'Si' THEN 1 ELSE 0 END)</v>
      </c>
      <c r="AJ153" s="21"/>
      <c r="AK153" s="21"/>
      <c r="AL153" s="21"/>
      <c r="AM153" s="21"/>
      <c r="AN153" s="21"/>
      <c r="AO153" s="21"/>
    </row>
    <row r="154" spans="1:41" x14ac:dyDescent="0.25">
      <c r="A154" s="18" t="s">
        <v>623</v>
      </c>
      <c r="B154" s="19" t="s">
        <v>478</v>
      </c>
      <c r="C154" s="19" t="s">
        <v>479</v>
      </c>
      <c r="D154" s="19" t="s">
        <v>478</v>
      </c>
      <c r="E154" s="19" t="s">
        <v>479</v>
      </c>
      <c r="F154" s="20">
        <v>1</v>
      </c>
      <c r="G154" s="18" t="s">
        <v>685</v>
      </c>
      <c r="H154" s="19" t="s">
        <v>686</v>
      </c>
      <c r="I154" s="19" t="s">
        <v>626</v>
      </c>
      <c r="J154" s="20">
        <v>1</v>
      </c>
      <c r="K154" s="20">
        <v>1</v>
      </c>
      <c r="L154" s="20">
        <v>1</v>
      </c>
      <c r="M154" s="18" t="s">
        <v>625</v>
      </c>
      <c r="N154" s="18" t="s">
        <v>625</v>
      </c>
      <c r="O154" s="18" t="s">
        <v>624</v>
      </c>
      <c r="P154" s="18" t="s">
        <v>626</v>
      </c>
      <c r="Q154" s="18" t="s">
        <v>624</v>
      </c>
      <c r="R154" s="21" t="str">
        <f t="shared" si="22"/>
        <v>001-CP-333</v>
      </c>
      <c r="T154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(@LINEID,'CP-333','Set Pandora','CP-333','Set Pandora',1,@CURRENCYID,'Creado por Julian Porras el 20/08/2024',@ISEXTERNAL,1,1,1,@FOBID,@CIIFID,@ISPRODNAL,@ISACTIVE,@ISVISIBLE)
GO</v>
      </c>
      <c r="U154" s="21"/>
      <c r="V154" s="21"/>
      <c r="W154" s="21"/>
      <c r="X154" s="21"/>
      <c r="Y154" s="21"/>
      <c r="Z154" s="21"/>
      <c r="AA154" s="23" t="str">
        <f t="shared" si="24"/>
        <v>@LINEID,'CP-333','Set Pandora','CP-333','Set Pandora',1,@CURRENCYID,'Creado por Julian Porras el 20/08/2024',@ISEXTERNAL,1,1,1,@FOBID,@CIIFID,@ISPRODNAL,@ISACTIVE,@ISVISIBLE</v>
      </c>
      <c r="AB154" s="23" t="str">
        <f t="shared" si="25"/>
        <v>DECLARE @LINEID INT = (SELECT LINE_ID FROM lines WHERE LINE_CODE = '001')</v>
      </c>
      <c r="AC154" s="23" t="str">
        <f t="shared" si="26"/>
        <v>DECLARE @CURRENCYID INT = (SELECT CURRENCY_ID FROM currencies WHERE CURRENCY_NAME = 'USD ')</v>
      </c>
      <c r="AD154" s="23" t="str">
        <f t="shared" si="27"/>
        <v>DECLARE @ISEXTERNAL BIT = (CASE WHEN 'Si' = 'Si' THEN 1 ELSE 0 END)</v>
      </c>
      <c r="AE154" s="23" t="str">
        <f t="shared" si="28"/>
        <v>DECLARE @FOBID INT = (SELECT MEASURE_UNIT_ID FROM measure_units WHERE MEASURE_UNIT_NAME ='Pieza')</v>
      </c>
      <c r="AF154" s="23" t="str">
        <f t="shared" si="29"/>
        <v>DECLARE @CIIFID INT = (SELECT MEASURE_UNIT_ID FROM measure_units WHERE MEASURE_UNIT_NAME ='Pieza')</v>
      </c>
      <c r="AG154" s="23" t="str">
        <f t="shared" si="30"/>
        <v>DECLARE @ISPRODNAL BIT = (CASE WHEN 'No' = 'Si' THEN 1 ELSE 0 END)</v>
      </c>
      <c r="AH154" s="23" t="str">
        <f t="shared" si="31"/>
        <v>DECLARE @ISACTIVE BIT = (CASE WHEN 'Si' = 'Si' THEN 1 ELSE 0 END)</v>
      </c>
      <c r="AI154" s="23" t="str">
        <f t="shared" si="32"/>
        <v>DECLARE @ISVISIBLE BIT = (CASE WHEN 'No' = 'Si' THEN 1 ELSE 0 END)</v>
      </c>
      <c r="AJ154" s="21"/>
      <c r="AK154" s="21"/>
      <c r="AL154" s="21"/>
      <c r="AM154" s="21"/>
      <c r="AN154" s="21"/>
      <c r="AO154" s="21"/>
    </row>
    <row r="155" spans="1:41" x14ac:dyDescent="0.25">
      <c r="A155" s="18" t="s">
        <v>623</v>
      </c>
      <c r="B155" s="19" t="s">
        <v>480</v>
      </c>
      <c r="C155" s="19" t="s">
        <v>481</v>
      </c>
      <c r="D155" s="19" t="s">
        <v>480</v>
      </c>
      <c r="E155" s="19" t="s">
        <v>481</v>
      </c>
      <c r="F155" s="20">
        <v>1</v>
      </c>
      <c r="G155" s="18" t="s">
        <v>685</v>
      </c>
      <c r="H155" s="19" t="s">
        <v>686</v>
      </c>
      <c r="I155" s="19" t="s">
        <v>626</v>
      </c>
      <c r="J155" s="20">
        <v>1</v>
      </c>
      <c r="K155" s="20">
        <v>1</v>
      </c>
      <c r="L155" s="20">
        <v>1</v>
      </c>
      <c r="M155" s="18" t="s">
        <v>625</v>
      </c>
      <c r="N155" s="18" t="s">
        <v>625</v>
      </c>
      <c r="O155" s="18" t="s">
        <v>624</v>
      </c>
      <c r="P155" s="18" t="s">
        <v>626</v>
      </c>
      <c r="Q155" s="18" t="s">
        <v>624</v>
      </c>
      <c r="R155" s="21" t="str">
        <f t="shared" si="22"/>
        <v>001-MU-386</v>
      </c>
      <c r="T155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(@LINEID,'MU-386','Botilito Metálico Sporty Cover 500ml','MU-386','Botilito Metálico Sporty Cover 500ml',1,@CURRENCYID,'Creado por Julian Porras el 20/08/2024',@ISEXTERNAL,1,1,1,@FOBID,@CIIFID,@ISPRODNAL,@ISACTIVE,@ISVISIBLE)
GO</v>
      </c>
      <c r="U155" s="21"/>
      <c r="V155" s="21"/>
      <c r="W155" s="21"/>
      <c r="X155" s="21"/>
      <c r="Y155" s="21"/>
      <c r="Z155" s="21"/>
      <c r="AA155" s="23" t="str">
        <f t="shared" si="24"/>
        <v>@LINEID,'MU-386','Botilito Metálico Sporty Cover 500ml','MU-386','Botilito Metálico Sporty Cover 500ml',1,@CURRENCYID,'Creado por Julian Porras el 20/08/2024',@ISEXTERNAL,1,1,1,@FOBID,@CIIFID,@ISPRODNAL,@ISACTIVE,@ISVISIBLE</v>
      </c>
      <c r="AB155" s="23" t="str">
        <f t="shared" si="25"/>
        <v>DECLARE @LINEID INT = (SELECT LINE_ID FROM lines WHERE LINE_CODE = '001')</v>
      </c>
      <c r="AC155" s="23" t="str">
        <f t="shared" si="26"/>
        <v>DECLARE @CURRENCYID INT = (SELECT CURRENCY_ID FROM currencies WHERE CURRENCY_NAME = 'USD ')</v>
      </c>
      <c r="AD155" s="23" t="str">
        <f t="shared" si="27"/>
        <v>DECLARE @ISEXTERNAL BIT = (CASE WHEN 'Si' = 'Si' THEN 1 ELSE 0 END)</v>
      </c>
      <c r="AE155" s="23" t="str">
        <f t="shared" si="28"/>
        <v>DECLARE @FOBID INT = (SELECT MEASURE_UNIT_ID FROM measure_units WHERE MEASURE_UNIT_NAME ='Pieza')</v>
      </c>
      <c r="AF155" s="23" t="str">
        <f t="shared" si="29"/>
        <v>DECLARE @CIIFID INT = (SELECT MEASURE_UNIT_ID FROM measure_units WHERE MEASURE_UNIT_NAME ='Pieza')</v>
      </c>
      <c r="AG155" s="23" t="str">
        <f t="shared" si="30"/>
        <v>DECLARE @ISPRODNAL BIT = (CASE WHEN 'No' = 'Si' THEN 1 ELSE 0 END)</v>
      </c>
      <c r="AH155" s="23" t="str">
        <f t="shared" si="31"/>
        <v>DECLARE @ISACTIVE BIT = (CASE WHEN 'Si' = 'Si' THEN 1 ELSE 0 END)</v>
      </c>
      <c r="AI155" s="23" t="str">
        <f t="shared" si="32"/>
        <v>DECLARE @ISVISIBLE BIT = (CASE WHEN 'No' = 'Si' THEN 1 ELSE 0 END)</v>
      </c>
      <c r="AJ155" s="21"/>
      <c r="AK155" s="21"/>
      <c r="AL155" s="21"/>
      <c r="AM155" s="21"/>
      <c r="AN155" s="21"/>
      <c r="AO155" s="21"/>
    </row>
    <row r="156" spans="1:41" x14ac:dyDescent="0.25">
      <c r="A156" s="18" t="s">
        <v>623</v>
      </c>
      <c r="B156" s="19" t="s">
        <v>482</v>
      </c>
      <c r="C156" s="19" t="s">
        <v>483</v>
      </c>
      <c r="D156" s="19" t="s">
        <v>482</v>
      </c>
      <c r="E156" s="19" t="s">
        <v>483</v>
      </c>
      <c r="F156" s="20">
        <v>1</v>
      </c>
      <c r="G156" s="18" t="s">
        <v>685</v>
      </c>
      <c r="H156" s="19" t="s">
        <v>686</v>
      </c>
      <c r="I156" s="19" t="s">
        <v>626</v>
      </c>
      <c r="J156" s="20">
        <v>1</v>
      </c>
      <c r="K156" s="20">
        <v>1</v>
      </c>
      <c r="L156" s="20">
        <v>1</v>
      </c>
      <c r="M156" s="18" t="s">
        <v>625</v>
      </c>
      <c r="N156" s="18" t="s">
        <v>625</v>
      </c>
      <c r="O156" s="18" t="s">
        <v>624</v>
      </c>
      <c r="P156" s="18" t="s">
        <v>626</v>
      </c>
      <c r="Q156" s="18" t="s">
        <v>624</v>
      </c>
      <c r="R156" s="21" t="str">
        <f t="shared" si="22"/>
        <v>001-MU-387</v>
      </c>
      <c r="T156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(@LINEID,'MU-387','Botilito en Silicona Tire 750ml','MU-387','Botilito en Silicona Tire 750ml',1,@CURRENCYID,'Creado por Julian Porras el 20/08/2024',@ISEXTERNAL,1,1,1,@FOBID,@CIIFID,@ISPRODNAL,@ISACTIVE,@ISVISIBLE)
GO</v>
      </c>
      <c r="U156" s="21"/>
      <c r="V156" s="21"/>
      <c r="W156" s="21"/>
      <c r="X156" s="21"/>
      <c r="Y156" s="21"/>
      <c r="Z156" s="21"/>
      <c r="AA156" s="23" t="str">
        <f t="shared" si="24"/>
        <v>@LINEID,'MU-387','Botilito en Silicona Tire 750ml','MU-387','Botilito en Silicona Tire 750ml',1,@CURRENCYID,'Creado por Julian Porras el 20/08/2024',@ISEXTERNAL,1,1,1,@FOBID,@CIIFID,@ISPRODNAL,@ISACTIVE,@ISVISIBLE</v>
      </c>
      <c r="AB156" s="23" t="str">
        <f t="shared" si="25"/>
        <v>DECLARE @LINEID INT = (SELECT LINE_ID FROM lines WHERE LINE_CODE = '001')</v>
      </c>
      <c r="AC156" s="23" t="str">
        <f t="shared" si="26"/>
        <v>DECLARE @CURRENCYID INT = (SELECT CURRENCY_ID FROM currencies WHERE CURRENCY_NAME = 'USD ')</v>
      </c>
      <c r="AD156" s="23" t="str">
        <f t="shared" si="27"/>
        <v>DECLARE @ISEXTERNAL BIT = (CASE WHEN 'Si' = 'Si' THEN 1 ELSE 0 END)</v>
      </c>
      <c r="AE156" s="23" t="str">
        <f t="shared" si="28"/>
        <v>DECLARE @FOBID INT = (SELECT MEASURE_UNIT_ID FROM measure_units WHERE MEASURE_UNIT_NAME ='Pieza')</v>
      </c>
      <c r="AF156" s="23" t="str">
        <f t="shared" si="29"/>
        <v>DECLARE @CIIFID INT = (SELECT MEASURE_UNIT_ID FROM measure_units WHERE MEASURE_UNIT_NAME ='Pieza')</v>
      </c>
      <c r="AG156" s="23" t="str">
        <f t="shared" si="30"/>
        <v>DECLARE @ISPRODNAL BIT = (CASE WHEN 'No' = 'Si' THEN 1 ELSE 0 END)</v>
      </c>
      <c r="AH156" s="23" t="str">
        <f t="shared" si="31"/>
        <v>DECLARE @ISACTIVE BIT = (CASE WHEN 'Si' = 'Si' THEN 1 ELSE 0 END)</v>
      </c>
      <c r="AI156" s="23" t="str">
        <f t="shared" si="32"/>
        <v>DECLARE @ISVISIBLE BIT = (CASE WHEN 'No' = 'Si' THEN 1 ELSE 0 END)</v>
      </c>
      <c r="AJ156" s="21"/>
      <c r="AK156" s="21"/>
      <c r="AL156" s="21"/>
      <c r="AM156" s="21"/>
      <c r="AN156" s="21"/>
      <c r="AO156" s="21"/>
    </row>
    <row r="157" spans="1:41" x14ac:dyDescent="0.25">
      <c r="A157" s="18" t="s">
        <v>623</v>
      </c>
      <c r="B157" s="19" t="s">
        <v>484</v>
      </c>
      <c r="C157" s="19" t="s">
        <v>485</v>
      </c>
      <c r="D157" s="19" t="s">
        <v>484</v>
      </c>
      <c r="E157" s="19" t="s">
        <v>485</v>
      </c>
      <c r="F157" s="20">
        <v>1</v>
      </c>
      <c r="G157" s="18" t="s">
        <v>685</v>
      </c>
      <c r="H157" s="19" t="s">
        <v>686</v>
      </c>
      <c r="I157" s="19" t="s">
        <v>626</v>
      </c>
      <c r="J157" s="20">
        <v>1</v>
      </c>
      <c r="K157" s="20">
        <v>1</v>
      </c>
      <c r="L157" s="20">
        <v>1</v>
      </c>
      <c r="M157" s="18" t="s">
        <v>625</v>
      </c>
      <c r="N157" s="18" t="s">
        <v>625</v>
      </c>
      <c r="O157" s="18" t="s">
        <v>624</v>
      </c>
      <c r="P157" s="18" t="s">
        <v>626</v>
      </c>
      <c r="Q157" s="18" t="s">
        <v>624</v>
      </c>
      <c r="R157" s="21" t="str">
        <f t="shared" si="22"/>
        <v>001-MU-388</v>
      </c>
      <c r="T157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(@LINEID,'MU-388','Botilito en Silicona Golf 550ml','MU-388','Botilito en Silicona Golf 550ml',1,@CURRENCYID,'Creado por Julian Porras el 20/08/2024',@ISEXTERNAL,1,1,1,@FOBID,@CIIFID,@ISPRODNAL,@ISACTIVE,@ISVISIBLE)
GO</v>
      </c>
      <c r="U157" s="21"/>
      <c r="V157" s="21"/>
      <c r="W157" s="21"/>
      <c r="X157" s="21"/>
      <c r="Y157" s="21"/>
      <c r="Z157" s="21"/>
      <c r="AA157" s="23" t="str">
        <f t="shared" si="24"/>
        <v>@LINEID,'MU-388','Botilito en Silicona Golf 550ml','MU-388','Botilito en Silicona Golf 550ml',1,@CURRENCYID,'Creado por Julian Porras el 20/08/2024',@ISEXTERNAL,1,1,1,@FOBID,@CIIFID,@ISPRODNAL,@ISACTIVE,@ISVISIBLE</v>
      </c>
      <c r="AB157" s="23" t="str">
        <f t="shared" si="25"/>
        <v>DECLARE @LINEID INT = (SELECT LINE_ID FROM lines WHERE LINE_CODE = '001')</v>
      </c>
      <c r="AC157" s="23" t="str">
        <f t="shared" si="26"/>
        <v>DECLARE @CURRENCYID INT = (SELECT CURRENCY_ID FROM currencies WHERE CURRENCY_NAME = 'USD ')</v>
      </c>
      <c r="AD157" s="23" t="str">
        <f t="shared" si="27"/>
        <v>DECLARE @ISEXTERNAL BIT = (CASE WHEN 'Si' = 'Si' THEN 1 ELSE 0 END)</v>
      </c>
      <c r="AE157" s="23" t="str">
        <f t="shared" si="28"/>
        <v>DECLARE @FOBID INT = (SELECT MEASURE_UNIT_ID FROM measure_units WHERE MEASURE_UNIT_NAME ='Pieza')</v>
      </c>
      <c r="AF157" s="23" t="str">
        <f t="shared" si="29"/>
        <v>DECLARE @CIIFID INT = (SELECT MEASURE_UNIT_ID FROM measure_units WHERE MEASURE_UNIT_NAME ='Pieza')</v>
      </c>
      <c r="AG157" s="23" t="str">
        <f t="shared" si="30"/>
        <v>DECLARE @ISPRODNAL BIT = (CASE WHEN 'No' = 'Si' THEN 1 ELSE 0 END)</v>
      </c>
      <c r="AH157" s="23" t="str">
        <f t="shared" si="31"/>
        <v>DECLARE @ISACTIVE BIT = (CASE WHEN 'Si' = 'Si' THEN 1 ELSE 0 END)</v>
      </c>
      <c r="AI157" s="23" t="str">
        <f t="shared" si="32"/>
        <v>DECLARE @ISVISIBLE BIT = (CASE WHEN 'No' = 'Si' THEN 1 ELSE 0 END)</v>
      </c>
      <c r="AJ157" s="21"/>
      <c r="AK157" s="21"/>
      <c r="AL157" s="21"/>
      <c r="AM157" s="21"/>
      <c r="AN157" s="21"/>
      <c r="AO157" s="21"/>
    </row>
    <row r="158" spans="1:41" x14ac:dyDescent="0.25">
      <c r="A158" s="18" t="s">
        <v>623</v>
      </c>
      <c r="B158" s="19" t="s">
        <v>486</v>
      </c>
      <c r="C158" s="19" t="s">
        <v>487</v>
      </c>
      <c r="D158" s="19" t="s">
        <v>486</v>
      </c>
      <c r="E158" s="19" t="s">
        <v>487</v>
      </c>
      <c r="F158" s="20">
        <v>1</v>
      </c>
      <c r="G158" s="18" t="s">
        <v>685</v>
      </c>
      <c r="H158" s="19" t="s">
        <v>686</v>
      </c>
      <c r="I158" s="19" t="s">
        <v>626</v>
      </c>
      <c r="J158" s="20">
        <v>1</v>
      </c>
      <c r="K158" s="20">
        <v>1</v>
      </c>
      <c r="L158" s="20">
        <v>1</v>
      </c>
      <c r="M158" s="18" t="s">
        <v>625</v>
      </c>
      <c r="N158" s="18" t="s">
        <v>625</v>
      </c>
      <c r="O158" s="18" t="s">
        <v>624</v>
      </c>
      <c r="P158" s="18" t="s">
        <v>626</v>
      </c>
      <c r="Q158" s="18" t="s">
        <v>624</v>
      </c>
      <c r="R158" s="21" t="str">
        <f t="shared" si="22"/>
        <v>001-MU-389</v>
      </c>
      <c r="T158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(@LINEID,'MU-389','Botilito en Silicona Soccer 550ml','MU-389','Botilito en Silicona Soccer 550ml',1,@CURRENCYID,'Creado por Julian Porras el 20/08/2024',@ISEXTERNAL,1,1,1,@FOBID,@CIIFID,@ISPRODNAL,@ISACTIVE,@ISVISIBLE)
GO</v>
      </c>
      <c r="U158" s="21"/>
      <c r="V158" s="21"/>
      <c r="W158" s="21"/>
      <c r="X158" s="21"/>
      <c r="Y158" s="21"/>
      <c r="Z158" s="21"/>
      <c r="AA158" s="23" t="str">
        <f t="shared" si="24"/>
        <v>@LINEID,'MU-389','Botilito en Silicona Soccer 550ml','MU-389','Botilito en Silicona Soccer 550ml',1,@CURRENCYID,'Creado por Julian Porras el 20/08/2024',@ISEXTERNAL,1,1,1,@FOBID,@CIIFID,@ISPRODNAL,@ISACTIVE,@ISVISIBLE</v>
      </c>
      <c r="AB158" s="23" t="str">
        <f t="shared" si="25"/>
        <v>DECLARE @LINEID INT = (SELECT LINE_ID FROM lines WHERE LINE_CODE = '001')</v>
      </c>
      <c r="AC158" s="23" t="str">
        <f t="shared" si="26"/>
        <v>DECLARE @CURRENCYID INT = (SELECT CURRENCY_ID FROM currencies WHERE CURRENCY_NAME = 'USD ')</v>
      </c>
      <c r="AD158" s="23" t="str">
        <f t="shared" si="27"/>
        <v>DECLARE @ISEXTERNAL BIT = (CASE WHEN 'Si' = 'Si' THEN 1 ELSE 0 END)</v>
      </c>
      <c r="AE158" s="23" t="str">
        <f t="shared" si="28"/>
        <v>DECLARE @FOBID INT = (SELECT MEASURE_UNIT_ID FROM measure_units WHERE MEASURE_UNIT_NAME ='Pieza')</v>
      </c>
      <c r="AF158" s="23" t="str">
        <f t="shared" si="29"/>
        <v>DECLARE @CIIFID INT = (SELECT MEASURE_UNIT_ID FROM measure_units WHERE MEASURE_UNIT_NAME ='Pieza')</v>
      </c>
      <c r="AG158" s="23" t="str">
        <f t="shared" si="30"/>
        <v>DECLARE @ISPRODNAL BIT = (CASE WHEN 'No' = 'Si' THEN 1 ELSE 0 END)</v>
      </c>
      <c r="AH158" s="23" t="str">
        <f t="shared" si="31"/>
        <v>DECLARE @ISACTIVE BIT = (CASE WHEN 'Si' = 'Si' THEN 1 ELSE 0 END)</v>
      </c>
      <c r="AI158" s="23" t="str">
        <f t="shared" si="32"/>
        <v>DECLARE @ISVISIBLE BIT = (CASE WHEN 'No' = 'Si' THEN 1 ELSE 0 END)</v>
      </c>
      <c r="AJ158" s="21"/>
      <c r="AK158" s="21"/>
      <c r="AL158" s="21"/>
      <c r="AM158" s="21"/>
      <c r="AN158" s="21"/>
      <c r="AO158" s="21"/>
    </row>
    <row r="159" spans="1:41" x14ac:dyDescent="0.25">
      <c r="A159" s="18" t="s">
        <v>623</v>
      </c>
      <c r="B159" s="19" t="s">
        <v>494</v>
      </c>
      <c r="C159" s="19" t="s">
        <v>495</v>
      </c>
      <c r="D159" s="19" t="s">
        <v>494</v>
      </c>
      <c r="E159" s="19" t="s">
        <v>495</v>
      </c>
      <c r="F159" s="20">
        <v>1</v>
      </c>
      <c r="G159" s="18" t="s">
        <v>685</v>
      </c>
      <c r="H159" s="19" t="s">
        <v>686</v>
      </c>
      <c r="I159" s="19" t="s">
        <v>626</v>
      </c>
      <c r="J159" s="20">
        <v>1</v>
      </c>
      <c r="K159" s="20">
        <v>1</v>
      </c>
      <c r="L159" s="20">
        <v>1</v>
      </c>
      <c r="M159" s="18" t="s">
        <v>625</v>
      </c>
      <c r="N159" s="18" t="s">
        <v>625</v>
      </c>
      <c r="O159" s="18" t="s">
        <v>624</v>
      </c>
      <c r="P159" s="18" t="s">
        <v>626</v>
      </c>
      <c r="Q159" s="18" t="s">
        <v>624</v>
      </c>
      <c r="R159" s="21" t="str">
        <f t="shared" si="22"/>
        <v>001-CP-334</v>
      </c>
      <c r="T159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(@LINEID,'CP-334','Espejo Beauty Eco','CP-334','Espejo Beauty Eco',1,@CURRENCYID,'Creado por Julian Porras el 20/08/2024',@ISEXTERNAL,1,1,1,@FOBID,@CIIFID,@ISPRODNAL,@ISACTIVE,@ISVISIBLE)
GO</v>
      </c>
      <c r="U159" s="21"/>
      <c r="V159" s="21"/>
      <c r="W159" s="21"/>
      <c r="X159" s="21"/>
      <c r="Y159" s="21"/>
      <c r="Z159" s="21"/>
      <c r="AA159" s="23" t="str">
        <f t="shared" si="24"/>
        <v>@LINEID,'CP-334','Espejo Beauty Eco','CP-334','Espejo Beauty Eco',1,@CURRENCYID,'Creado por Julian Porras el 20/08/2024',@ISEXTERNAL,1,1,1,@FOBID,@CIIFID,@ISPRODNAL,@ISACTIVE,@ISVISIBLE</v>
      </c>
      <c r="AB159" s="23" t="str">
        <f t="shared" si="25"/>
        <v>DECLARE @LINEID INT = (SELECT LINE_ID FROM lines WHERE LINE_CODE = '001')</v>
      </c>
      <c r="AC159" s="23" t="str">
        <f t="shared" si="26"/>
        <v>DECLARE @CURRENCYID INT = (SELECT CURRENCY_ID FROM currencies WHERE CURRENCY_NAME = 'USD ')</v>
      </c>
      <c r="AD159" s="23" t="str">
        <f t="shared" si="27"/>
        <v>DECLARE @ISEXTERNAL BIT = (CASE WHEN 'Si' = 'Si' THEN 1 ELSE 0 END)</v>
      </c>
      <c r="AE159" s="23" t="str">
        <f t="shared" si="28"/>
        <v>DECLARE @FOBID INT = (SELECT MEASURE_UNIT_ID FROM measure_units WHERE MEASURE_UNIT_NAME ='Pieza')</v>
      </c>
      <c r="AF159" s="23" t="str">
        <f t="shared" si="29"/>
        <v>DECLARE @CIIFID INT = (SELECT MEASURE_UNIT_ID FROM measure_units WHERE MEASURE_UNIT_NAME ='Pieza')</v>
      </c>
      <c r="AG159" s="23" t="str">
        <f t="shared" si="30"/>
        <v>DECLARE @ISPRODNAL BIT = (CASE WHEN 'No' = 'Si' THEN 1 ELSE 0 END)</v>
      </c>
      <c r="AH159" s="23" t="str">
        <f t="shared" si="31"/>
        <v>DECLARE @ISACTIVE BIT = (CASE WHEN 'Si' = 'Si' THEN 1 ELSE 0 END)</v>
      </c>
      <c r="AI159" s="23" t="str">
        <f t="shared" si="32"/>
        <v>DECLARE @ISVISIBLE BIT = (CASE WHEN 'No' = 'Si' THEN 1 ELSE 0 END)</v>
      </c>
      <c r="AJ159" s="21"/>
      <c r="AK159" s="21"/>
      <c r="AL159" s="21"/>
      <c r="AM159" s="21"/>
      <c r="AN159" s="21"/>
      <c r="AO159" s="21"/>
    </row>
    <row r="160" spans="1:41" x14ac:dyDescent="0.25">
      <c r="A160" s="18" t="s">
        <v>623</v>
      </c>
      <c r="B160" s="19" t="s">
        <v>496</v>
      </c>
      <c r="C160" s="19" t="s">
        <v>497</v>
      </c>
      <c r="D160" s="19" t="s">
        <v>496</v>
      </c>
      <c r="E160" s="19" t="s">
        <v>497</v>
      </c>
      <c r="F160" s="20">
        <v>1</v>
      </c>
      <c r="G160" s="18" t="s">
        <v>685</v>
      </c>
      <c r="H160" s="19" t="s">
        <v>686</v>
      </c>
      <c r="I160" s="19" t="s">
        <v>626</v>
      </c>
      <c r="J160" s="20">
        <v>1</v>
      </c>
      <c r="K160" s="20">
        <v>1</v>
      </c>
      <c r="L160" s="20">
        <v>1</v>
      </c>
      <c r="M160" s="18" t="s">
        <v>625</v>
      </c>
      <c r="N160" s="18" t="s">
        <v>625</v>
      </c>
      <c r="O160" s="18" t="s">
        <v>624</v>
      </c>
      <c r="P160" s="18" t="s">
        <v>626</v>
      </c>
      <c r="Q160" s="18" t="s">
        <v>624</v>
      </c>
      <c r="R160" s="21" t="str">
        <f t="shared" si="22"/>
        <v>001-CP-335</v>
      </c>
      <c r="T160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(@LINEID,'CP-335','Pastillero Reef','CP-335','Pastillero Reef',1,@CURRENCYID,'Creado por Julian Porras el 20/08/2024',@ISEXTERNAL,1,1,1,@FOBID,@CIIFID,@ISPRODNAL,@ISACTIVE,@ISVISIBLE)
GO</v>
      </c>
      <c r="U160" s="21"/>
      <c r="V160" s="21"/>
      <c r="W160" s="21"/>
      <c r="X160" s="21"/>
      <c r="Y160" s="21"/>
      <c r="Z160" s="21"/>
      <c r="AA160" s="23" t="str">
        <f t="shared" si="24"/>
        <v>@LINEID,'CP-335','Pastillero Reef','CP-335','Pastillero Reef',1,@CURRENCYID,'Creado por Julian Porras el 20/08/2024',@ISEXTERNAL,1,1,1,@FOBID,@CIIFID,@ISPRODNAL,@ISACTIVE,@ISVISIBLE</v>
      </c>
      <c r="AB160" s="23" t="str">
        <f t="shared" si="25"/>
        <v>DECLARE @LINEID INT = (SELECT LINE_ID FROM lines WHERE LINE_CODE = '001')</v>
      </c>
      <c r="AC160" s="23" t="str">
        <f t="shared" si="26"/>
        <v>DECLARE @CURRENCYID INT = (SELECT CURRENCY_ID FROM currencies WHERE CURRENCY_NAME = 'USD ')</v>
      </c>
      <c r="AD160" s="23" t="str">
        <f t="shared" si="27"/>
        <v>DECLARE @ISEXTERNAL BIT = (CASE WHEN 'Si' = 'Si' THEN 1 ELSE 0 END)</v>
      </c>
      <c r="AE160" s="23" t="str">
        <f t="shared" si="28"/>
        <v>DECLARE @FOBID INT = (SELECT MEASURE_UNIT_ID FROM measure_units WHERE MEASURE_UNIT_NAME ='Pieza')</v>
      </c>
      <c r="AF160" s="23" t="str">
        <f t="shared" si="29"/>
        <v>DECLARE @CIIFID INT = (SELECT MEASURE_UNIT_ID FROM measure_units WHERE MEASURE_UNIT_NAME ='Pieza')</v>
      </c>
      <c r="AG160" s="23" t="str">
        <f t="shared" si="30"/>
        <v>DECLARE @ISPRODNAL BIT = (CASE WHEN 'No' = 'Si' THEN 1 ELSE 0 END)</v>
      </c>
      <c r="AH160" s="23" t="str">
        <f t="shared" si="31"/>
        <v>DECLARE @ISACTIVE BIT = (CASE WHEN 'Si' = 'Si' THEN 1 ELSE 0 END)</v>
      </c>
      <c r="AI160" s="23" t="str">
        <f t="shared" si="32"/>
        <v>DECLARE @ISVISIBLE BIT = (CASE WHEN 'No' = 'Si' THEN 1 ELSE 0 END)</v>
      </c>
      <c r="AJ160" s="21"/>
      <c r="AK160" s="21"/>
      <c r="AL160" s="21"/>
      <c r="AM160" s="21"/>
      <c r="AN160" s="21"/>
      <c r="AO160" s="21"/>
    </row>
    <row r="161" spans="1:41" x14ac:dyDescent="0.25">
      <c r="A161" s="18" t="s">
        <v>623</v>
      </c>
      <c r="B161" s="19" t="s">
        <v>498</v>
      </c>
      <c r="C161" s="19" t="s">
        <v>499</v>
      </c>
      <c r="D161" s="19" t="s">
        <v>498</v>
      </c>
      <c r="E161" s="19" t="s">
        <v>499</v>
      </c>
      <c r="F161" s="20">
        <v>1</v>
      </c>
      <c r="G161" s="18" t="s">
        <v>685</v>
      </c>
      <c r="H161" s="19" t="s">
        <v>686</v>
      </c>
      <c r="I161" s="19" t="s">
        <v>626</v>
      </c>
      <c r="J161" s="20">
        <v>1</v>
      </c>
      <c r="K161" s="20">
        <v>1</v>
      </c>
      <c r="L161" s="20">
        <v>1</v>
      </c>
      <c r="M161" s="18" t="s">
        <v>625</v>
      </c>
      <c r="N161" s="18" t="s">
        <v>625</v>
      </c>
      <c r="O161" s="18" t="s">
        <v>624</v>
      </c>
      <c r="P161" s="18" t="s">
        <v>626</v>
      </c>
      <c r="Q161" s="18" t="s">
        <v>624</v>
      </c>
      <c r="R161" s="21" t="str">
        <f t="shared" si="22"/>
        <v>001-VA-1124</v>
      </c>
      <c r="T161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(@LINEID,'VA-1124','Morral Backpack Nammu','VA-1124','Morral Backpack Nammu',1,@CURRENCYID,'Creado por Julian Porras el 20/08/2024',@ISEXTERNAL,1,1,1,@FOBID,@CIIFID,@ISPRODNAL,@ISACTIVE,@ISVISIBLE)
GO</v>
      </c>
      <c r="U161" s="21"/>
      <c r="V161" s="21"/>
      <c r="W161" s="21"/>
      <c r="X161" s="21"/>
      <c r="Y161" s="21"/>
      <c r="Z161" s="21"/>
      <c r="AA161" s="23" t="str">
        <f t="shared" si="24"/>
        <v>@LINEID,'VA-1124','Morral Backpack Nammu','VA-1124','Morral Backpack Nammu',1,@CURRENCYID,'Creado por Julian Porras el 20/08/2024',@ISEXTERNAL,1,1,1,@FOBID,@CIIFID,@ISPRODNAL,@ISACTIVE,@ISVISIBLE</v>
      </c>
      <c r="AB161" s="23" t="str">
        <f t="shared" si="25"/>
        <v>DECLARE @LINEID INT = (SELECT LINE_ID FROM lines WHERE LINE_CODE = '001')</v>
      </c>
      <c r="AC161" s="23" t="str">
        <f t="shared" si="26"/>
        <v>DECLARE @CURRENCYID INT = (SELECT CURRENCY_ID FROM currencies WHERE CURRENCY_NAME = 'USD ')</v>
      </c>
      <c r="AD161" s="23" t="str">
        <f t="shared" si="27"/>
        <v>DECLARE @ISEXTERNAL BIT = (CASE WHEN 'Si' = 'Si' THEN 1 ELSE 0 END)</v>
      </c>
      <c r="AE161" s="23" t="str">
        <f t="shared" si="28"/>
        <v>DECLARE @FOBID INT = (SELECT MEASURE_UNIT_ID FROM measure_units WHERE MEASURE_UNIT_NAME ='Pieza')</v>
      </c>
      <c r="AF161" s="23" t="str">
        <f t="shared" si="29"/>
        <v>DECLARE @CIIFID INT = (SELECT MEASURE_UNIT_ID FROM measure_units WHERE MEASURE_UNIT_NAME ='Pieza')</v>
      </c>
      <c r="AG161" s="23" t="str">
        <f t="shared" si="30"/>
        <v>DECLARE @ISPRODNAL BIT = (CASE WHEN 'No' = 'Si' THEN 1 ELSE 0 END)</v>
      </c>
      <c r="AH161" s="23" t="str">
        <f t="shared" si="31"/>
        <v>DECLARE @ISACTIVE BIT = (CASE WHEN 'Si' = 'Si' THEN 1 ELSE 0 END)</v>
      </c>
      <c r="AI161" s="23" t="str">
        <f t="shared" si="32"/>
        <v>DECLARE @ISVISIBLE BIT = (CASE WHEN 'No' = 'Si' THEN 1 ELSE 0 END)</v>
      </c>
      <c r="AJ161" s="21"/>
      <c r="AK161" s="21"/>
      <c r="AL161" s="21"/>
      <c r="AM161" s="21"/>
      <c r="AN161" s="21"/>
      <c r="AO161" s="21"/>
    </row>
    <row r="162" spans="1:41" x14ac:dyDescent="0.25">
      <c r="A162" s="18" t="s">
        <v>623</v>
      </c>
      <c r="B162" s="19" t="s">
        <v>591</v>
      </c>
      <c r="C162" s="19" t="s">
        <v>449</v>
      </c>
      <c r="D162" s="19" t="s">
        <v>591</v>
      </c>
      <c r="E162" s="19" t="s">
        <v>449</v>
      </c>
      <c r="F162" s="20">
        <v>1</v>
      </c>
      <c r="G162" s="18" t="s">
        <v>685</v>
      </c>
      <c r="H162" s="19" t="s">
        <v>686</v>
      </c>
      <c r="I162" s="19" t="s">
        <v>626</v>
      </c>
      <c r="J162" s="20">
        <v>1</v>
      </c>
      <c r="K162" s="20">
        <v>1</v>
      </c>
      <c r="L162" s="20">
        <v>1</v>
      </c>
      <c r="M162" s="18" t="s">
        <v>625</v>
      </c>
      <c r="N162" s="18" t="s">
        <v>625</v>
      </c>
      <c r="O162" s="18" t="s">
        <v>624</v>
      </c>
      <c r="P162" s="18" t="s">
        <v>626</v>
      </c>
      <c r="Q162" s="18" t="s">
        <v>624</v>
      </c>
      <c r="R162" s="21" t="str">
        <f t="shared" si="22"/>
        <v>001-VA-1110</v>
      </c>
      <c r="T162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(@LINEID,'VA-1110','Nevera Cooler Signa','VA-1110','Nevera Cooler Signa',1,@CURRENCYID,'Creado por Julian Porras el 20/08/2024',@ISEXTERNAL,1,1,1,@FOBID,@CIIFID,@ISPRODNAL,@ISACTIVE,@ISVISIBLE)
GO</v>
      </c>
      <c r="U162" s="21"/>
      <c r="V162" s="21"/>
      <c r="W162" s="21"/>
      <c r="X162" s="21"/>
      <c r="Y162" s="21"/>
      <c r="Z162" s="21"/>
      <c r="AA162" s="23" t="str">
        <f t="shared" si="24"/>
        <v>@LINEID,'VA-1110','Nevera Cooler Signa','VA-1110','Nevera Cooler Signa',1,@CURRENCYID,'Creado por Julian Porras el 20/08/2024',@ISEXTERNAL,1,1,1,@FOBID,@CIIFID,@ISPRODNAL,@ISACTIVE,@ISVISIBLE</v>
      </c>
      <c r="AB162" s="23" t="str">
        <f t="shared" si="25"/>
        <v>DECLARE @LINEID INT = (SELECT LINE_ID FROM lines WHERE LINE_CODE = '001')</v>
      </c>
      <c r="AC162" s="23" t="str">
        <f t="shared" si="26"/>
        <v>DECLARE @CURRENCYID INT = (SELECT CURRENCY_ID FROM currencies WHERE CURRENCY_NAME = 'USD ')</v>
      </c>
      <c r="AD162" s="23" t="str">
        <f t="shared" si="27"/>
        <v>DECLARE @ISEXTERNAL BIT = (CASE WHEN 'Si' = 'Si' THEN 1 ELSE 0 END)</v>
      </c>
      <c r="AE162" s="23" t="str">
        <f t="shared" si="28"/>
        <v>DECLARE @FOBID INT = (SELECT MEASURE_UNIT_ID FROM measure_units WHERE MEASURE_UNIT_NAME ='Pieza')</v>
      </c>
      <c r="AF162" s="23" t="str">
        <f t="shared" si="29"/>
        <v>DECLARE @CIIFID INT = (SELECT MEASURE_UNIT_ID FROM measure_units WHERE MEASURE_UNIT_NAME ='Pieza')</v>
      </c>
      <c r="AG162" s="23" t="str">
        <f t="shared" si="30"/>
        <v>DECLARE @ISPRODNAL BIT = (CASE WHEN 'No' = 'Si' THEN 1 ELSE 0 END)</v>
      </c>
      <c r="AH162" s="23" t="str">
        <f t="shared" si="31"/>
        <v>DECLARE @ISACTIVE BIT = (CASE WHEN 'Si' = 'Si' THEN 1 ELSE 0 END)</v>
      </c>
      <c r="AI162" s="23" t="str">
        <f t="shared" si="32"/>
        <v>DECLARE @ISVISIBLE BIT = (CASE WHEN 'No' = 'Si' THEN 1 ELSE 0 END)</v>
      </c>
      <c r="AJ162" s="21"/>
      <c r="AK162" s="21"/>
      <c r="AL162" s="21"/>
      <c r="AM162" s="21"/>
      <c r="AN162" s="21"/>
      <c r="AO162" s="21"/>
    </row>
    <row r="163" spans="1:41" x14ac:dyDescent="0.25">
      <c r="A163" s="18" t="s">
        <v>623</v>
      </c>
      <c r="B163" s="19" t="s">
        <v>506</v>
      </c>
      <c r="C163" s="19" t="s">
        <v>507</v>
      </c>
      <c r="D163" s="19" t="s">
        <v>506</v>
      </c>
      <c r="E163" s="19" t="s">
        <v>507</v>
      </c>
      <c r="F163" s="20">
        <v>1</v>
      </c>
      <c r="G163" s="18" t="s">
        <v>685</v>
      </c>
      <c r="H163" s="19" t="s">
        <v>686</v>
      </c>
      <c r="I163" s="19" t="s">
        <v>626</v>
      </c>
      <c r="J163" s="20">
        <v>1</v>
      </c>
      <c r="K163" s="20">
        <v>1</v>
      </c>
      <c r="L163" s="20">
        <v>1</v>
      </c>
      <c r="M163" s="18" t="s">
        <v>625</v>
      </c>
      <c r="N163" s="18" t="s">
        <v>625</v>
      </c>
      <c r="O163" s="18" t="s">
        <v>624</v>
      </c>
      <c r="P163" s="18" t="s">
        <v>626</v>
      </c>
      <c r="Q163" s="18" t="s">
        <v>624</v>
      </c>
      <c r="R163" s="21" t="str">
        <f t="shared" si="22"/>
        <v>001-HO-381</v>
      </c>
      <c r="T163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(@LINEID,'HO-381','Portalíquido Metálico Chunky 420ml','HO-381','Portalíquido Metálico Chunky 420ml',1,@CURRENCYID,'Creado por Julian Porras el 20/08/2024',@ISEXTERNAL,1,1,1,@FOBID,@CIIFID,@ISPRODNAL,@ISACTIVE,@ISVISIBLE)
GO</v>
      </c>
      <c r="U163" s="21"/>
      <c r="V163" s="21"/>
      <c r="W163" s="21"/>
      <c r="X163" s="21"/>
      <c r="Y163" s="21"/>
      <c r="Z163" s="21"/>
      <c r="AA163" s="23" t="str">
        <f t="shared" si="24"/>
        <v>@LINEID,'HO-381','Portalíquido Metálico Chunky 420ml','HO-381','Portalíquido Metálico Chunky 420ml',1,@CURRENCYID,'Creado por Julian Porras el 20/08/2024',@ISEXTERNAL,1,1,1,@FOBID,@CIIFID,@ISPRODNAL,@ISACTIVE,@ISVISIBLE</v>
      </c>
      <c r="AB163" s="23" t="str">
        <f t="shared" si="25"/>
        <v>DECLARE @LINEID INT = (SELECT LINE_ID FROM lines WHERE LINE_CODE = '001')</v>
      </c>
      <c r="AC163" s="23" t="str">
        <f t="shared" si="26"/>
        <v>DECLARE @CURRENCYID INT = (SELECT CURRENCY_ID FROM currencies WHERE CURRENCY_NAME = 'USD ')</v>
      </c>
      <c r="AD163" s="23" t="str">
        <f t="shared" si="27"/>
        <v>DECLARE @ISEXTERNAL BIT = (CASE WHEN 'Si' = 'Si' THEN 1 ELSE 0 END)</v>
      </c>
      <c r="AE163" s="23" t="str">
        <f t="shared" si="28"/>
        <v>DECLARE @FOBID INT = (SELECT MEASURE_UNIT_ID FROM measure_units WHERE MEASURE_UNIT_NAME ='Pieza')</v>
      </c>
      <c r="AF163" s="23" t="str">
        <f t="shared" si="29"/>
        <v>DECLARE @CIIFID INT = (SELECT MEASURE_UNIT_ID FROM measure_units WHERE MEASURE_UNIT_NAME ='Pieza')</v>
      </c>
      <c r="AG163" s="23" t="str">
        <f t="shared" si="30"/>
        <v>DECLARE @ISPRODNAL BIT = (CASE WHEN 'No' = 'Si' THEN 1 ELSE 0 END)</v>
      </c>
      <c r="AH163" s="23" t="str">
        <f t="shared" si="31"/>
        <v>DECLARE @ISACTIVE BIT = (CASE WHEN 'Si' = 'Si' THEN 1 ELSE 0 END)</v>
      </c>
      <c r="AI163" s="23" t="str">
        <f t="shared" si="32"/>
        <v>DECLARE @ISVISIBLE BIT = (CASE WHEN 'No' = 'Si' THEN 1 ELSE 0 END)</v>
      </c>
      <c r="AJ163" s="21"/>
      <c r="AK163" s="21"/>
      <c r="AL163" s="21"/>
      <c r="AM163" s="21"/>
      <c r="AN163" s="21"/>
      <c r="AO163" s="21"/>
    </row>
    <row r="164" spans="1:41" x14ac:dyDescent="0.25">
      <c r="A164" s="18" t="s">
        <v>623</v>
      </c>
      <c r="B164" s="19" t="s">
        <v>508</v>
      </c>
      <c r="C164" s="19" t="s">
        <v>509</v>
      </c>
      <c r="D164" s="19" t="s">
        <v>508</v>
      </c>
      <c r="E164" s="19" t="s">
        <v>509</v>
      </c>
      <c r="F164" s="20">
        <v>1</v>
      </c>
      <c r="G164" s="18" t="s">
        <v>685</v>
      </c>
      <c r="H164" s="19" t="s">
        <v>686</v>
      </c>
      <c r="I164" s="19" t="s">
        <v>626</v>
      </c>
      <c r="J164" s="20">
        <v>1</v>
      </c>
      <c r="K164" s="20">
        <v>1</v>
      </c>
      <c r="L164" s="20">
        <v>1</v>
      </c>
      <c r="M164" s="18" t="s">
        <v>625</v>
      </c>
      <c r="N164" s="18" t="s">
        <v>625</v>
      </c>
      <c r="O164" s="18" t="s">
        <v>624</v>
      </c>
      <c r="P164" s="18" t="s">
        <v>626</v>
      </c>
      <c r="Q164" s="18" t="s">
        <v>624</v>
      </c>
      <c r="R164" s="21" t="str">
        <f t="shared" si="22"/>
        <v>001-OF-682</v>
      </c>
      <c r="T164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(@LINEID,'OF-682','Libreta Astralis RPET','OF-682','Libreta Astralis RPET',1,@CURRENCYID,'Creado por Julian Porras el 20/08/2024',@ISEXTERNAL,1,1,1,@FOBID,@CIIFID,@ISPRODNAL,@ISACTIVE,@ISVISIBLE)
GO</v>
      </c>
      <c r="U164" s="21"/>
      <c r="V164" s="21"/>
      <c r="W164" s="21"/>
      <c r="X164" s="21"/>
      <c r="Y164" s="21"/>
      <c r="Z164" s="21"/>
      <c r="AA164" s="23" t="str">
        <f t="shared" si="24"/>
        <v>@LINEID,'OF-682','Libreta Astralis RPET','OF-682','Libreta Astralis RPET',1,@CURRENCYID,'Creado por Julian Porras el 20/08/2024',@ISEXTERNAL,1,1,1,@FOBID,@CIIFID,@ISPRODNAL,@ISACTIVE,@ISVISIBLE</v>
      </c>
      <c r="AB164" s="23" t="str">
        <f t="shared" si="25"/>
        <v>DECLARE @LINEID INT = (SELECT LINE_ID FROM lines WHERE LINE_CODE = '001')</v>
      </c>
      <c r="AC164" s="23" t="str">
        <f t="shared" si="26"/>
        <v>DECLARE @CURRENCYID INT = (SELECT CURRENCY_ID FROM currencies WHERE CURRENCY_NAME = 'USD ')</v>
      </c>
      <c r="AD164" s="23" t="str">
        <f t="shared" si="27"/>
        <v>DECLARE @ISEXTERNAL BIT = (CASE WHEN 'Si' = 'Si' THEN 1 ELSE 0 END)</v>
      </c>
      <c r="AE164" s="23" t="str">
        <f t="shared" si="28"/>
        <v>DECLARE @FOBID INT = (SELECT MEASURE_UNIT_ID FROM measure_units WHERE MEASURE_UNIT_NAME ='Pieza')</v>
      </c>
      <c r="AF164" s="23" t="str">
        <f t="shared" si="29"/>
        <v>DECLARE @CIIFID INT = (SELECT MEASURE_UNIT_ID FROM measure_units WHERE MEASURE_UNIT_NAME ='Pieza')</v>
      </c>
      <c r="AG164" s="23" t="str">
        <f t="shared" si="30"/>
        <v>DECLARE @ISPRODNAL BIT = (CASE WHEN 'No' = 'Si' THEN 1 ELSE 0 END)</v>
      </c>
      <c r="AH164" s="23" t="str">
        <f t="shared" si="31"/>
        <v>DECLARE @ISACTIVE BIT = (CASE WHEN 'Si' = 'Si' THEN 1 ELSE 0 END)</v>
      </c>
      <c r="AI164" s="23" t="str">
        <f t="shared" si="32"/>
        <v>DECLARE @ISVISIBLE BIT = (CASE WHEN 'No' = 'Si' THEN 1 ELSE 0 END)</v>
      </c>
      <c r="AJ164" s="21"/>
      <c r="AK164" s="21"/>
      <c r="AL164" s="21"/>
      <c r="AM164" s="21"/>
      <c r="AN164" s="21"/>
      <c r="AO164" s="21"/>
    </row>
    <row r="165" spans="1:41" x14ac:dyDescent="0.25">
      <c r="A165" s="18" t="s">
        <v>623</v>
      </c>
      <c r="B165" s="19" t="s">
        <v>510</v>
      </c>
      <c r="C165" s="19" t="s">
        <v>511</v>
      </c>
      <c r="D165" s="19" t="s">
        <v>510</v>
      </c>
      <c r="E165" s="19" t="s">
        <v>511</v>
      </c>
      <c r="F165" s="20">
        <v>1</v>
      </c>
      <c r="G165" s="18" t="s">
        <v>685</v>
      </c>
      <c r="H165" s="19" t="s">
        <v>686</v>
      </c>
      <c r="I165" s="19" t="s">
        <v>626</v>
      </c>
      <c r="J165" s="20">
        <v>1</v>
      </c>
      <c r="K165" s="20">
        <v>1</v>
      </c>
      <c r="L165" s="20">
        <v>1</v>
      </c>
      <c r="M165" s="18" t="s">
        <v>625</v>
      </c>
      <c r="N165" s="18" t="s">
        <v>625</v>
      </c>
      <c r="O165" s="18" t="s">
        <v>624</v>
      </c>
      <c r="P165" s="18" t="s">
        <v>626</v>
      </c>
      <c r="Q165" s="18" t="s">
        <v>624</v>
      </c>
      <c r="R165" s="21" t="str">
        <f t="shared" si="22"/>
        <v>001-MU-390</v>
      </c>
      <c r="T165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(@LINEID,'MU-390','Taza en Vidrio Cork 350ml','MU-390','Taza en Vidrio Cork 350ml',1,@CURRENCYID,'Creado por Julian Porras el 20/08/2024',@ISEXTERNAL,1,1,1,@FOBID,@CIIFID,@ISPRODNAL,@ISACTIVE,@ISVISIBLE)
GO</v>
      </c>
      <c r="U165" s="21"/>
      <c r="V165" s="21"/>
      <c r="W165" s="21"/>
      <c r="X165" s="21"/>
      <c r="Y165" s="21"/>
      <c r="Z165" s="21"/>
      <c r="AA165" s="23" t="str">
        <f t="shared" si="24"/>
        <v>@LINEID,'MU-390','Taza en Vidrio Cork 350ml','MU-390','Taza en Vidrio Cork 350ml',1,@CURRENCYID,'Creado por Julian Porras el 20/08/2024',@ISEXTERNAL,1,1,1,@FOBID,@CIIFID,@ISPRODNAL,@ISACTIVE,@ISVISIBLE</v>
      </c>
      <c r="AB165" s="23" t="str">
        <f t="shared" si="25"/>
        <v>DECLARE @LINEID INT = (SELECT LINE_ID FROM lines WHERE LINE_CODE = '001')</v>
      </c>
      <c r="AC165" s="23" t="str">
        <f t="shared" si="26"/>
        <v>DECLARE @CURRENCYID INT = (SELECT CURRENCY_ID FROM currencies WHERE CURRENCY_NAME = 'USD ')</v>
      </c>
      <c r="AD165" s="23" t="str">
        <f t="shared" si="27"/>
        <v>DECLARE @ISEXTERNAL BIT = (CASE WHEN 'Si' = 'Si' THEN 1 ELSE 0 END)</v>
      </c>
      <c r="AE165" s="23" t="str">
        <f t="shared" si="28"/>
        <v>DECLARE @FOBID INT = (SELECT MEASURE_UNIT_ID FROM measure_units WHERE MEASURE_UNIT_NAME ='Pieza')</v>
      </c>
      <c r="AF165" s="23" t="str">
        <f t="shared" si="29"/>
        <v>DECLARE @CIIFID INT = (SELECT MEASURE_UNIT_ID FROM measure_units WHERE MEASURE_UNIT_NAME ='Pieza')</v>
      </c>
      <c r="AG165" s="23" t="str">
        <f t="shared" si="30"/>
        <v>DECLARE @ISPRODNAL BIT = (CASE WHEN 'No' = 'Si' THEN 1 ELSE 0 END)</v>
      </c>
      <c r="AH165" s="23" t="str">
        <f t="shared" si="31"/>
        <v>DECLARE @ISACTIVE BIT = (CASE WHEN 'Si' = 'Si' THEN 1 ELSE 0 END)</v>
      </c>
      <c r="AI165" s="23" t="str">
        <f t="shared" si="32"/>
        <v>DECLARE @ISVISIBLE BIT = (CASE WHEN 'No' = 'Si' THEN 1 ELSE 0 END)</v>
      </c>
      <c r="AJ165" s="21"/>
      <c r="AK165" s="21"/>
      <c r="AL165" s="21"/>
      <c r="AM165" s="21"/>
      <c r="AN165" s="21"/>
      <c r="AO165" s="21"/>
    </row>
    <row r="166" spans="1:41" x14ac:dyDescent="0.25">
      <c r="A166" s="18" t="s">
        <v>623</v>
      </c>
      <c r="B166" s="19" t="s">
        <v>512</v>
      </c>
      <c r="C166" s="19" t="s">
        <v>513</v>
      </c>
      <c r="D166" s="19" t="s">
        <v>512</v>
      </c>
      <c r="E166" s="19" t="s">
        <v>513</v>
      </c>
      <c r="F166" s="20">
        <v>1</v>
      </c>
      <c r="G166" s="18" t="s">
        <v>685</v>
      </c>
      <c r="H166" s="19" t="s">
        <v>686</v>
      </c>
      <c r="I166" s="19" t="s">
        <v>626</v>
      </c>
      <c r="J166" s="20">
        <v>1</v>
      </c>
      <c r="K166" s="20">
        <v>1</v>
      </c>
      <c r="L166" s="20">
        <v>1</v>
      </c>
      <c r="M166" s="18" t="s">
        <v>625</v>
      </c>
      <c r="N166" s="18" t="s">
        <v>625</v>
      </c>
      <c r="O166" s="18" t="s">
        <v>624</v>
      </c>
      <c r="P166" s="18" t="s">
        <v>626</v>
      </c>
      <c r="Q166" s="18" t="s">
        <v>624</v>
      </c>
      <c r="R166" s="21" t="str">
        <f t="shared" si="22"/>
        <v>001-HO-382</v>
      </c>
      <c r="T166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(@LINEID,'HO-382','Set de Cubiertos en Acero','HO-382','Set de Cubiertos en Acero',1,@CURRENCYID,'Creado por Julian Porras el 20/08/2024',@ISEXTERNAL,1,1,1,@FOBID,@CIIFID,@ISPRODNAL,@ISACTIVE,@ISVISIBLE)
GO</v>
      </c>
      <c r="U166" s="21"/>
      <c r="V166" s="21"/>
      <c r="W166" s="21"/>
      <c r="X166" s="21"/>
      <c r="Y166" s="21"/>
      <c r="Z166" s="21"/>
      <c r="AA166" s="23" t="str">
        <f t="shared" si="24"/>
        <v>@LINEID,'HO-382','Set de Cubiertos en Acero','HO-382','Set de Cubiertos en Acero',1,@CURRENCYID,'Creado por Julian Porras el 20/08/2024',@ISEXTERNAL,1,1,1,@FOBID,@CIIFID,@ISPRODNAL,@ISACTIVE,@ISVISIBLE</v>
      </c>
      <c r="AB166" s="23" t="str">
        <f t="shared" si="25"/>
        <v>DECLARE @LINEID INT = (SELECT LINE_ID FROM lines WHERE LINE_CODE = '001')</v>
      </c>
      <c r="AC166" s="23" t="str">
        <f t="shared" si="26"/>
        <v>DECLARE @CURRENCYID INT = (SELECT CURRENCY_ID FROM currencies WHERE CURRENCY_NAME = 'USD ')</v>
      </c>
      <c r="AD166" s="23" t="str">
        <f t="shared" si="27"/>
        <v>DECLARE @ISEXTERNAL BIT = (CASE WHEN 'Si' = 'Si' THEN 1 ELSE 0 END)</v>
      </c>
      <c r="AE166" s="23" t="str">
        <f t="shared" si="28"/>
        <v>DECLARE @FOBID INT = (SELECT MEASURE_UNIT_ID FROM measure_units WHERE MEASURE_UNIT_NAME ='Pieza')</v>
      </c>
      <c r="AF166" s="23" t="str">
        <f t="shared" si="29"/>
        <v>DECLARE @CIIFID INT = (SELECT MEASURE_UNIT_ID FROM measure_units WHERE MEASURE_UNIT_NAME ='Pieza')</v>
      </c>
      <c r="AG166" s="23" t="str">
        <f t="shared" si="30"/>
        <v>DECLARE @ISPRODNAL BIT = (CASE WHEN 'No' = 'Si' THEN 1 ELSE 0 END)</v>
      </c>
      <c r="AH166" s="23" t="str">
        <f t="shared" si="31"/>
        <v>DECLARE @ISACTIVE BIT = (CASE WHEN 'Si' = 'Si' THEN 1 ELSE 0 END)</v>
      </c>
      <c r="AI166" s="23" t="str">
        <f t="shared" si="32"/>
        <v>DECLARE @ISVISIBLE BIT = (CASE WHEN 'No' = 'Si' THEN 1 ELSE 0 END)</v>
      </c>
      <c r="AJ166" s="21"/>
      <c r="AK166" s="21"/>
      <c r="AL166" s="21"/>
      <c r="AM166" s="21"/>
      <c r="AN166" s="21"/>
      <c r="AO166" s="21"/>
    </row>
    <row r="167" spans="1:41" x14ac:dyDescent="0.25">
      <c r="A167" s="18" t="s">
        <v>623</v>
      </c>
      <c r="B167" s="19" t="s">
        <v>514</v>
      </c>
      <c r="C167" s="19" t="s">
        <v>515</v>
      </c>
      <c r="D167" s="19" t="s">
        <v>514</v>
      </c>
      <c r="E167" s="19" t="s">
        <v>515</v>
      </c>
      <c r="F167" s="20">
        <v>1</v>
      </c>
      <c r="G167" s="18" t="s">
        <v>685</v>
      </c>
      <c r="H167" s="19" t="s">
        <v>686</v>
      </c>
      <c r="I167" s="19" t="s">
        <v>626</v>
      </c>
      <c r="J167" s="20">
        <v>1</v>
      </c>
      <c r="K167" s="20">
        <v>1</v>
      </c>
      <c r="L167" s="20">
        <v>1</v>
      </c>
      <c r="M167" s="18" t="s">
        <v>625</v>
      </c>
      <c r="N167" s="18" t="s">
        <v>625</v>
      </c>
      <c r="O167" s="18" t="s">
        <v>624</v>
      </c>
      <c r="P167" s="18" t="s">
        <v>626</v>
      </c>
      <c r="Q167" s="18" t="s">
        <v>624</v>
      </c>
      <c r="R167" s="21" t="str">
        <f t="shared" si="22"/>
        <v>001-HO-383</v>
      </c>
      <c r="T167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(@LINEID,'HO-383','Portacomidas Anton Eco','HO-383','Portacomidas Anton Eco',1,@CURRENCYID,'Creado por Julian Porras el 20/08/2024',@ISEXTERNAL,1,1,1,@FOBID,@CIIFID,@ISPRODNAL,@ISACTIVE,@ISVISIBLE)
GO</v>
      </c>
      <c r="U167" s="21"/>
      <c r="V167" s="21"/>
      <c r="W167" s="21"/>
      <c r="X167" s="21"/>
      <c r="Y167" s="21"/>
      <c r="Z167" s="21"/>
      <c r="AA167" s="23" t="str">
        <f t="shared" si="24"/>
        <v>@LINEID,'HO-383','Portacomidas Anton Eco','HO-383','Portacomidas Anton Eco',1,@CURRENCYID,'Creado por Julian Porras el 20/08/2024',@ISEXTERNAL,1,1,1,@FOBID,@CIIFID,@ISPRODNAL,@ISACTIVE,@ISVISIBLE</v>
      </c>
      <c r="AB167" s="23" t="str">
        <f t="shared" si="25"/>
        <v>DECLARE @LINEID INT = (SELECT LINE_ID FROM lines WHERE LINE_CODE = '001')</v>
      </c>
      <c r="AC167" s="23" t="str">
        <f t="shared" si="26"/>
        <v>DECLARE @CURRENCYID INT = (SELECT CURRENCY_ID FROM currencies WHERE CURRENCY_NAME = 'USD ')</v>
      </c>
      <c r="AD167" s="23" t="str">
        <f t="shared" si="27"/>
        <v>DECLARE @ISEXTERNAL BIT = (CASE WHEN 'Si' = 'Si' THEN 1 ELSE 0 END)</v>
      </c>
      <c r="AE167" s="23" t="str">
        <f t="shared" si="28"/>
        <v>DECLARE @FOBID INT = (SELECT MEASURE_UNIT_ID FROM measure_units WHERE MEASURE_UNIT_NAME ='Pieza')</v>
      </c>
      <c r="AF167" s="23" t="str">
        <f t="shared" si="29"/>
        <v>DECLARE @CIIFID INT = (SELECT MEASURE_UNIT_ID FROM measure_units WHERE MEASURE_UNIT_NAME ='Pieza')</v>
      </c>
      <c r="AG167" s="23" t="str">
        <f t="shared" si="30"/>
        <v>DECLARE @ISPRODNAL BIT = (CASE WHEN 'No' = 'Si' THEN 1 ELSE 0 END)</v>
      </c>
      <c r="AH167" s="23" t="str">
        <f t="shared" si="31"/>
        <v>DECLARE @ISACTIVE BIT = (CASE WHEN 'Si' = 'Si' THEN 1 ELSE 0 END)</v>
      </c>
      <c r="AI167" s="23" t="str">
        <f t="shared" si="32"/>
        <v>DECLARE @ISVISIBLE BIT = (CASE WHEN 'No' = 'Si' THEN 1 ELSE 0 END)</v>
      </c>
      <c r="AJ167" s="21"/>
      <c r="AK167" s="21"/>
      <c r="AL167" s="21"/>
      <c r="AM167" s="21"/>
      <c r="AN167" s="21"/>
      <c r="AO167" s="21"/>
    </row>
    <row r="168" spans="1:41" x14ac:dyDescent="0.25">
      <c r="A168" s="18" t="s">
        <v>623</v>
      </c>
      <c r="B168" s="19" t="s">
        <v>519</v>
      </c>
      <c r="C168" s="19" t="s">
        <v>520</v>
      </c>
      <c r="D168" s="19" t="s">
        <v>519</v>
      </c>
      <c r="E168" s="19" t="s">
        <v>520</v>
      </c>
      <c r="F168" s="20">
        <v>1</v>
      </c>
      <c r="G168" s="18" t="s">
        <v>685</v>
      </c>
      <c r="H168" s="19" t="s">
        <v>686</v>
      </c>
      <c r="I168" s="19" t="s">
        <v>626</v>
      </c>
      <c r="J168" s="20">
        <v>1</v>
      </c>
      <c r="K168" s="20">
        <v>1</v>
      </c>
      <c r="L168" s="20">
        <v>1</v>
      </c>
      <c r="M168" s="18" t="s">
        <v>625</v>
      </c>
      <c r="N168" s="18" t="s">
        <v>625</v>
      </c>
      <c r="O168" s="18" t="s">
        <v>624</v>
      </c>
      <c r="P168" s="18" t="s">
        <v>626</v>
      </c>
      <c r="Q168" s="18" t="s">
        <v>624</v>
      </c>
      <c r="R168" s="21" t="str">
        <f t="shared" si="22"/>
        <v>001-MU-393</v>
      </c>
      <c r="T168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(@LINEID,'MU-393','Botilito Metálico Wizard 600ml','MU-393','Botilito Metálico Wizard 600ml',1,@CURRENCYID,'Creado por Julian Porras el 20/08/2024',@ISEXTERNAL,1,1,1,@FOBID,@CIIFID,@ISPRODNAL,@ISACTIVE,@ISVISIBLE)
GO</v>
      </c>
      <c r="U168" s="21"/>
      <c r="V168" s="21"/>
      <c r="W168" s="21"/>
      <c r="X168" s="21"/>
      <c r="Y168" s="21"/>
      <c r="Z168" s="21"/>
      <c r="AA168" s="23" t="str">
        <f t="shared" si="24"/>
        <v>@LINEID,'MU-393','Botilito Metálico Wizard 600ml','MU-393','Botilito Metálico Wizard 600ml',1,@CURRENCYID,'Creado por Julian Porras el 20/08/2024',@ISEXTERNAL,1,1,1,@FOBID,@CIIFID,@ISPRODNAL,@ISACTIVE,@ISVISIBLE</v>
      </c>
      <c r="AB168" s="23" t="str">
        <f t="shared" si="25"/>
        <v>DECLARE @LINEID INT = (SELECT LINE_ID FROM lines WHERE LINE_CODE = '001')</v>
      </c>
      <c r="AC168" s="23" t="str">
        <f t="shared" si="26"/>
        <v>DECLARE @CURRENCYID INT = (SELECT CURRENCY_ID FROM currencies WHERE CURRENCY_NAME = 'USD ')</v>
      </c>
      <c r="AD168" s="23" t="str">
        <f t="shared" si="27"/>
        <v>DECLARE @ISEXTERNAL BIT = (CASE WHEN 'Si' = 'Si' THEN 1 ELSE 0 END)</v>
      </c>
      <c r="AE168" s="23" t="str">
        <f t="shared" si="28"/>
        <v>DECLARE @FOBID INT = (SELECT MEASURE_UNIT_ID FROM measure_units WHERE MEASURE_UNIT_NAME ='Pieza')</v>
      </c>
      <c r="AF168" s="23" t="str">
        <f t="shared" si="29"/>
        <v>DECLARE @CIIFID INT = (SELECT MEASURE_UNIT_ID FROM measure_units WHERE MEASURE_UNIT_NAME ='Pieza')</v>
      </c>
      <c r="AG168" s="23" t="str">
        <f t="shared" si="30"/>
        <v>DECLARE @ISPRODNAL BIT = (CASE WHEN 'No' = 'Si' THEN 1 ELSE 0 END)</v>
      </c>
      <c r="AH168" s="23" t="str">
        <f t="shared" si="31"/>
        <v>DECLARE @ISACTIVE BIT = (CASE WHEN 'Si' = 'Si' THEN 1 ELSE 0 END)</v>
      </c>
      <c r="AI168" s="23" t="str">
        <f t="shared" si="32"/>
        <v>DECLARE @ISVISIBLE BIT = (CASE WHEN 'No' = 'Si' THEN 1 ELSE 0 END)</v>
      </c>
      <c r="AJ168" s="21"/>
      <c r="AK168" s="21"/>
      <c r="AL168" s="21"/>
      <c r="AM168" s="21"/>
      <c r="AN168" s="21"/>
      <c r="AO168" s="21"/>
    </row>
    <row r="169" spans="1:41" x14ac:dyDescent="0.25">
      <c r="A169" s="18" t="s">
        <v>623</v>
      </c>
      <c r="B169" s="19" t="s">
        <v>521</v>
      </c>
      <c r="C169" s="19" t="s">
        <v>522</v>
      </c>
      <c r="D169" s="19" t="s">
        <v>521</v>
      </c>
      <c r="E169" s="19" t="s">
        <v>522</v>
      </c>
      <c r="F169" s="20">
        <v>1</v>
      </c>
      <c r="G169" s="18" t="s">
        <v>685</v>
      </c>
      <c r="H169" s="19" t="s">
        <v>686</v>
      </c>
      <c r="I169" s="19" t="s">
        <v>626</v>
      </c>
      <c r="J169" s="20">
        <v>1</v>
      </c>
      <c r="K169" s="20">
        <v>1</v>
      </c>
      <c r="L169" s="20">
        <v>1</v>
      </c>
      <c r="M169" s="18" t="s">
        <v>625</v>
      </c>
      <c r="N169" s="18" t="s">
        <v>625</v>
      </c>
      <c r="O169" s="18" t="s">
        <v>624</v>
      </c>
      <c r="P169" s="18" t="s">
        <v>626</v>
      </c>
      <c r="Q169" s="18" t="s">
        <v>624</v>
      </c>
      <c r="R169" s="21" t="str">
        <f t="shared" si="22"/>
        <v>001-MU-394</v>
      </c>
      <c r="T169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(@LINEID,'MU-394','Botilito Metálico Doom Urban Travel 600ml','MU-394','Botilito Metálico Doom Urban Travel 600ml',1,@CURRENCYID,'Creado por Julian Porras el 20/08/2024',@ISEXTERNAL,1,1,1,@FOBID,@CIIFID,@ISPRODNAL,@ISACTIVE,@ISVISIBLE)
GO</v>
      </c>
      <c r="U169" s="21"/>
      <c r="V169" s="21"/>
      <c r="W169" s="21"/>
      <c r="X169" s="21"/>
      <c r="Y169" s="21"/>
      <c r="Z169" s="21"/>
      <c r="AA169" s="23" t="str">
        <f t="shared" si="24"/>
        <v>@LINEID,'MU-394','Botilito Metálico Doom Urban Travel 600ml','MU-394','Botilito Metálico Doom Urban Travel 600ml',1,@CURRENCYID,'Creado por Julian Porras el 20/08/2024',@ISEXTERNAL,1,1,1,@FOBID,@CIIFID,@ISPRODNAL,@ISACTIVE,@ISVISIBLE</v>
      </c>
      <c r="AB169" s="23" t="str">
        <f t="shared" si="25"/>
        <v>DECLARE @LINEID INT = (SELECT LINE_ID FROM lines WHERE LINE_CODE = '001')</v>
      </c>
      <c r="AC169" s="23" t="str">
        <f t="shared" si="26"/>
        <v>DECLARE @CURRENCYID INT = (SELECT CURRENCY_ID FROM currencies WHERE CURRENCY_NAME = 'USD ')</v>
      </c>
      <c r="AD169" s="23" t="str">
        <f t="shared" si="27"/>
        <v>DECLARE @ISEXTERNAL BIT = (CASE WHEN 'Si' = 'Si' THEN 1 ELSE 0 END)</v>
      </c>
      <c r="AE169" s="23" t="str">
        <f t="shared" si="28"/>
        <v>DECLARE @FOBID INT = (SELECT MEASURE_UNIT_ID FROM measure_units WHERE MEASURE_UNIT_NAME ='Pieza')</v>
      </c>
      <c r="AF169" s="23" t="str">
        <f t="shared" si="29"/>
        <v>DECLARE @CIIFID INT = (SELECT MEASURE_UNIT_ID FROM measure_units WHERE MEASURE_UNIT_NAME ='Pieza')</v>
      </c>
      <c r="AG169" s="23" t="str">
        <f t="shared" si="30"/>
        <v>DECLARE @ISPRODNAL BIT = (CASE WHEN 'No' = 'Si' THEN 1 ELSE 0 END)</v>
      </c>
      <c r="AH169" s="23" t="str">
        <f t="shared" si="31"/>
        <v>DECLARE @ISACTIVE BIT = (CASE WHEN 'Si' = 'Si' THEN 1 ELSE 0 END)</v>
      </c>
      <c r="AI169" s="23" t="str">
        <f t="shared" si="32"/>
        <v>DECLARE @ISVISIBLE BIT = (CASE WHEN 'No' = 'Si' THEN 1 ELSE 0 END)</v>
      </c>
      <c r="AJ169" s="21"/>
      <c r="AK169" s="21"/>
      <c r="AL169" s="21"/>
      <c r="AM169" s="21"/>
      <c r="AN169" s="21"/>
      <c r="AO169" s="21"/>
    </row>
    <row r="170" spans="1:41" x14ac:dyDescent="0.25">
      <c r="A170" s="18" t="s">
        <v>623</v>
      </c>
      <c r="B170" s="19" t="s">
        <v>523</v>
      </c>
      <c r="C170" s="19" t="s">
        <v>524</v>
      </c>
      <c r="D170" s="19" t="s">
        <v>523</v>
      </c>
      <c r="E170" s="19" t="s">
        <v>524</v>
      </c>
      <c r="F170" s="20">
        <v>1</v>
      </c>
      <c r="G170" s="18" t="s">
        <v>685</v>
      </c>
      <c r="H170" s="19" t="s">
        <v>686</v>
      </c>
      <c r="I170" s="19" t="s">
        <v>626</v>
      </c>
      <c r="J170" s="20">
        <v>1</v>
      </c>
      <c r="K170" s="20">
        <v>1</v>
      </c>
      <c r="L170" s="20">
        <v>1</v>
      </c>
      <c r="M170" s="18" t="s">
        <v>625</v>
      </c>
      <c r="N170" s="18" t="s">
        <v>625</v>
      </c>
      <c r="O170" s="18" t="s">
        <v>624</v>
      </c>
      <c r="P170" s="18" t="s">
        <v>626</v>
      </c>
      <c r="Q170" s="18" t="s">
        <v>624</v>
      </c>
      <c r="R170" s="21" t="str">
        <f t="shared" si="22"/>
        <v>001-MU-395</v>
      </c>
      <c r="T170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(@LINEID,'MU-395','Mug Metálico Nipp 370ml','MU-395','Mug Metálico Nipp 370ml',1,@CURRENCYID,'Creado por Julian Porras el 20/08/2024',@ISEXTERNAL,1,1,1,@FOBID,@CIIFID,@ISPRODNAL,@ISACTIVE,@ISVISIBLE)
GO</v>
      </c>
      <c r="U170" s="21"/>
      <c r="V170" s="21"/>
      <c r="W170" s="21"/>
      <c r="X170" s="21"/>
      <c r="Y170" s="21"/>
      <c r="Z170" s="21"/>
      <c r="AA170" s="23" t="str">
        <f t="shared" si="24"/>
        <v>@LINEID,'MU-395','Mug Metálico Nipp 370ml','MU-395','Mug Metálico Nipp 370ml',1,@CURRENCYID,'Creado por Julian Porras el 20/08/2024',@ISEXTERNAL,1,1,1,@FOBID,@CIIFID,@ISPRODNAL,@ISACTIVE,@ISVISIBLE</v>
      </c>
      <c r="AB170" s="23" t="str">
        <f t="shared" si="25"/>
        <v>DECLARE @LINEID INT = (SELECT LINE_ID FROM lines WHERE LINE_CODE = '001')</v>
      </c>
      <c r="AC170" s="23" t="str">
        <f t="shared" si="26"/>
        <v>DECLARE @CURRENCYID INT = (SELECT CURRENCY_ID FROM currencies WHERE CURRENCY_NAME = 'USD ')</v>
      </c>
      <c r="AD170" s="23" t="str">
        <f t="shared" si="27"/>
        <v>DECLARE @ISEXTERNAL BIT = (CASE WHEN 'Si' = 'Si' THEN 1 ELSE 0 END)</v>
      </c>
      <c r="AE170" s="23" t="str">
        <f t="shared" si="28"/>
        <v>DECLARE @FOBID INT = (SELECT MEASURE_UNIT_ID FROM measure_units WHERE MEASURE_UNIT_NAME ='Pieza')</v>
      </c>
      <c r="AF170" s="23" t="str">
        <f t="shared" si="29"/>
        <v>DECLARE @CIIFID INT = (SELECT MEASURE_UNIT_ID FROM measure_units WHERE MEASURE_UNIT_NAME ='Pieza')</v>
      </c>
      <c r="AG170" s="23" t="str">
        <f t="shared" si="30"/>
        <v>DECLARE @ISPRODNAL BIT = (CASE WHEN 'No' = 'Si' THEN 1 ELSE 0 END)</v>
      </c>
      <c r="AH170" s="23" t="str">
        <f t="shared" si="31"/>
        <v>DECLARE @ISACTIVE BIT = (CASE WHEN 'Si' = 'Si' THEN 1 ELSE 0 END)</v>
      </c>
      <c r="AI170" s="23" t="str">
        <f t="shared" si="32"/>
        <v>DECLARE @ISVISIBLE BIT = (CASE WHEN 'No' = 'Si' THEN 1 ELSE 0 END)</v>
      </c>
      <c r="AJ170" s="21"/>
      <c r="AK170" s="21"/>
      <c r="AL170" s="21"/>
      <c r="AM170" s="21"/>
      <c r="AN170" s="21"/>
      <c r="AO170" s="21"/>
    </row>
    <row r="171" spans="1:41" x14ac:dyDescent="0.25">
      <c r="A171" s="18" t="s">
        <v>623</v>
      </c>
      <c r="B171" s="19" t="s">
        <v>525</v>
      </c>
      <c r="C171" s="19" t="s">
        <v>526</v>
      </c>
      <c r="D171" s="19" t="s">
        <v>525</v>
      </c>
      <c r="E171" s="19" t="s">
        <v>526</v>
      </c>
      <c r="F171" s="20">
        <v>1</v>
      </c>
      <c r="G171" s="18" t="s">
        <v>685</v>
      </c>
      <c r="H171" s="19" t="s">
        <v>686</v>
      </c>
      <c r="I171" s="19" t="s">
        <v>626</v>
      </c>
      <c r="J171" s="20">
        <v>1</v>
      </c>
      <c r="K171" s="20">
        <v>1</v>
      </c>
      <c r="L171" s="20">
        <v>1</v>
      </c>
      <c r="M171" s="18" t="s">
        <v>625</v>
      </c>
      <c r="N171" s="18" t="s">
        <v>625</v>
      </c>
      <c r="O171" s="18" t="s">
        <v>624</v>
      </c>
      <c r="P171" s="18" t="s">
        <v>626</v>
      </c>
      <c r="Q171" s="18" t="s">
        <v>624</v>
      </c>
      <c r="R171" s="21" t="str">
        <f t="shared" si="22"/>
        <v>001-MU-396</v>
      </c>
      <c r="T171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(@LINEID,'MU-396','Mug Metálico y Plástico Chester Urban Travel 900ml','MU-396','Mug Metálico y Plástico Chester Urban Travel 900ml',1,@CURRENCYID,'Creado por Julian Porras el 20/08/2024',@ISEXTERNAL,1,1,1,@FOBID,@CIIFID,@ISPRODNAL,@ISACTIVE,@ISVISIBLE)
GO</v>
      </c>
      <c r="U171" s="21"/>
      <c r="V171" s="21"/>
      <c r="W171" s="21"/>
      <c r="X171" s="21"/>
      <c r="Y171" s="21"/>
      <c r="Z171" s="21"/>
      <c r="AA171" s="23" t="str">
        <f t="shared" si="24"/>
        <v>@LINEID,'MU-396','Mug Metálico y Plástico Chester Urban Travel 900ml','MU-396','Mug Metálico y Plástico Chester Urban Travel 900ml',1,@CURRENCYID,'Creado por Julian Porras el 20/08/2024',@ISEXTERNAL,1,1,1,@FOBID,@CIIFID,@ISPRODNAL,@ISACTIVE,@ISVISIBLE</v>
      </c>
      <c r="AB171" s="23" t="str">
        <f t="shared" si="25"/>
        <v>DECLARE @LINEID INT = (SELECT LINE_ID FROM lines WHERE LINE_CODE = '001')</v>
      </c>
      <c r="AC171" s="23" t="str">
        <f t="shared" si="26"/>
        <v>DECLARE @CURRENCYID INT = (SELECT CURRENCY_ID FROM currencies WHERE CURRENCY_NAME = 'USD ')</v>
      </c>
      <c r="AD171" s="23" t="str">
        <f t="shared" si="27"/>
        <v>DECLARE @ISEXTERNAL BIT = (CASE WHEN 'Si' = 'Si' THEN 1 ELSE 0 END)</v>
      </c>
      <c r="AE171" s="23" t="str">
        <f t="shared" si="28"/>
        <v>DECLARE @FOBID INT = (SELECT MEASURE_UNIT_ID FROM measure_units WHERE MEASURE_UNIT_NAME ='Pieza')</v>
      </c>
      <c r="AF171" s="23" t="str">
        <f t="shared" si="29"/>
        <v>DECLARE @CIIFID INT = (SELECT MEASURE_UNIT_ID FROM measure_units WHERE MEASURE_UNIT_NAME ='Pieza')</v>
      </c>
      <c r="AG171" s="23" t="str">
        <f t="shared" si="30"/>
        <v>DECLARE @ISPRODNAL BIT = (CASE WHEN 'No' = 'Si' THEN 1 ELSE 0 END)</v>
      </c>
      <c r="AH171" s="23" t="str">
        <f t="shared" si="31"/>
        <v>DECLARE @ISACTIVE BIT = (CASE WHEN 'Si' = 'Si' THEN 1 ELSE 0 END)</v>
      </c>
      <c r="AI171" s="23" t="str">
        <f t="shared" si="32"/>
        <v>DECLARE @ISVISIBLE BIT = (CASE WHEN 'No' = 'Si' THEN 1 ELSE 0 END)</v>
      </c>
      <c r="AJ171" s="21"/>
      <c r="AK171" s="21"/>
      <c r="AL171" s="21"/>
      <c r="AM171" s="21"/>
      <c r="AN171" s="21"/>
      <c r="AO171" s="21"/>
    </row>
    <row r="172" spans="1:41" x14ac:dyDescent="0.25">
      <c r="A172" s="18" t="s">
        <v>623</v>
      </c>
      <c r="B172" s="19" t="s">
        <v>527</v>
      </c>
      <c r="C172" s="19" t="s">
        <v>528</v>
      </c>
      <c r="D172" s="19" t="s">
        <v>527</v>
      </c>
      <c r="E172" s="19" t="s">
        <v>528</v>
      </c>
      <c r="F172" s="20">
        <v>1</v>
      </c>
      <c r="G172" s="18" t="s">
        <v>685</v>
      </c>
      <c r="H172" s="19" t="s">
        <v>686</v>
      </c>
      <c r="I172" s="19" t="s">
        <v>626</v>
      </c>
      <c r="J172" s="20">
        <v>1</v>
      </c>
      <c r="K172" s="20">
        <v>1</v>
      </c>
      <c r="L172" s="20">
        <v>1</v>
      </c>
      <c r="M172" s="18" t="s">
        <v>625</v>
      </c>
      <c r="N172" s="18" t="s">
        <v>625</v>
      </c>
      <c r="O172" s="18" t="s">
        <v>624</v>
      </c>
      <c r="P172" s="18" t="s">
        <v>626</v>
      </c>
      <c r="Q172" s="18" t="s">
        <v>624</v>
      </c>
      <c r="R172" s="21" t="str">
        <f t="shared" si="22"/>
        <v>001-MU-397</v>
      </c>
      <c r="T172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(@LINEID,'MU-397','Botilito Metálico Copperfield 750ml','MU-397','Botilito Metálico Copperfield 750ml',1,@CURRENCYID,'Creado por Julian Porras el 20/08/2024',@ISEXTERNAL,1,1,1,@FOBID,@CIIFID,@ISPRODNAL,@ISACTIVE,@ISVISIBLE)
GO</v>
      </c>
      <c r="U172" s="21"/>
      <c r="V172" s="21"/>
      <c r="W172" s="21"/>
      <c r="X172" s="21"/>
      <c r="Y172" s="21"/>
      <c r="Z172" s="21"/>
      <c r="AA172" s="23" t="str">
        <f t="shared" si="24"/>
        <v>@LINEID,'MU-397','Botilito Metálico Copperfield 750ml','MU-397','Botilito Metálico Copperfield 750ml',1,@CURRENCYID,'Creado por Julian Porras el 20/08/2024',@ISEXTERNAL,1,1,1,@FOBID,@CIIFID,@ISPRODNAL,@ISACTIVE,@ISVISIBLE</v>
      </c>
      <c r="AB172" s="23" t="str">
        <f t="shared" si="25"/>
        <v>DECLARE @LINEID INT = (SELECT LINE_ID FROM lines WHERE LINE_CODE = '001')</v>
      </c>
      <c r="AC172" s="23" t="str">
        <f t="shared" si="26"/>
        <v>DECLARE @CURRENCYID INT = (SELECT CURRENCY_ID FROM currencies WHERE CURRENCY_NAME = 'USD ')</v>
      </c>
      <c r="AD172" s="23" t="str">
        <f t="shared" si="27"/>
        <v>DECLARE @ISEXTERNAL BIT = (CASE WHEN 'Si' = 'Si' THEN 1 ELSE 0 END)</v>
      </c>
      <c r="AE172" s="23" t="str">
        <f t="shared" si="28"/>
        <v>DECLARE @FOBID INT = (SELECT MEASURE_UNIT_ID FROM measure_units WHERE MEASURE_UNIT_NAME ='Pieza')</v>
      </c>
      <c r="AF172" s="23" t="str">
        <f t="shared" si="29"/>
        <v>DECLARE @CIIFID INT = (SELECT MEASURE_UNIT_ID FROM measure_units WHERE MEASURE_UNIT_NAME ='Pieza')</v>
      </c>
      <c r="AG172" s="23" t="str">
        <f t="shared" si="30"/>
        <v>DECLARE @ISPRODNAL BIT = (CASE WHEN 'No' = 'Si' THEN 1 ELSE 0 END)</v>
      </c>
      <c r="AH172" s="23" t="str">
        <f t="shared" si="31"/>
        <v>DECLARE @ISACTIVE BIT = (CASE WHEN 'Si' = 'Si' THEN 1 ELSE 0 END)</v>
      </c>
      <c r="AI172" s="23" t="str">
        <f t="shared" si="32"/>
        <v>DECLARE @ISVISIBLE BIT = (CASE WHEN 'No' = 'Si' THEN 1 ELSE 0 END)</v>
      </c>
      <c r="AJ172" s="21"/>
      <c r="AK172" s="21"/>
      <c r="AL172" s="21"/>
      <c r="AM172" s="21"/>
      <c r="AN172" s="21"/>
      <c r="AO172" s="21"/>
    </row>
    <row r="173" spans="1:41" x14ac:dyDescent="0.25">
      <c r="A173" s="18" t="s">
        <v>623</v>
      </c>
      <c r="B173" s="19" t="s">
        <v>529</v>
      </c>
      <c r="C173" s="19" t="s">
        <v>530</v>
      </c>
      <c r="D173" s="19" t="s">
        <v>529</v>
      </c>
      <c r="E173" s="19" t="s">
        <v>530</v>
      </c>
      <c r="F173" s="20">
        <v>1</v>
      </c>
      <c r="G173" s="18" t="s">
        <v>685</v>
      </c>
      <c r="H173" s="19" t="s">
        <v>686</v>
      </c>
      <c r="I173" s="19" t="s">
        <v>626</v>
      </c>
      <c r="J173" s="20">
        <v>1</v>
      </c>
      <c r="K173" s="20">
        <v>1</v>
      </c>
      <c r="L173" s="20">
        <v>1</v>
      </c>
      <c r="M173" s="18" t="s">
        <v>625</v>
      </c>
      <c r="N173" s="18" t="s">
        <v>625</v>
      </c>
      <c r="O173" s="18" t="s">
        <v>624</v>
      </c>
      <c r="P173" s="18" t="s">
        <v>626</v>
      </c>
      <c r="Q173" s="18" t="s">
        <v>624</v>
      </c>
      <c r="R173" s="21" t="str">
        <f t="shared" si="22"/>
        <v>001-MU-398</v>
      </c>
      <c r="T173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(@LINEID,'MU-398','Mug Metálico Cobalt Urban Travel 600ml','MU-398','Mug Metálico Cobalt Urban Travel 600ml',1,@CURRENCYID,'Creado por Julian Porras el 20/08/2024',@ISEXTERNAL,1,1,1,@FOBID,@CIIFID,@ISPRODNAL,@ISACTIVE,@ISVISIBLE)
GO</v>
      </c>
      <c r="U173" s="21"/>
      <c r="V173" s="21"/>
      <c r="W173" s="21"/>
      <c r="X173" s="21"/>
      <c r="Y173" s="21"/>
      <c r="Z173" s="21"/>
      <c r="AA173" s="23" t="str">
        <f t="shared" si="24"/>
        <v>@LINEID,'MU-398','Mug Metálico Cobalt Urban Travel 600ml','MU-398','Mug Metálico Cobalt Urban Travel 600ml',1,@CURRENCYID,'Creado por Julian Porras el 20/08/2024',@ISEXTERNAL,1,1,1,@FOBID,@CIIFID,@ISPRODNAL,@ISACTIVE,@ISVISIBLE</v>
      </c>
      <c r="AB173" s="23" t="str">
        <f t="shared" si="25"/>
        <v>DECLARE @LINEID INT = (SELECT LINE_ID FROM lines WHERE LINE_CODE = '001')</v>
      </c>
      <c r="AC173" s="23" t="str">
        <f t="shared" si="26"/>
        <v>DECLARE @CURRENCYID INT = (SELECT CURRENCY_ID FROM currencies WHERE CURRENCY_NAME = 'USD ')</v>
      </c>
      <c r="AD173" s="23" t="str">
        <f t="shared" si="27"/>
        <v>DECLARE @ISEXTERNAL BIT = (CASE WHEN 'Si' = 'Si' THEN 1 ELSE 0 END)</v>
      </c>
      <c r="AE173" s="23" t="str">
        <f t="shared" si="28"/>
        <v>DECLARE @FOBID INT = (SELECT MEASURE_UNIT_ID FROM measure_units WHERE MEASURE_UNIT_NAME ='Pieza')</v>
      </c>
      <c r="AF173" s="23" t="str">
        <f t="shared" si="29"/>
        <v>DECLARE @CIIFID INT = (SELECT MEASURE_UNIT_ID FROM measure_units WHERE MEASURE_UNIT_NAME ='Pieza')</v>
      </c>
      <c r="AG173" s="23" t="str">
        <f t="shared" si="30"/>
        <v>DECLARE @ISPRODNAL BIT = (CASE WHEN 'No' = 'Si' THEN 1 ELSE 0 END)</v>
      </c>
      <c r="AH173" s="23" t="str">
        <f t="shared" si="31"/>
        <v>DECLARE @ISACTIVE BIT = (CASE WHEN 'Si' = 'Si' THEN 1 ELSE 0 END)</v>
      </c>
      <c r="AI173" s="23" t="str">
        <f t="shared" si="32"/>
        <v>DECLARE @ISVISIBLE BIT = (CASE WHEN 'No' = 'Si' THEN 1 ELSE 0 END)</v>
      </c>
      <c r="AJ173" s="21"/>
      <c r="AK173" s="21"/>
      <c r="AL173" s="21"/>
      <c r="AM173" s="21"/>
      <c r="AN173" s="21"/>
      <c r="AO173" s="21"/>
    </row>
    <row r="174" spans="1:41" x14ac:dyDescent="0.25">
      <c r="A174" s="18" t="s">
        <v>623</v>
      </c>
      <c r="B174" s="19" t="s">
        <v>531</v>
      </c>
      <c r="C174" s="19" t="s">
        <v>532</v>
      </c>
      <c r="D174" s="19" t="s">
        <v>531</v>
      </c>
      <c r="E174" s="19" t="s">
        <v>532</v>
      </c>
      <c r="F174" s="20">
        <v>1</v>
      </c>
      <c r="G174" s="18" t="s">
        <v>685</v>
      </c>
      <c r="H174" s="19" t="s">
        <v>686</v>
      </c>
      <c r="I174" s="19" t="s">
        <v>626</v>
      </c>
      <c r="J174" s="20">
        <v>1</v>
      </c>
      <c r="K174" s="20">
        <v>1</v>
      </c>
      <c r="L174" s="20">
        <v>1</v>
      </c>
      <c r="M174" s="18" t="s">
        <v>625</v>
      </c>
      <c r="N174" s="18" t="s">
        <v>625</v>
      </c>
      <c r="O174" s="18" t="s">
        <v>624</v>
      </c>
      <c r="P174" s="18" t="s">
        <v>626</v>
      </c>
      <c r="Q174" s="18" t="s">
        <v>624</v>
      </c>
      <c r="R174" s="21" t="str">
        <f t="shared" si="22"/>
        <v>001-MU-399</v>
      </c>
      <c r="T174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(@LINEID,'MU-399','Mug Metálico Elven Urban Travel 900ml','MU-399','Mug Metálico Elven Urban Travel 900ml',1,@CURRENCYID,'Creado por Julian Porras el 20/08/2024',@ISEXTERNAL,1,1,1,@FOBID,@CIIFID,@ISPRODNAL,@ISACTIVE,@ISVISIBLE)
GO</v>
      </c>
      <c r="U174" s="21"/>
      <c r="V174" s="21"/>
      <c r="W174" s="21"/>
      <c r="X174" s="21"/>
      <c r="Y174" s="21"/>
      <c r="Z174" s="21"/>
      <c r="AA174" s="23" t="str">
        <f t="shared" si="24"/>
        <v>@LINEID,'MU-399','Mug Metálico Elven Urban Travel 900ml','MU-399','Mug Metálico Elven Urban Travel 900ml',1,@CURRENCYID,'Creado por Julian Porras el 20/08/2024',@ISEXTERNAL,1,1,1,@FOBID,@CIIFID,@ISPRODNAL,@ISACTIVE,@ISVISIBLE</v>
      </c>
      <c r="AB174" s="23" t="str">
        <f t="shared" si="25"/>
        <v>DECLARE @LINEID INT = (SELECT LINE_ID FROM lines WHERE LINE_CODE = '001')</v>
      </c>
      <c r="AC174" s="23" t="str">
        <f t="shared" si="26"/>
        <v>DECLARE @CURRENCYID INT = (SELECT CURRENCY_ID FROM currencies WHERE CURRENCY_NAME = 'USD ')</v>
      </c>
      <c r="AD174" s="23" t="str">
        <f t="shared" si="27"/>
        <v>DECLARE @ISEXTERNAL BIT = (CASE WHEN 'Si' = 'Si' THEN 1 ELSE 0 END)</v>
      </c>
      <c r="AE174" s="23" t="str">
        <f t="shared" si="28"/>
        <v>DECLARE @FOBID INT = (SELECT MEASURE_UNIT_ID FROM measure_units WHERE MEASURE_UNIT_NAME ='Pieza')</v>
      </c>
      <c r="AF174" s="23" t="str">
        <f t="shared" si="29"/>
        <v>DECLARE @CIIFID INT = (SELECT MEASURE_UNIT_ID FROM measure_units WHERE MEASURE_UNIT_NAME ='Pieza')</v>
      </c>
      <c r="AG174" s="23" t="str">
        <f t="shared" si="30"/>
        <v>DECLARE @ISPRODNAL BIT = (CASE WHEN 'No' = 'Si' THEN 1 ELSE 0 END)</v>
      </c>
      <c r="AH174" s="23" t="str">
        <f t="shared" si="31"/>
        <v>DECLARE @ISACTIVE BIT = (CASE WHEN 'Si' = 'Si' THEN 1 ELSE 0 END)</v>
      </c>
      <c r="AI174" s="23" t="str">
        <f t="shared" si="32"/>
        <v>DECLARE @ISVISIBLE BIT = (CASE WHEN 'No' = 'Si' THEN 1 ELSE 0 END)</v>
      </c>
      <c r="AJ174" s="21"/>
      <c r="AK174" s="21"/>
      <c r="AL174" s="21"/>
      <c r="AM174" s="21"/>
      <c r="AN174" s="21"/>
      <c r="AO174" s="21"/>
    </row>
    <row r="175" spans="1:41" x14ac:dyDescent="0.25">
      <c r="A175" s="18" t="s">
        <v>623</v>
      </c>
      <c r="B175" s="19" t="s">
        <v>539</v>
      </c>
      <c r="C175" s="19" t="s">
        <v>540</v>
      </c>
      <c r="D175" s="19" t="s">
        <v>539</v>
      </c>
      <c r="E175" s="19" t="s">
        <v>540</v>
      </c>
      <c r="F175" s="20">
        <v>1</v>
      </c>
      <c r="G175" s="18" t="s">
        <v>685</v>
      </c>
      <c r="H175" s="19" t="s">
        <v>686</v>
      </c>
      <c r="I175" s="19" t="s">
        <v>626</v>
      </c>
      <c r="J175" s="20">
        <v>1</v>
      </c>
      <c r="K175" s="20">
        <v>1</v>
      </c>
      <c r="L175" s="20">
        <v>1</v>
      </c>
      <c r="M175" s="18" t="s">
        <v>625</v>
      </c>
      <c r="N175" s="18" t="s">
        <v>625</v>
      </c>
      <c r="O175" s="18" t="s">
        <v>624</v>
      </c>
      <c r="P175" s="18" t="s">
        <v>626</v>
      </c>
      <c r="Q175" s="18" t="s">
        <v>624</v>
      </c>
      <c r="R175" s="21" t="str">
        <f t="shared" si="22"/>
        <v>001-VA-1120</v>
      </c>
      <c r="T175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(@LINEID,'VA-1120','Organizador Armond RPET','VA-1120','Organizador Armond RPET',1,@CURRENCYID,'Creado por Julian Porras el 20/08/2024',@ISEXTERNAL,1,1,1,@FOBID,@CIIFID,@ISPRODNAL,@ISACTIVE,@ISVISIBLE)
GO</v>
      </c>
      <c r="U175" s="21"/>
      <c r="V175" s="21"/>
      <c r="W175" s="21"/>
      <c r="X175" s="21"/>
      <c r="Y175" s="21"/>
      <c r="Z175" s="21"/>
      <c r="AA175" s="23" t="str">
        <f t="shared" si="24"/>
        <v>@LINEID,'VA-1120','Organizador Armond RPET','VA-1120','Organizador Armond RPET',1,@CURRENCYID,'Creado por Julian Porras el 20/08/2024',@ISEXTERNAL,1,1,1,@FOBID,@CIIFID,@ISPRODNAL,@ISACTIVE,@ISVISIBLE</v>
      </c>
      <c r="AB175" s="23" t="str">
        <f t="shared" si="25"/>
        <v>DECLARE @LINEID INT = (SELECT LINE_ID FROM lines WHERE LINE_CODE = '001')</v>
      </c>
      <c r="AC175" s="23" t="str">
        <f t="shared" si="26"/>
        <v>DECLARE @CURRENCYID INT = (SELECT CURRENCY_ID FROM currencies WHERE CURRENCY_NAME = 'USD ')</v>
      </c>
      <c r="AD175" s="23" t="str">
        <f t="shared" si="27"/>
        <v>DECLARE @ISEXTERNAL BIT = (CASE WHEN 'Si' = 'Si' THEN 1 ELSE 0 END)</v>
      </c>
      <c r="AE175" s="23" t="str">
        <f t="shared" si="28"/>
        <v>DECLARE @FOBID INT = (SELECT MEASURE_UNIT_ID FROM measure_units WHERE MEASURE_UNIT_NAME ='Pieza')</v>
      </c>
      <c r="AF175" s="23" t="str">
        <f t="shared" si="29"/>
        <v>DECLARE @CIIFID INT = (SELECT MEASURE_UNIT_ID FROM measure_units WHERE MEASURE_UNIT_NAME ='Pieza')</v>
      </c>
      <c r="AG175" s="23" t="str">
        <f t="shared" si="30"/>
        <v>DECLARE @ISPRODNAL BIT = (CASE WHEN 'No' = 'Si' THEN 1 ELSE 0 END)</v>
      </c>
      <c r="AH175" s="23" t="str">
        <f t="shared" si="31"/>
        <v>DECLARE @ISACTIVE BIT = (CASE WHEN 'Si' = 'Si' THEN 1 ELSE 0 END)</v>
      </c>
      <c r="AI175" s="23" t="str">
        <f t="shared" si="32"/>
        <v>DECLARE @ISVISIBLE BIT = (CASE WHEN 'No' = 'Si' THEN 1 ELSE 0 END)</v>
      </c>
      <c r="AJ175" s="21"/>
      <c r="AK175" s="21"/>
      <c r="AL175" s="21"/>
      <c r="AM175" s="21"/>
      <c r="AN175" s="21"/>
      <c r="AO175" s="21"/>
    </row>
    <row r="176" spans="1:41" x14ac:dyDescent="0.25">
      <c r="A176" s="18" t="s">
        <v>623</v>
      </c>
      <c r="B176" s="19" t="s">
        <v>541</v>
      </c>
      <c r="C176" s="19" t="s">
        <v>542</v>
      </c>
      <c r="D176" s="19" t="s">
        <v>541</v>
      </c>
      <c r="E176" s="19" t="s">
        <v>542</v>
      </c>
      <c r="F176" s="20">
        <v>1</v>
      </c>
      <c r="G176" s="18" t="s">
        <v>685</v>
      </c>
      <c r="H176" s="19" t="s">
        <v>686</v>
      </c>
      <c r="I176" s="19" t="s">
        <v>626</v>
      </c>
      <c r="J176" s="20">
        <v>1</v>
      </c>
      <c r="K176" s="20">
        <v>1</v>
      </c>
      <c r="L176" s="20">
        <v>1</v>
      </c>
      <c r="M176" s="18" t="s">
        <v>625</v>
      </c>
      <c r="N176" s="18" t="s">
        <v>625</v>
      </c>
      <c r="O176" s="18" t="s">
        <v>624</v>
      </c>
      <c r="P176" s="18" t="s">
        <v>626</v>
      </c>
      <c r="Q176" s="18" t="s">
        <v>624</v>
      </c>
      <c r="R176" s="21" t="str">
        <f t="shared" si="22"/>
        <v>001-VA-1121</v>
      </c>
      <c r="T176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(@LINEID,'VA-1121','Funda para Laptop Armond RPET','VA-1121','Funda para Laptop Armond RPET',1,@CURRENCYID,'Creado por Julian Porras el 20/08/2024',@ISEXTERNAL,1,1,1,@FOBID,@CIIFID,@ISPRODNAL,@ISACTIVE,@ISVISIBLE)
GO</v>
      </c>
      <c r="U176" s="21"/>
      <c r="V176" s="21"/>
      <c r="W176" s="21"/>
      <c r="X176" s="21"/>
      <c r="Y176" s="21"/>
      <c r="Z176" s="21"/>
      <c r="AA176" s="23" t="str">
        <f t="shared" si="24"/>
        <v>@LINEID,'VA-1121','Funda para Laptop Armond RPET','VA-1121','Funda para Laptop Armond RPET',1,@CURRENCYID,'Creado por Julian Porras el 20/08/2024',@ISEXTERNAL,1,1,1,@FOBID,@CIIFID,@ISPRODNAL,@ISACTIVE,@ISVISIBLE</v>
      </c>
      <c r="AB176" s="23" t="str">
        <f t="shared" si="25"/>
        <v>DECLARE @LINEID INT = (SELECT LINE_ID FROM lines WHERE LINE_CODE = '001')</v>
      </c>
      <c r="AC176" s="23" t="str">
        <f t="shared" si="26"/>
        <v>DECLARE @CURRENCYID INT = (SELECT CURRENCY_ID FROM currencies WHERE CURRENCY_NAME = 'USD ')</v>
      </c>
      <c r="AD176" s="23" t="str">
        <f t="shared" si="27"/>
        <v>DECLARE @ISEXTERNAL BIT = (CASE WHEN 'Si' = 'Si' THEN 1 ELSE 0 END)</v>
      </c>
      <c r="AE176" s="23" t="str">
        <f t="shared" si="28"/>
        <v>DECLARE @FOBID INT = (SELECT MEASURE_UNIT_ID FROM measure_units WHERE MEASURE_UNIT_NAME ='Pieza')</v>
      </c>
      <c r="AF176" s="23" t="str">
        <f t="shared" si="29"/>
        <v>DECLARE @CIIFID INT = (SELECT MEASURE_UNIT_ID FROM measure_units WHERE MEASURE_UNIT_NAME ='Pieza')</v>
      </c>
      <c r="AG176" s="23" t="str">
        <f t="shared" si="30"/>
        <v>DECLARE @ISPRODNAL BIT = (CASE WHEN 'No' = 'Si' THEN 1 ELSE 0 END)</v>
      </c>
      <c r="AH176" s="23" t="str">
        <f t="shared" si="31"/>
        <v>DECLARE @ISACTIVE BIT = (CASE WHEN 'Si' = 'Si' THEN 1 ELSE 0 END)</v>
      </c>
      <c r="AI176" s="23" t="str">
        <f t="shared" si="32"/>
        <v>DECLARE @ISVISIBLE BIT = (CASE WHEN 'No' = 'Si' THEN 1 ELSE 0 END)</v>
      </c>
      <c r="AJ176" s="21"/>
      <c r="AK176" s="21"/>
      <c r="AL176" s="21"/>
      <c r="AM176" s="21"/>
      <c r="AN176" s="21"/>
      <c r="AO176" s="21"/>
    </row>
    <row r="177" spans="1:41" x14ac:dyDescent="0.25">
      <c r="A177" s="18" t="s">
        <v>623</v>
      </c>
      <c r="B177" s="19" t="s">
        <v>543</v>
      </c>
      <c r="C177" s="19" t="s">
        <v>544</v>
      </c>
      <c r="D177" s="19" t="s">
        <v>543</v>
      </c>
      <c r="E177" s="19" t="s">
        <v>544</v>
      </c>
      <c r="F177" s="20">
        <v>1</v>
      </c>
      <c r="G177" s="18" t="s">
        <v>685</v>
      </c>
      <c r="H177" s="19" t="s">
        <v>686</v>
      </c>
      <c r="I177" s="19" t="s">
        <v>626</v>
      </c>
      <c r="J177" s="20">
        <v>1</v>
      </c>
      <c r="K177" s="20">
        <v>1</v>
      </c>
      <c r="L177" s="20">
        <v>1</v>
      </c>
      <c r="M177" s="18" t="s">
        <v>625</v>
      </c>
      <c r="N177" s="18" t="s">
        <v>625</v>
      </c>
      <c r="O177" s="18" t="s">
        <v>624</v>
      </c>
      <c r="P177" s="18" t="s">
        <v>626</v>
      </c>
      <c r="Q177" s="18" t="s">
        <v>624</v>
      </c>
      <c r="R177" s="21" t="str">
        <f t="shared" si="22"/>
        <v>001-VA-1123</v>
      </c>
      <c r="T177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(@LINEID,'VA-1123','Portadocumentos Heritage Swiss Peak','VA-1123','Portadocumentos Heritage Swiss Peak',1,@CURRENCYID,'Creado por Julian Porras el 20/08/2024',@ISEXTERNAL,1,1,1,@FOBID,@CIIFID,@ISPRODNAL,@ISACTIVE,@ISVISIBLE)
GO</v>
      </c>
      <c r="U177" s="21"/>
      <c r="V177" s="21"/>
      <c r="W177" s="21"/>
      <c r="X177" s="21"/>
      <c r="Y177" s="21"/>
      <c r="Z177" s="21"/>
      <c r="AA177" s="23" t="str">
        <f t="shared" si="24"/>
        <v>@LINEID,'VA-1123','Portadocumentos Heritage Swiss Peak','VA-1123','Portadocumentos Heritage Swiss Peak',1,@CURRENCYID,'Creado por Julian Porras el 20/08/2024',@ISEXTERNAL,1,1,1,@FOBID,@CIIFID,@ISPRODNAL,@ISACTIVE,@ISVISIBLE</v>
      </c>
      <c r="AB177" s="23" t="str">
        <f t="shared" si="25"/>
        <v>DECLARE @LINEID INT = (SELECT LINE_ID FROM lines WHERE LINE_CODE = '001')</v>
      </c>
      <c r="AC177" s="23" t="str">
        <f t="shared" si="26"/>
        <v>DECLARE @CURRENCYID INT = (SELECT CURRENCY_ID FROM currencies WHERE CURRENCY_NAME = 'USD ')</v>
      </c>
      <c r="AD177" s="23" t="str">
        <f t="shared" si="27"/>
        <v>DECLARE @ISEXTERNAL BIT = (CASE WHEN 'Si' = 'Si' THEN 1 ELSE 0 END)</v>
      </c>
      <c r="AE177" s="23" t="str">
        <f t="shared" si="28"/>
        <v>DECLARE @FOBID INT = (SELECT MEASURE_UNIT_ID FROM measure_units WHERE MEASURE_UNIT_NAME ='Pieza')</v>
      </c>
      <c r="AF177" s="23" t="str">
        <f t="shared" si="29"/>
        <v>DECLARE @CIIFID INT = (SELECT MEASURE_UNIT_ID FROM measure_units WHERE MEASURE_UNIT_NAME ='Pieza')</v>
      </c>
      <c r="AG177" s="23" t="str">
        <f t="shared" si="30"/>
        <v>DECLARE @ISPRODNAL BIT = (CASE WHEN 'No' = 'Si' THEN 1 ELSE 0 END)</v>
      </c>
      <c r="AH177" s="23" t="str">
        <f t="shared" si="31"/>
        <v>DECLARE @ISACTIVE BIT = (CASE WHEN 'Si' = 'Si' THEN 1 ELSE 0 END)</v>
      </c>
      <c r="AI177" s="23" t="str">
        <f t="shared" si="32"/>
        <v>DECLARE @ISVISIBLE BIT = (CASE WHEN 'No' = 'Si' THEN 1 ELSE 0 END)</v>
      </c>
      <c r="AJ177" s="21"/>
      <c r="AK177" s="21"/>
      <c r="AL177" s="21"/>
      <c r="AM177" s="21"/>
      <c r="AN177" s="21"/>
      <c r="AO177" s="21"/>
    </row>
    <row r="178" spans="1:41" x14ac:dyDescent="0.25">
      <c r="A178" s="18" t="s">
        <v>623</v>
      </c>
      <c r="B178" s="19" t="s">
        <v>545</v>
      </c>
      <c r="C178" s="19" t="s">
        <v>622</v>
      </c>
      <c r="D178" s="19" t="s">
        <v>545</v>
      </c>
      <c r="E178" s="19" t="s">
        <v>622</v>
      </c>
      <c r="F178" s="20">
        <v>1</v>
      </c>
      <c r="G178" s="18" t="s">
        <v>685</v>
      </c>
      <c r="H178" s="19" t="s">
        <v>686</v>
      </c>
      <c r="I178" s="19" t="s">
        <v>626</v>
      </c>
      <c r="J178" s="20">
        <v>1</v>
      </c>
      <c r="K178" s="20">
        <v>1</v>
      </c>
      <c r="L178" s="20">
        <v>1</v>
      </c>
      <c r="M178" s="18" t="s">
        <v>625</v>
      </c>
      <c r="N178" s="18" t="s">
        <v>625</v>
      </c>
      <c r="O178" s="18" t="s">
        <v>624</v>
      </c>
      <c r="P178" s="18" t="s">
        <v>626</v>
      </c>
      <c r="Q178" s="18" t="s">
        <v>624</v>
      </c>
      <c r="R178" s="21" t="str">
        <f t="shared" si="22"/>
        <v>001-SET-SW-DLU</v>
      </c>
      <c r="T178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(@LINEID,'SET-SW-DLU','Set Swiss Peak Deluxe','SET-SW-DLU','Set Swiss Peak Deluxe',1,@CURRENCYID,'Creado por Julian Porras el 20/08/2024',@ISEXTERNAL,1,1,1,@FOBID,@CIIFID,@ISPRODNAL,@ISACTIVE,@ISVISIBLE)
GO</v>
      </c>
      <c r="U178" s="21"/>
      <c r="V178" s="21"/>
      <c r="W178" s="21"/>
      <c r="X178" s="21"/>
      <c r="Y178" s="21"/>
      <c r="Z178" s="21"/>
      <c r="AA178" s="23" t="str">
        <f t="shared" si="24"/>
        <v>@LINEID,'SET-SW-DLU','Set Swiss Peak Deluxe','SET-SW-DLU','Set Swiss Peak Deluxe',1,@CURRENCYID,'Creado por Julian Porras el 20/08/2024',@ISEXTERNAL,1,1,1,@FOBID,@CIIFID,@ISPRODNAL,@ISACTIVE,@ISVISIBLE</v>
      </c>
      <c r="AB178" s="23" t="str">
        <f t="shared" si="25"/>
        <v>DECLARE @LINEID INT = (SELECT LINE_ID FROM lines WHERE LINE_CODE = '001')</v>
      </c>
      <c r="AC178" s="23" t="str">
        <f t="shared" si="26"/>
        <v>DECLARE @CURRENCYID INT = (SELECT CURRENCY_ID FROM currencies WHERE CURRENCY_NAME = 'USD ')</v>
      </c>
      <c r="AD178" s="23" t="str">
        <f t="shared" si="27"/>
        <v>DECLARE @ISEXTERNAL BIT = (CASE WHEN 'Si' = 'Si' THEN 1 ELSE 0 END)</v>
      </c>
      <c r="AE178" s="23" t="str">
        <f t="shared" si="28"/>
        <v>DECLARE @FOBID INT = (SELECT MEASURE_UNIT_ID FROM measure_units WHERE MEASURE_UNIT_NAME ='Pieza')</v>
      </c>
      <c r="AF178" s="23" t="str">
        <f t="shared" si="29"/>
        <v>DECLARE @CIIFID INT = (SELECT MEASURE_UNIT_ID FROM measure_units WHERE MEASURE_UNIT_NAME ='Pieza')</v>
      </c>
      <c r="AG178" s="23" t="str">
        <f t="shared" si="30"/>
        <v>DECLARE @ISPRODNAL BIT = (CASE WHEN 'No' = 'Si' THEN 1 ELSE 0 END)</v>
      </c>
      <c r="AH178" s="23" t="str">
        <f t="shared" si="31"/>
        <v>DECLARE @ISACTIVE BIT = (CASE WHEN 'Si' = 'Si' THEN 1 ELSE 0 END)</v>
      </c>
      <c r="AI178" s="23" t="str">
        <f t="shared" si="32"/>
        <v>DECLARE @ISVISIBLE BIT = (CASE WHEN 'No' = 'Si' THEN 1 ELSE 0 END)</v>
      </c>
      <c r="AJ178" s="21"/>
      <c r="AK178" s="21"/>
      <c r="AL178" s="21"/>
      <c r="AM178" s="21"/>
      <c r="AN178" s="21"/>
      <c r="AO178" s="21"/>
    </row>
    <row r="179" spans="1:41" x14ac:dyDescent="0.25">
      <c r="A179" s="18" t="s">
        <v>623</v>
      </c>
      <c r="B179" s="19" t="s">
        <v>546</v>
      </c>
      <c r="C179" s="19" t="s">
        <v>547</v>
      </c>
      <c r="D179" s="19" t="s">
        <v>546</v>
      </c>
      <c r="E179" s="19" t="s">
        <v>547</v>
      </c>
      <c r="F179" s="20">
        <v>1</v>
      </c>
      <c r="G179" s="18" t="s">
        <v>685</v>
      </c>
      <c r="H179" s="19" t="s">
        <v>686</v>
      </c>
      <c r="I179" s="19" t="s">
        <v>626</v>
      </c>
      <c r="J179" s="20">
        <v>1</v>
      </c>
      <c r="K179" s="20">
        <v>1</v>
      </c>
      <c r="L179" s="20">
        <v>1</v>
      </c>
      <c r="M179" s="18" t="s">
        <v>625</v>
      </c>
      <c r="N179" s="18" t="s">
        <v>625</v>
      </c>
      <c r="O179" s="18" t="s">
        <v>624</v>
      </c>
      <c r="P179" s="18" t="s">
        <v>626</v>
      </c>
      <c r="Q179" s="18" t="s">
        <v>624</v>
      </c>
      <c r="R179" s="21" t="str">
        <f t="shared" si="22"/>
        <v>001-CP-337</v>
      </c>
      <c r="T179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(@LINEID,'CP-337','Pastillero Jelly','CP-337','Pastillero Jelly',1,@CURRENCYID,'Creado por Julian Porras el 20/08/2024',@ISEXTERNAL,1,1,1,@FOBID,@CIIFID,@ISPRODNAL,@ISACTIVE,@ISVISIBLE)
GO</v>
      </c>
      <c r="U179" s="21"/>
      <c r="V179" s="21"/>
      <c r="W179" s="21"/>
      <c r="X179" s="21"/>
      <c r="Y179" s="21"/>
      <c r="Z179" s="21"/>
      <c r="AA179" s="23" t="str">
        <f t="shared" si="24"/>
        <v>@LINEID,'CP-337','Pastillero Jelly','CP-337','Pastillero Jelly',1,@CURRENCYID,'Creado por Julian Porras el 20/08/2024',@ISEXTERNAL,1,1,1,@FOBID,@CIIFID,@ISPRODNAL,@ISACTIVE,@ISVISIBLE</v>
      </c>
      <c r="AB179" s="23" t="str">
        <f t="shared" si="25"/>
        <v>DECLARE @LINEID INT = (SELECT LINE_ID FROM lines WHERE LINE_CODE = '001')</v>
      </c>
      <c r="AC179" s="23" t="str">
        <f t="shared" si="26"/>
        <v>DECLARE @CURRENCYID INT = (SELECT CURRENCY_ID FROM currencies WHERE CURRENCY_NAME = 'USD ')</v>
      </c>
      <c r="AD179" s="23" t="str">
        <f t="shared" si="27"/>
        <v>DECLARE @ISEXTERNAL BIT = (CASE WHEN 'Si' = 'Si' THEN 1 ELSE 0 END)</v>
      </c>
      <c r="AE179" s="23" t="str">
        <f t="shared" si="28"/>
        <v>DECLARE @FOBID INT = (SELECT MEASURE_UNIT_ID FROM measure_units WHERE MEASURE_UNIT_NAME ='Pieza')</v>
      </c>
      <c r="AF179" s="23" t="str">
        <f t="shared" si="29"/>
        <v>DECLARE @CIIFID INT = (SELECT MEASURE_UNIT_ID FROM measure_units WHERE MEASURE_UNIT_NAME ='Pieza')</v>
      </c>
      <c r="AG179" s="23" t="str">
        <f t="shared" si="30"/>
        <v>DECLARE @ISPRODNAL BIT = (CASE WHEN 'No' = 'Si' THEN 1 ELSE 0 END)</v>
      </c>
      <c r="AH179" s="23" t="str">
        <f t="shared" si="31"/>
        <v>DECLARE @ISACTIVE BIT = (CASE WHEN 'Si' = 'Si' THEN 1 ELSE 0 END)</v>
      </c>
      <c r="AI179" s="23" t="str">
        <f t="shared" si="32"/>
        <v>DECLARE @ISVISIBLE BIT = (CASE WHEN 'No' = 'Si' THEN 1 ELSE 0 END)</v>
      </c>
      <c r="AJ179" s="21"/>
      <c r="AK179" s="21"/>
      <c r="AL179" s="21"/>
      <c r="AM179" s="21"/>
      <c r="AN179" s="21"/>
      <c r="AO179" s="21"/>
    </row>
    <row r="180" spans="1:41" x14ac:dyDescent="0.25">
      <c r="A180" s="18" t="s">
        <v>623</v>
      </c>
      <c r="B180" s="19" t="s">
        <v>548</v>
      </c>
      <c r="C180" s="19" t="s">
        <v>549</v>
      </c>
      <c r="D180" s="19" t="s">
        <v>548</v>
      </c>
      <c r="E180" s="19" t="s">
        <v>549</v>
      </c>
      <c r="F180" s="20">
        <v>1</v>
      </c>
      <c r="G180" s="18" t="s">
        <v>685</v>
      </c>
      <c r="H180" s="19" t="s">
        <v>686</v>
      </c>
      <c r="I180" s="19" t="s">
        <v>626</v>
      </c>
      <c r="J180" s="20">
        <v>1</v>
      </c>
      <c r="K180" s="20">
        <v>1</v>
      </c>
      <c r="L180" s="20">
        <v>1</v>
      </c>
      <c r="M180" s="18" t="s">
        <v>625</v>
      </c>
      <c r="N180" s="18" t="s">
        <v>625</v>
      </c>
      <c r="O180" s="18" t="s">
        <v>624</v>
      </c>
      <c r="P180" s="18" t="s">
        <v>626</v>
      </c>
      <c r="Q180" s="18" t="s">
        <v>624</v>
      </c>
      <c r="R180" s="21" t="str">
        <f t="shared" si="22"/>
        <v>001-HE-306</v>
      </c>
      <c r="T180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(@LINEID,'HE-306','Llavero Metro con Nivelador Jazzy','HE-306','Llavero Metro con Nivelador Jazzy',1,@CURRENCYID,'Creado por Julian Porras el 20/08/2024',@ISEXTERNAL,1,1,1,@FOBID,@CIIFID,@ISPRODNAL,@ISACTIVE,@ISVISIBLE)
GO</v>
      </c>
      <c r="U180" s="21"/>
      <c r="V180" s="21"/>
      <c r="W180" s="21"/>
      <c r="X180" s="21"/>
      <c r="Y180" s="21"/>
      <c r="Z180" s="21"/>
      <c r="AA180" s="23" t="str">
        <f t="shared" si="24"/>
        <v>@LINEID,'HE-306','Llavero Metro con Nivelador Jazzy','HE-306','Llavero Metro con Nivelador Jazzy',1,@CURRENCYID,'Creado por Julian Porras el 20/08/2024',@ISEXTERNAL,1,1,1,@FOBID,@CIIFID,@ISPRODNAL,@ISACTIVE,@ISVISIBLE</v>
      </c>
      <c r="AB180" s="23" t="str">
        <f t="shared" si="25"/>
        <v>DECLARE @LINEID INT = (SELECT LINE_ID FROM lines WHERE LINE_CODE = '001')</v>
      </c>
      <c r="AC180" s="23" t="str">
        <f t="shared" si="26"/>
        <v>DECLARE @CURRENCYID INT = (SELECT CURRENCY_ID FROM currencies WHERE CURRENCY_NAME = 'USD ')</v>
      </c>
      <c r="AD180" s="23" t="str">
        <f t="shared" si="27"/>
        <v>DECLARE @ISEXTERNAL BIT = (CASE WHEN 'Si' = 'Si' THEN 1 ELSE 0 END)</v>
      </c>
      <c r="AE180" s="23" t="str">
        <f t="shared" si="28"/>
        <v>DECLARE @FOBID INT = (SELECT MEASURE_UNIT_ID FROM measure_units WHERE MEASURE_UNIT_NAME ='Pieza')</v>
      </c>
      <c r="AF180" s="23" t="str">
        <f t="shared" si="29"/>
        <v>DECLARE @CIIFID INT = (SELECT MEASURE_UNIT_ID FROM measure_units WHERE MEASURE_UNIT_NAME ='Pieza')</v>
      </c>
      <c r="AG180" s="23" t="str">
        <f t="shared" si="30"/>
        <v>DECLARE @ISPRODNAL BIT = (CASE WHEN 'No' = 'Si' THEN 1 ELSE 0 END)</v>
      </c>
      <c r="AH180" s="23" t="str">
        <f t="shared" si="31"/>
        <v>DECLARE @ISACTIVE BIT = (CASE WHEN 'Si' = 'Si' THEN 1 ELSE 0 END)</v>
      </c>
      <c r="AI180" s="23" t="str">
        <f t="shared" si="32"/>
        <v>DECLARE @ISVISIBLE BIT = (CASE WHEN 'No' = 'Si' THEN 1 ELSE 0 END)</v>
      </c>
      <c r="AJ180" s="21"/>
      <c r="AK180" s="21"/>
      <c r="AL180" s="21"/>
      <c r="AM180" s="21"/>
      <c r="AN180" s="21"/>
      <c r="AO180" s="21"/>
    </row>
    <row r="181" spans="1:41" x14ac:dyDescent="0.25">
      <c r="A181" s="18" t="s">
        <v>623</v>
      </c>
      <c r="B181" s="19" t="s">
        <v>550</v>
      </c>
      <c r="C181" s="19" t="s">
        <v>551</v>
      </c>
      <c r="D181" s="19" t="s">
        <v>550</v>
      </c>
      <c r="E181" s="19" t="s">
        <v>551</v>
      </c>
      <c r="F181" s="20">
        <v>1</v>
      </c>
      <c r="G181" s="18" t="s">
        <v>685</v>
      </c>
      <c r="H181" s="19" t="s">
        <v>686</v>
      </c>
      <c r="I181" s="19" t="s">
        <v>626</v>
      </c>
      <c r="J181" s="20">
        <v>1</v>
      </c>
      <c r="K181" s="20">
        <v>1</v>
      </c>
      <c r="L181" s="20">
        <v>1</v>
      </c>
      <c r="M181" s="18" t="s">
        <v>625</v>
      </c>
      <c r="N181" s="18" t="s">
        <v>625</v>
      </c>
      <c r="O181" s="18" t="s">
        <v>624</v>
      </c>
      <c r="P181" s="18" t="s">
        <v>626</v>
      </c>
      <c r="Q181" s="18" t="s">
        <v>624</v>
      </c>
      <c r="R181" s="21" t="str">
        <f t="shared" si="22"/>
        <v>001-HE-307</v>
      </c>
      <c r="T181" s="22" t="str">
        <f t="shared" si="23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(@LINEID,'HE-307','Llavero Destapador Level','HE-307','Llavero Destapador Level',1,@CURRENCYID,'Creado por Julian Porras el 20/08/2024',@ISEXTERNAL,1,1,1,@FOBID,@CIIFID,@ISPRODNAL,@ISACTIVE,@ISVISIBLE)
GO</v>
      </c>
      <c r="U181" s="21"/>
      <c r="V181" s="21"/>
      <c r="W181" s="21"/>
      <c r="X181" s="21"/>
      <c r="Y181" s="21"/>
      <c r="Z181" s="21"/>
      <c r="AA181" s="23" t="str">
        <f t="shared" si="24"/>
        <v>@LINEID,'HE-307','Llavero Destapador Level','HE-307','Llavero Destapador Level',1,@CURRENCYID,'Creado por Julian Porras el 20/08/2024',@ISEXTERNAL,1,1,1,@FOBID,@CIIFID,@ISPRODNAL,@ISACTIVE,@ISVISIBLE</v>
      </c>
      <c r="AB181" s="23" t="str">
        <f t="shared" si="25"/>
        <v>DECLARE @LINEID INT = (SELECT LINE_ID FROM lines WHERE LINE_CODE = '001')</v>
      </c>
      <c r="AC181" s="23" t="str">
        <f t="shared" si="26"/>
        <v>DECLARE @CURRENCYID INT = (SELECT CURRENCY_ID FROM currencies WHERE CURRENCY_NAME = 'USD ')</v>
      </c>
      <c r="AD181" s="23" t="str">
        <f t="shared" si="27"/>
        <v>DECLARE @ISEXTERNAL BIT = (CASE WHEN 'Si' = 'Si' THEN 1 ELSE 0 END)</v>
      </c>
      <c r="AE181" s="23" t="str">
        <f t="shared" si="28"/>
        <v>DECLARE @FOBID INT = (SELECT MEASURE_UNIT_ID FROM measure_units WHERE MEASURE_UNIT_NAME ='Pieza')</v>
      </c>
      <c r="AF181" s="23" t="str">
        <f t="shared" si="29"/>
        <v>DECLARE @CIIFID INT = (SELECT MEASURE_UNIT_ID FROM measure_units WHERE MEASURE_UNIT_NAME ='Pieza')</v>
      </c>
      <c r="AG181" s="23" t="str">
        <f t="shared" si="30"/>
        <v>DECLARE @ISPRODNAL BIT = (CASE WHEN 'No' = 'Si' THEN 1 ELSE 0 END)</v>
      </c>
      <c r="AH181" s="23" t="str">
        <f t="shared" si="31"/>
        <v>DECLARE @ISACTIVE BIT = (CASE WHEN 'Si' = 'Si' THEN 1 ELSE 0 END)</v>
      </c>
      <c r="AI181" s="23" t="str">
        <f t="shared" si="32"/>
        <v>DECLARE @ISVISIBLE BIT = (CASE WHEN 'No' = 'Si' THEN 1 ELSE 0 END)</v>
      </c>
      <c r="AJ181" s="21"/>
      <c r="AK181" s="21"/>
      <c r="AL181" s="21"/>
      <c r="AM181" s="21"/>
      <c r="AN181" s="21"/>
      <c r="AO181" s="21"/>
    </row>
    <row r="182" spans="1:41" x14ac:dyDescent="0.25">
      <c r="A182" s="18" t="s">
        <v>623</v>
      </c>
      <c r="B182" s="19" t="s">
        <v>552</v>
      </c>
      <c r="C182" s="19" t="s">
        <v>553</v>
      </c>
      <c r="D182" s="19" t="s">
        <v>552</v>
      </c>
      <c r="E182" s="19" t="s">
        <v>553</v>
      </c>
      <c r="F182" s="20">
        <v>1</v>
      </c>
      <c r="G182" s="18" t="s">
        <v>685</v>
      </c>
      <c r="H182" s="19" t="s">
        <v>686</v>
      </c>
      <c r="I182" s="19" t="s">
        <v>626</v>
      </c>
      <c r="J182" s="20">
        <v>1</v>
      </c>
      <c r="K182" s="20">
        <v>1</v>
      </c>
      <c r="L182" s="20">
        <v>1</v>
      </c>
      <c r="M182" s="18" t="s">
        <v>625</v>
      </c>
      <c r="N182" s="18" t="s">
        <v>625</v>
      </c>
      <c r="O182" s="18" t="s">
        <v>624</v>
      </c>
      <c r="P182" s="18" t="s">
        <v>626</v>
      </c>
      <c r="Q182" s="18" t="s">
        <v>624</v>
      </c>
      <c r="R182" s="21" t="str">
        <f t="shared" ref="R182:R245" si="33">IF(A182&lt;&gt;"",IF(B182&lt;&gt;"",CONCATENATE(A182,"-",B182),""),"")</f>
        <v>001-HE-308</v>
      </c>
      <c r="T182" s="22" t="str">
        <f t="shared" ref="T182:T206" si="34">CONCATENATE(AB182," ",AC182," ",AD182," ",AE182," ",AF182," ",AG182," ",AH182," ",AI182," ",$T$2,$T$3,$V$2,$V$3,$Y$2,$U$2,$V$2,AA182,$Y$2,CHAR(10),"GO")</f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(@LINEID,'HE-308','Metro Arkitect con Destornilladores','HE-308','Metro Arkitect con Destornilladores',1,@CURRENCYID,'Creado por Julian Porras el 20/08/2024',@ISEXTERNAL,1,1,1,@FOBID,@CIIFID,@ISPRODNAL,@ISACTIVE,@ISVISIBLE)
GO</v>
      </c>
      <c r="U182" s="21"/>
      <c r="V182" s="21"/>
      <c r="W182" s="21"/>
      <c r="X182" s="21"/>
      <c r="Y182" s="21"/>
      <c r="Z182" s="21"/>
      <c r="AA182" s="23" t="str">
        <f t="shared" ref="AA182:AA206" si="35">CONCATENATE("@LINEID",$X$2,$W$2,B182,$W$2,$X$2,$W$2,C182,$W$2,$X$2,$W$2,D182,$W$2,$X$2,$W$2,E182,$W$2,$X$2,F182,$X$2,"@CURRENCYID",$X$2,IF(LEN(H182)&gt;0,CONCATENATE($W$2,H182,$W$2),$Z$2),$X$2,"@ISEXTERNAL",$X$2,J182,$X$2,K182,$X$2,L182,$X$2,"@FOBID",$X$2,"@CIIFID",$X$2,"@ISPRODNAL",$X$2,"@ISACTIVE",$X$2,"@ISVISIBLE")</f>
        <v>@LINEID,'HE-308','Metro Arkitect con Destornilladores','HE-308','Metro Arkitect con Destornilladores',1,@CURRENCYID,'Creado por Julian Porras el 20/08/2024',@ISEXTERNAL,1,1,1,@FOBID,@CIIFID,@ISPRODNAL,@ISACTIVE,@ISVISIBLE</v>
      </c>
      <c r="AB182" s="23" t="str">
        <f t="shared" ref="AB182:AB206" si="36">CONCATENATE("DECLARE @LINEID INT = (SELECT LINE_ID FROM lines WHERE LINE_CODE = '",A182,"')")</f>
        <v>DECLARE @LINEID INT = (SELECT LINE_ID FROM lines WHERE LINE_CODE = '001')</v>
      </c>
      <c r="AC182" s="23" t="str">
        <f t="shared" ref="AC182:AC206" si="37">CONCATENATE("DECLARE @CURRENCYID INT = (SELECT CURRENCY_ID FROM currencies WHERE CURRENCY_NAME = '",G182,"')")</f>
        <v>DECLARE @CURRENCYID INT = (SELECT CURRENCY_ID FROM currencies WHERE CURRENCY_NAME = 'USD ')</v>
      </c>
      <c r="AD182" s="23" t="str">
        <f t="shared" ref="AD182:AD206" si="38">CONCATENATE("DECLARE @ISEXTERNAL BIT = (CASE WHEN '",I182,"' = 'Si' THEN 1 ELSE 0 END)")</f>
        <v>DECLARE @ISEXTERNAL BIT = (CASE WHEN 'Si' = 'Si' THEN 1 ELSE 0 END)</v>
      </c>
      <c r="AE182" s="23" t="str">
        <f t="shared" ref="AE182:AE206" si="39">CONCATENATE("DECLARE @FOBID INT = (SELECT MEASURE_UNIT_ID FROM measure_units WHERE MEASURE_UNIT_NAME ='",M182,"')")</f>
        <v>DECLARE @FOBID INT = (SELECT MEASURE_UNIT_ID FROM measure_units WHERE MEASURE_UNIT_NAME ='Pieza')</v>
      </c>
      <c r="AF182" s="23" t="str">
        <f t="shared" ref="AF182:AF206" si="40">CONCATENATE("DECLARE @CIIFID INT = (SELECT MEASURE_UNIT_ID FROM measure_units WHERE MEASURE_UNIT_NAME ='",N182,"')")</f>
        <v>DECLARE @CIIFID INT = (SELECT MEASURE_UNIT_ID FROM measure_units WHERE MEASURE_UNIT_NAME ='Pieza')</v>
      </c>
      <c r="AG182" s="23" t="str">
        <f t="shared" ref="AG182:AG206" si="41">CONCATENATE("DECLARE @ISPRODNAL BIT = (CASE WHEN '",O182,"' = 'Si' THEN 1 ELSE 0 END)")</f>
        <v>DECLARE @ISPRODNAL BIT = (CASE WHEN 'No' = 'Si' THEN 1 ELSE 0 END)</v>
      </c>
      <c r="AH182" s="23" t="str">
        <f t="shared" ref="AH182:AH206" si="42">CONCATENATE("DECLARE @ISACTIVE BIT = (CASE WHEN '",P182,"' = 'Si' THEN 1 ELSE 0 END)")</f>
        <v>DECLARE @ISACTIVE BIT = (CASE WHEN 'Si' = 'Si' THEN 1 ELSE 0 END)</v>
      </c>
      <c r="AI182" s="23" t="str">
        <f t="shared" ref="AI182:AI206" si="43">CONCATENATE("DECLARE @ISVISIBLE BIT = (CASE WHEN '",Q182,"' = 'Si' THEN 1 ELSE 0 END)")</f>
        <v>DECLARE @ISVISIBLE BIT = (CASE WHEN 'No' = 'Si' THEN 1 ELSE 0 END)</v>
      </c>
      <c r="AJ182" s="21"/>
      <c r="AK182" s="21"/>
      <c r="AL182" s="21"/>
      <c r="AM182" s="21"/>
      <c r="AN182" s="21"/>
      <c r="AO182" s="21"/>
    </row>
    <row r="183" spans="1:41" x14ac:dyDescent="0.25">
      <c r="A183" s="18" t="s">
        <v>623</v>
      </c>
      <c r="B183" s="19" t="s">
        <v>554</v>
      </c>
      <c r="C183" s="19" t="s">
        <v>555</v>
      </c>
      <c r="D183" s="19" t="s">
        <v>554</v>
      </c>
      <c r="E183" s="19" t="s">
        <v>555</v>
      </c>
      <c r="F183" s="20">
        <v>1</v>
      </c>
      <c r="G183" s="18" t="s">
        <v>685</v>
      </c>
      <c r="H183" s="19" t="s">
        <v>686</v>
      </c>
      <c r="I183" s="19" t="s">
        <v>626</v>
      </c>
      <c r="J183" s="20">
        <v>1</v>
      </c>
      <c r="K183" s="20">
        <v>1</v>
      </c>
      <c r="L183" s="20">
        <v>1</v>
      </c>
      <c r="M183" s="18" t="s">
        <v>625</v>
      </c>
      <c r="N183" s="18" t="s">
        <v>625</v>
      </c>
      <c r="O183" s="18" t="s">
        <v>624</v>
      </c>
      <c r="P183" s="18" t="s">
        <v>626</v>
      </c>
      <c r="Q183" s="18" t="s">
        <v>624</v>
      </c>
      <c r="R183" s="21" t="str">
        <f t="shared" si="33"/>
        <v>001-HE-309</v>
      </c>
      <c r="T183" s="22" t="str">
        <f t="shared" si="34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(@LINEID,'HE-309','Mini Set de Destornilladores Level','HE-309','Mini Set de Destornilladores Level',1,@CURRENCYID,'Creado por Julian Porras el 20/08/2024',@ISEXTERNAL,1,1,1,@FOBID,@CIIFID,@ISPRODNAL,@ISACTIVE,@ISVISIBLE)
GO</v>
      </c>
      <c r="U183" s="21"/>
      <c r="V183" s="21"/>
      <c r="W183" s="21"/>
      <c r="X183" s="21"/>
      <c r="Y183" s="21"/>
      <c r="Z183" s="21"/>
      <c r="AA183" s="23" t="str">
        <f t="shared" si="35"/>
        <v>@LINEID,'HE-309','Mini Set de Destornilladores Level','HE-309','Mini Set de Destornilladores Level',1,@CURRENCYID,'Creado por Julian Porras el 20/08/2024',@ISEXTERNAL,1,1,1,@FOBID,@CIIFID,@ISPRODNAL,@ISACTIVE,@ISVISIBLE</v>
      </c>
      <c r="AB183" s="23" t="str">
        <f t="shared" si="36"/>
        <v>DECLARE @LINEID INT = (SELECT LINE_ID FROM lines WHERE LINE_CODE = '001')</v>
      </c>
      <c r="AC183" s="23" t="str">
        <f t="shared" si="37"/>
        <v>DECLARE @CURRENCYID INT = (SELECT CURRENCY_ID FROM currencies WHERE CURRENCY_NAME = 'USD ')</v>
      </c>
      <c r="AD183" s="23" t="str">
        <f t="shared" si="38"/>
        <v>DECLARE @ISEXTERNAL BIT = (CASE WHEN 'Si' = 'Si' THEN 1 ELSE 0 END)</v>
      </c>
      <c r="AE183" s="23" t="str">
        <f t="shared" si="39"/>
        <v>DECLARE @FOBID INT = (SELECT MEASURE_UNIT_ID FROM measure_units WHERE MEASURE_UNIT_NAME ='Pieza')</v>
      </c>
      <c r="AF183" s="23" t="str">
        <f t="shared" si="40"/>
        <v>DECLARE @CIIFID INT = (SELECT MEASURE_UNIT_ID FROM measure_units WHERE MEASURE_UNIT_NAME ='Pieza')</v>
      </c>
      <c r="AG183" s="23" t="str">
        <f t="shared" si="41"/>
        <v>DECLARE @ISPRODNAL BIT = (CASE WHEN 'No' = 'Si' THEN 1 ELSE 0 END)</v>
      </c>
      <c r="AH183" s="23" t="str">
        <f t="shared" si="42"/>
        <v>DECLARE @ISACTIVE BIT = (CASE WHEN 'Si' = 'Si' THEN 1 ELSE 0 END)</v>
      </c>
      <c r="AI183" s="23" t="str">
        <f t="shared" si="43"/>
        <v>DECLARE @ISVISIBLE BIT = (CASE WHEN 'No' = 'Si' THEN 1 ELSE 0 END)</v>
      </c>
      <c r="AJ183" s="21"/>
      <c r="AK183" s="21"/>
      <c r="AL183" s="21"/>
      <c r="AM183" s="21"/>
      <c r="AN183" s="21"/>
      <c r="AO183" s="21"/>
    </row>
    <row r="184" spans="1:41" x14ac:dyDescent="0.25">
      <c r="A184" s="18" t="s">
        <v>623</v>
      </c>
      <c r="B184" s="19" t="s">
        <v>556</v>
      </c>
      <c r="C184" s="19" t="s">
        <v>557</v>
      </c>
      <c r="D184" s="19" t="s">
        <v>556</v>
      </c>
      <c r="E184" s="19" t="s">
        <v>557</v>
      </c>
      <c r="F184" s="20">
        <v>1</v>
      </c>
      <c r="G184" s="18" t="s">
        <v>685</v>
      </c>
      <c r="H184" s="19" t="s">
        <v>686</v>
      </c>
      <c r="I184" s="19" t="s">
        <v>626</v>
      </c>
      <c r="J184" s="20">
        <v>1</v>
      </c>
      <c r="K184" s="20">
        <v>1</v>
      </c>
      <c r="L184" s="20">
        <v>1</v>
      </c>
      <c r="M184" s="18" t="s">
        <v>625</v>
      </c>
      <c r="N184" s="18" t="s">
        <v>625</v>
      </c>
      <c r="O184" s="18" t="s">
        <v>624</v>
      </c>
      <c r="P184" s="18" t="s">
        <v>626</v>
      </c>
      <c r="Q184" s="18" t="s">
        <v>624</v>
      </c>
      <c r="R184" s="21" t="str">
        <f t="shared" si="33"/>
        <v>001-VA-1153</v>
      </c>
      <c r="T184" s="22" t="str">
        <f t="shared" si="34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(@LINEID,'VA-1153','Morral Backpack Kastello RPET','VA-1153','Morral Backpack Kastello RPET',1,@CURRENCYID,'Creado por Julian Porras el 20/08/2024',@ISEXTERNAL,1,1,1,@FOBID,@CIIFID,@ISPRODNAL,@ISACTIVE,@ISVISIBLE)
GO</v>
      </c>
      <c r="U184" s="21"/>
      <c r="V184" s="21"/>
      <c r="W184" s="21"/>
      <c r="X184" s="21"/>
      <c r="Y184" s="21"/>
      <c r="Z184" s="21"/>
      <c r="AA184" s="23" t="str">
        <f t="shared" si="35"/>
        <v>@LINEID,'VA-1153','Morral Backpack Kastello RPET','VA-1153','Morral Backpack Kastello RPET',1,@CURRENCYID,'Creado por Julian Porras el 20/08/2024',@ISEXTERNAL,1,1,1,@FOBID,@CIIFID,@ISPRODNAL,@ISACTIVE,@ISVISIBLE</v>
      </c>
      <c r="AB184" s="23" t="str">
        <f t="shared" si="36"/>
        <v>DECLARE @LINEID INT = (SELECT LINE_ID FROM lines WHERE LINE_CODE = '001')</v>
      </c>
      <c r="AC184" s="23" t="str">
        <f t="shared" si="37"/>
        <v>DECLARE @CURRENCYID INT = (SELECT CURRENCY_ID FROM currencies WHERE CURRENCY_NAME = 'USD ')</v>
      </c>
      <c r="AD184" s="23" t="str">
        <f t="shared" si="38"/>
        <v>DECLARE @ISEXTERNAL BIT = (CASE WHEN 'Si' = 'Si' THEN 1 ELSE 0 END)</v>
      </c>
      <c r="AE184" s="23" t="str">
        <f t="shared" si="39"/>
        <v>DECLARE @FOBID INT = (SELECT MEASURE_UNIT_ID FROM measure_units WHERE MEASURE_UNIT_NAME ='Pieza')</v>
      </c>
      <c r="AF184" s="23" t="str">
        <f t="shared" si="40"/>
        <v>DECLARE @CIIFID INT = (SELECT MEASURE_UNIT_ID FROM measure_units WHERE MEASURE_UNIT_NAME ='Pieza')</v>
      </c>
      <c r="AG184" s="23" t="str">
        <f t="shared" si="41"/>
        <v>DECLARE @ISPRODNAL BIT = (CASE WHEN 'No' = 'Si' THEN 1 ELSE 0 END)</v>
      </c>
      <c r="AH184" s="23" t="str">
        <f t="shared" si="42"/>
        <v>DECLARE @ISACTIVE BIT = (CASE WHEN 'Si' = 'Si' THEN 1 ELSE 0 END)</v>
      </c>
      <c r="AI184" s="23" t="str">
        <f t="shared" si="43"/>
        <v>DECLARE @ISVISIBLE BIT = (CASE WHEN 'No' = 'Si' THEN 1 ELSE 0 END)</v>
      </c>
      <c r="AJ184" s="21"/>
      <c r="AK184" s="21"/>
      <c r="AL184" s="21"/>
      <c r="AM184" s="21"/>
      <c r="AN184" s="21"/>
      <c r="AO184" s="21"/>
    </row>
    <row r="185" spans="1:41" x14ac:dyDescent="0.25">
      <c r="A185" s="18" t="s">
        <v>623</v>
      </c>
      <c r="B185" s="19" t="s">
        <v>558</v>
      </c>
      <c r="C185" s="19" t="s">
        <v>559</v>
      </c>
      <c r="D185" s="19" t="s">
        <v>558</v>
      </c>
      <c r="E185" s="19" t="s">
        <v>559</v>
      </c>
      <c r="F185" s="20">
        <v>1</v>
      </c>
      <c r="G185" s="18" t="s">
        <v>685</v>
      </c>
      <c r="H185" s="19" t="s">
        <v>686</v>
      </c>
      <c r="I185" s="19" t="s">
        <v>626</v>
      </c>
      <c r="J185" s="20">
        <v>1</v>
      </c>
      <c r="K185" s="20">
        <v>1</v>
      </c>
      <c r="L185" s="20">
        <v>1</v>
      </c>
      <c r="M185" s="18" t="s">
        <v>625</v>
      </c>
      <c r="N185" s="18" t="s">
        <v>625</v>
      </c>
      <c r="O185" s="18" t="s">
        <v>624</v>
      </c>
      <c r="P185" s="18" t="s">
        <v>626</v>
      </c>
      <c r="Q185" s="18" t="s">
        <v>624</v>
      </c>
      <c r="R185" s="21" t="str">
        <f t="shared" si="33"/>
        <v>001-VA-1154</v>
      </c>
      <c r="T185" s="22" t="str">
        <f t="shared" si="34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(@LINEID,'VA-1154','Funda Portacelular Marathon','VA-1154','Funda Portacelular Marathon',1,@CURRENCYID,'Creado por Julian Porras el 20/08/2024',@ISEXTERNAL,1,1,1,@FOBID,@CIIFID,@ISPRODNAL,@ISACTIVE,@ISVISIBLE)
GO</v>
      </c>
      <c r="U185" s="21"/>
      <c r="V185" s="21"/>
      <c r="W185" s="21"/>
      <c r="X185" s="21"/>
      <c r="Y185" s="21"/>
      <c r="Z185" s="21"/>
      <c r="AA185" s="23" t="str">
        <f t="shared" si="35"/>
        <v>@LINEID,'VA-1154','Funda Portacelular Marathon','VA-1154','Funda Portacelular Marathon',1,@CURRENCYID,'Creado por Julian Porras el 20/08/2024',@ISEXTERNAL,1,1,1,@FOBID,@CIIFID,@ISPRODNAL,@ISACTIVE,@ISVISIBLE</v>
      </c>
      <c r="AB185" s="23" t="str">
        <f t="shared" si="36"/>
        <v>DECLARE @LINEID INT = (SELECT LINE_ID FROM lines WHERE LINE_CODE = '001')</v>
      </c>
      <c r="AC185" s="23" t="str">
        <f t="shared" si="37"/>
        <v>DECLARE @CURRENCYID INT = (SELECT CURRENCY_ID FROM currencies WHERE CURRENCY_NAME = 'USD ')</v>
      </c>
      <c r="AD185" s="23" t="str">
        <f t="shared" si="38"/>
        <v>DECLARE @ISEXTERNAL BIT = (CASE WHEN 'Si' = 'Si' THEN 1 ELSE 0 END)</v>
      </c>
      <c r="AE185" s="23" t="str">
        <f t="shared" si="39"/>
        <v>DECLARE @FOBID INT = (SELECT MEASURE_UNIT_ID FROM measure_units WHERE MEASURE_UNIT_NAME ='Pieza')</v>
      </c>
      <c r="AF185" s="23" t="str">
        <f t="shared" si="40"/>
        <v>DECLARE @CIIFID INT = (SELECT MEASURE_UNIT_ID FROM measure_units WHERE MEASURE_UNIT_NAME ='Pieza')</v>
      </c>
      <c r="AG185" s="23" t="str">
        <f t="shared" si="41"/>
        <v>DECLARE @ISPRODNAL BIT = (CASE WHEN 'No' = 'Si' THEN 1 ELSE 0 END)</v>
      </c>
      <c r="AH185" s="23" t="str">
        <f t="shared" si="42"/>
        <v>DECLARE @ISACTIVE BIT = (CASE WHEN 'Si' = 'Si' THEN 1 ELSE 0 END)</v>
      </c>
      <c r="AI185" s="23" t="str">
        <f t="shared" si="43"/>
        <v>DECLARE @ISVISIBLE BIT = (CASE WHEN 'No' = 'Si' THEN 1 ELSE 0 END)</v>
      </c>
      <c r="AJ185" s="21"/>
      <c r="AK185" s="21"/>
      <c r="AL185" s="21"/>
      <c r="AM185" s="21"/>
      <c r="AN185" s="21"/>
      <c r="AO185" s="21"/>
    </row>
    <row r="186" spans="1:41" x14ac:dyDescent="0.25">
      <c r="A186" s="18" t="s">
        <v>623</v>
      </c>
      <c r="B186" s="19" t="s">
        <v>560</v>
      </c>
      <c r="C186" s="19" t="s">
        <v>561</v>
      </c>
      <c r="D186" s="19" t="s">
        <v>560</v>
      </c>
      <c r="E186" s="19" t="s">
        <v>561</v>
      </c>
      <c r="F186" s="20">
        <v>1</v>
      </c>
      <c r="G186" s="18" t="s">
        <v>685</v>
      </c>
      <c r="H186" s="19" t="s">
        <v>686</v>
      </c>
      <c r="I186" s="19" t="s">
        <v>626</v>
      </c>
      <c r="J186" s="20">
        <v>1</v>
      </c>
      <c r="K186" s="20">
        <v>1</v>
      </c>
      <c r="L186" s="20">
        <v>1</v>
      </c>
      <c r="M186" s="18" t="s">
        <v>625</v>
      </c>
      <c r="N186" s="18" t="s">
        <v>625</v>
      </c>
      <c r="O186" s="18" t="s">
        <v>624</v>
      </c>
      <c r="P186" s="18" t="s">
        <v>626</v>
      </c>
      <c r="Q186" s="18" t="s">
        <v>624</v>
      </c>
      <c r="R186" s="21" t="str">
        <f t="shared" si="33"/>
        <v>001-OF-434-3</v>
      </c>
      <c r="T186" s="22" t="str">
        <f t="shared" si="34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(@LINEID,'OF-434-3','Libreta Igor Jumbo','OF-434-3','Libreta Igor Jumbo',1,@CURRENCYID,'Creado por Julian Porras el 20/08/2024',@ISEXTERNAL,1,1,1,@FOBID,@CIIFID,@ISPRODNAL,@ISACTIVE,@ISVISIBLE)
GO</v>
      </c>
      <c r="U186" s="21"/>
      <c r="V186" s="21"/>
      <c r="W186" s="21"/>
      <c r="X186" s="21"/>
      <c r="Y186" s="21"/>
      <c r="Z186" s="21"/>
      <c r="AA186" s="23" t="str">
        <f t="shared" si="35"/>
        <v>@LINEID,'OF-434-3','Libreta Igor Jumbo','OF-434-3','Libreta Igor Jumbo',1,@CURRENCYID,'Creado por Julian Porras el 20/08/2024',@ISEXTERNAL,1,1,1,@FOBID,@CIIFID,@ISPRODNAL,@ISACTIVE,@ISVISIBLE</v>
      </c>
      <c r="AB186" s="23" t="str">
        <f t="shared" si="36"/>
        <v>DECLARE @LINEID INT = (SELECT LINE_ID FROM lines WHERE LINE_CODE = '001')</v>
      </c>
      <c r="AC186" s="23" t="str">
        <f t="shared" si="37"/>
        <v>DECLARE @CURRENCYID INT = (SELECT CURRENCY_ID FROM currencies WHERE CURRENCY_NAME = 'USD ')</v>
      </c>
      <c r="AD186" s="23" t="str">
        <f t="shared" si="38"/>
        <v>DECLARE @ISEXTERNAL BIT = (CASE WHEN 'Si' = 'Si' THEN 1 ELSE 0 END)</v>
      </c>
      <c r="AE186" s="23" t="str">
        <f t="shared" si="39"/>
        <v>DECLARE @FOBID INT = (SELECT MEASURE_UNIT_ID FROM measure_units WHERE MEASURE_UNIT_NAME ='Pieza')</v>
      </c>
      <c r="AF186" s="23" t="str">
        <f t="shared" si="40"/>
        <v>DECLARE @CIIFID INT = (SELECT MEASURE_UNIT_ID FROM measure_units WHERE MEASURE_UNIT_NAME ='Pieza')</v>
      </c>
      <c r="AG186" s="23" t="str">
        <f t="shared" si="41"/>
        <v>DECLARE @ISPRODNAL BIT = (CASE WHEN 'No' = 'Si' THEN 1 ELSE 0 END)</v>
      </c>
      <c r="AH186" s="23" t="str">
        <f t="shared" si="42"/>
        <v>DECLARE @ISACTIVE BIT = (CASE WHEN 'Si' = 'Si' THEN 1 ELSE 0 END)</v>
      </c>
      <c r="AI186" s="23" t="str">
        <f t="shared" si="43"/>
        <v>DECLARE @ISVISIBLE BIT = (CASE WHEN 'No' = 'Si' THEN 1 ELSE 0 END)</v>
      </c>
      <c r="AJ186" s="21"/>
      <c r="AK186" s="21"/>
      <c r="AL186" s="21"/>
      <c r="AM186" s="21"/>
      <c r="AN186" s="21"/>
      <c r="AO186" s="21"/>
    </row>
    <row r="187" spans="1:41" x14ac:dyDescent="0.25">
      <c r="A187" s="18" t="s">
        <v>623</v>
      </c>
      <c r="B187" s="19" t="s">
        <v>562</v>
      </c>
      <c r="C187" s="19" t="s">
        <v>563</v>
      </c>
      <c r="D187" s="19" t="s">
        <v>562</v>
      </c>
      <c r="E187" s="19" t="s">
        <v>563</v>
      </c>
      <c r="F187" s="20">
        <v>1</v>
      </c>
      <c r="G187" s="18" t="s">
        <v>685</v>
      </c>
      <c r="H187" s="19" t="s">
        <v>686</v>
      </c>
      <c r="I187" s="19" t="s">
        <v>626</v>
      </c>
      <c r="J187" s="20">
        <v>1</v>
      </c>
      <c r="K187" s="20">
        <v>1</v>
      </c>
      <c r="L187" s="20">
        <v>1</v>
      </c>
      <c r="M187" s="18" t="s">
        <v>625</v>
      </c>
      <c r="N187" s="18" t="s">
        <v>625</v>
      </c>
      <c r="O187" s="18" t="s">
        <v>624</v>
      </c>
      <c r="P187" s="18" t="s">
        <v>626</v>
      </c>
      <c r="Q187" s="18" t="s">
        <v>624</v>
      </c>
      <c r="R187" s="21" t="str">
        <f t="shared" si="33"/>
        <v>001-CA-138</v>
      </c>
      <c r="T187" s="22" t="str">
        <f t="shared" si="34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(@LINEID,'CA-138','Calculadora Multicolor 12 Dígitos','CA-138','Calculadora Multicolor 12 Dígitos',1,@CURRENCYID,'Creado por Julian Porras el 20/08/2024',@ISEXTERNAL,1,1,1,@FOBID,@CIIFID,@ISPRODNAL,@ISACTIVE,@ISVISIBLE)
GO</v>
      </c>
      <c r="U187" s="21"/>
      <c r="V187" s="21"/>
      <c r="W187" s="21"/>
      <c r="X187" s="21"/>
      <c r="Y187" s="21"/>
      <c r="Z187" s="21"/>
      <c r="AA187" s="23" t="str">
        <f t="shared" si="35"/>
        <v>@LINEID,'CA-138','Calculadora Multicolor 12 Dígitos','CA-138','Calculadora Multicolor 12 Dígitos',1,@CURRENCYID,'Creado por Julian Porras el 20/08/2024',@ISEXTERNAL,1,1,1,@FOBID,@CIIFID,@ISPRODNAL,@ISACTIVE,@ISVISIBLE</v>
      </c>
      <c r="AB187" s="23" t="str">
        <f t="shared" si="36"/>
        <v>DECLARE @LINEID INT = (SELECT LINE_ID FROM lines WHERE LINE_CODE = '001')</v>
      </c>
      <c r="AC187" s="23" t="str">
        <f t="shared" si="37"/>
        <v>DECLARE @CURRENCYID INT = (SELECT CURRENCY_ID FROM currencies WHERE CURRENCY_NAME = 'USD ')</v>
      </c>
      <c r="AD187" s="23" t="str">
        <f t="shared" si="38"/>
        <v>DECLARE @ISEXTERNAL BIT = (CASE WHEN 'Si' = 'Si' THEN 1 ELSE 0 END)</v>
      </c>
      <c r="AE187" s="23" t="str">
        <f t="shared" si="39"/>
        <v>DECLARE @FOBID INT = (SELECT MEASURE_UNIT_ID FROM measure_units WHERE MEASURE_UNIT_NAME ='Pieza')</v>
      </c>
      <c r="AF187" s="23" t="str">
        <f t="shared" si="40"/>
        <v>DECLARE @CIIFID INT = (SELECT MEASURE_UNIT_ID FROM measure_units WHERE MEASURE_UNIT_NAME ='Pieza')</v>
      </c>
      <c r="AG187" s="23" t="str">
        <f t="shared" si="41"/>
        <v>DECLARE @ISPRODNAL BIT = (CASE WHEN 'No' = 'Si' THEN 1 ELSE 0 END)</v>
      </c>
      <c r="AH187" s="23" t="str">
        <f t="shared" si="42"/>
        <v>DECLARE @ISACTIVE BIT = (CASE WHEN 'Si' = 'Si' THEN 1 ELSE 0 END)</v>
      </c>
      <c r="AI187" s="23" t="str">
        <f t="shared" si="43"/>
        <v>DECLARE @ISVISIBLE BIT = (CASE WHEN 'No' = 'Si' THEN 1 ELSE 0 END)</v>
      </c>
      <c r="AJ187" s="21"/>
      <c r="AK187" s="21"/>
      <c r="AL187" s="21"/>
      <c r="AM187" s="21"/>
      <c r="AN187" s="21"/>
      <c r="AO187" s="21"/>
    </row>
    <row r="188" spans="1:41" x14ac:dyDescent="0.25">
      <c r="A188" s="18" t="s">
        <v>623</v>
      </c>
      <c r="B188" s="19" t="s">
        <v>564</v>
      </c>
      <c r="C188" s="19" t="s">
        <v>565</v>
      </c>
      <c r="D188" s="19" t="s">
        <v>564</v>
      </c>
      <c r="E188" s="19" t="s">
        <v>565</v>
      </c>
      <c r="F188" s="20">
        <v>1</v>
      </c>
      <c r="G188" s="18" t="s">
        <v>685</v>
      </c>
      <c r="H188" s="19" t="s">
        <v>686</v>
      </c>
      <c r="I188" s="19" t="s">
        <v>626</v>
      </c>
      <c r="J188" s="20">
        <v>1</v>
      </c>
      <c r="K188" s="20">
        <v>1</v>
      </c>
      <c r="L188" s="20">
        <v>1</v>
      </c>
      <c r="M188" s="18" t="s">
        <v>625</v>
      </c>
      <c r="N188" s="18" t="s">
        <v>625</v>
      </c>
      <c r="O188" s="18" t="s">
        <v>624</v>
      </c>
      <c r="P188" s="18" t="s">
        <v>626</v>
      </c>
      <c r="Q188" s="18" t="s">
        <v>624</v>
      </c>
      <c r="R188" s="21" t="str">
        <f t="shared" si="33"/>
        <v>001-CP-341</v>
      </c>
      <c r="T188" s="22" t="str">
        <f t="shared" si="34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(@LINEID,'CP-341','Set de Brochas Melanie','CP-341','Set de Brochas Melanie',1,@CURRENCYID,'Creado por Julian Porras el 20/08/2024',@ISEXTERNAL,1,1,1,@FOBID,@CIIFID,@ISPRODNAL,@ISACTIVE,@ISVISIBLE)
GO</v>
      </c>
      <c r="U188" s="21"/>
      <c r="V188" s="21"/>
      <c r="W188" s="21"/>
      <c r="X188" s="21"/>
      <c r="Y188" s="21"/>
      <c r="Z188" s="21"/>
      <c r="AA188" s="23" t="str">
        <f t="shared" si="35"/>
        <v>@LINEID,'CP-341','Set de Brochas Melanie','CP-341','Set de Brochas Melanie',1,@CURRENCYID,'Creado por Julian Porras el 20/08/2024',@ISEXTERNAL,1,1,1,@FOBID,@CIIFID,@ISPRODNAL,@ISACTIVE,@ISVISIBLE</v>
      </c>
      <c r="AB188" s="23" t="str">
        <f t="shared" si="36"/>
        <v>DECLARE @LINEID INT = (SELECT LINE_ID FROM lines WHERE LINE_CODE = '001')</v>
      </c>
      <c r="AC188" s="23" t="str">
        <f t="shared" si="37"/>
        <v>DECLARE @CURRENCYID INT = (SELECT CURRENCY_ID FROM currencies WHERE CURRENCY_NAME = 'USD ')</v>
      </c>
      <c r="AD188" s="23" t="str">
        <f t="shared" si="38"/>
        <v>DECLARE @ISEXTERNAL BIT = (CASE WHEN 'Si' = 'Si' THEN 1 ELSE 0 END)</v>
      </c>
      <c r="AE188" s="23" t="str">
        <f t="shared" si="39"/>
        <v>DECLARE @FOBID INT = (SELECT MEASURE_UNIT_ID FROM measure_units WHERE MEASURE_UNIT_NAME ='Pieza')</v>
      </c>
      <c r="AF188" s="23" t="str">
        <f t="shared" si="40"/>
        <v>DECLARE @CIIFID INT = (SELECT MEASURE_UNIT_ID FROM measure_units WHERE MEASURE_UNIT_NAME ='Pieza')</v>
      </c>
      <c r="AG188" s="23" t="str">
        <f t="shared" si="41"/>
        <v>DECLARE @ISPRODNAL BIT = (CASE WHEN 'No' = 'Si' THEN 1 ELSE 0 END)</v>
      </c>
      <c r="AH188" s="23" t="str">
        <f t="shared" si="42"/>
        <v>DECLARE @ISACTIVE BIT = (CASE WHEN 'Si' = 'Si' THEN 1 ELSE 0 END)</v>
      </c>
      <c r="AI188" s="23" t="str">
        <f t="shared" si="43"/>
        <v>DECLARE @ISVISIBLE BIT = (CASE WHEN 'No' = 'Si' THEN 1 ELSE 0 END)</v>
      </c>
      <c r="AJ188" s="21"/>
      <c r="AK188" s="21"/>
      <c r="AL188" s="21"/>
      <c r="AM188" s="21"/>
      <c r="AN188" s="21"/>
      <c r="AO188" s="21"/>
    </row>
    <row r="189" spans="1:41" x14ac:dyDescent="0.25">
      <c r="A189" s="18" t="s">
        <v>623</v>
      </c>
      <c r="B189" s="19" t="s">
        <v>566</v>
      </c>
      <c r="C189" s="19" t="s">
        <v>567</v>
      </c>
      <c r="D189" s="19" t="s">
        <v>566</v>
      </c>
      <c r="E189" s="19" t="s">
        <v>567</v>
      </c>
      <c r="F189" s="20">
        <v>1</v>
      </c>
      <c r="G189" s="18" t="s">
        <v>685</v>
      </c>
      <c r="H189" s="19" t="s">
        <v>686</v>
      </c>
      <c r="I189" s="19" t="s">
        <v>626</v>
      </c>
      <c r="J189" s="20">
        <v>1</v>
      </c>
      <c r="K189" s="20">
        <v>1</v>
      </c>
      <c r="L189" s="20">
        <v>1</v>
      </c>
      <c r="M189" s="18" t="s">
        <v>625</v>
      </c>
      <c r="N189" s="18" t="s">
        <v>625</v>
      </c>
      <c r="O189" s="18" t="s">
        <v>624</v>
      </c>
      <c r="P189" s="18" t="s">
        <v>626</v>
      </c>
      <c r="Q189" s="18" t="s">
        <v>624</v>
      </c>
      <c r="R189" s="21" t="str">
        <f t="shared" si="33"/>
        <v>001-CP-342</v>
      </c>
      <c r="T189" s="22" t="str">
        <f t="shared" si="34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(@LINEID,'CP-342','Cepillo con Espejo Ulys','CP-342','Cepillo con Espejo Ulys',1,@CURRENCYID,'Creado por Julian Porras el 20/08/2024',@ISEXTERNAL,1,1,1,@FOBID,@CIIFID,@ISPRODNAL,@ISACTIVE,@ISVISIBLE)
GO</v>
      </c>
      <c r="U189" s="21"/>
      <c r="V189" s="21"/>
      <c r="W189" s="21"/>
      <c r="X189" s="21"/>
      <c r="Y189" s="21"/>
      <c r="Z189" s="21"/>
      <c r="AA189" s="23" t="str">
        <f t="shared" si="35"/>
        <v>@LINEID,'CP-342','Cepillo con Espejo Ulys','CP-342','Cepillo con Espejo Ulys',1,@CURRENCYID,'Creado por Julian Porras el 20/08/2024',@ISEXTERNAL,1,1,1,@FOBID,@CIIFID,@ISPRODNAL,@ISACTIVE,@ISVISIBLE</v>
      </c>
      <c r="AB189" s="23" t="str">
        <f t="shared" si="36"/>
        <v>DECLARE @LINEID INT = (SELECT LINE_ID FROM lines WHERE LINE_CODE = '001')</v>
      </c>
      <c r="AC189" s="23" t="str">
        <f t="shared" si="37"/>
        <v>DECLARE @CURRENCYID INT = (SELECT CURRENCY_ID FROM currencies WHERE CURRENCY_NAME = 'USD ')</v>
      </c>
      <c r="AD189" s="23" t="str">
        <f t="shared" si="38"/>
        <v>DECLARE @ISEXTERNAL BIT = (CASE WHEN 'Si' = 'Si' THEN 1 ELSE 0 END)</v>
      </c>
      <c r="AE189" s="23" t="str">
        <f t="shared" si="39"/>
        <v>DECLARE @FOBID INT = (SELECT MEASURE_UNIT_ID FROM measure_units WHERE MEASURE_UNIT_NAME ='Pieza')</v>
      </c>
      <c r="AF189" s="23" t="str">
        <f t="shared" si="40"/>
        <v>DECLARE @CIIFID INT = (SELECT MEASURE_UNIT_ID FROM measure_units WHERE MEASURE_UNIT_NAME ='Pieza')</v>
      </c>
      <c r="AG189" s="23" t="str">
        <f t="shared" si="41"/>
        <v>DECLARE @ISPRODNAL BIT = (CASE WHEN 'No' = 'Si' THEN 1 ELSE 0 END)</v>
      </c>
      <c r="AH189" s="23" t="str">
        <f t="shared" si="42"/>
        <v>DECLARE @ISACTIVE BIT = (CASE WHEN 'Si' = 'Si' THEN 1 ELSE 0 END)</v>
      </c>
      <c r="AI189" s="23" t="str">
        <f t="shared" si="43"/>
        <v>DECLARE @ISVISIBLE BIT = (CASE WHEN 'No' = 'Si' THEN 1 ELSE 0 END)</v>
      </c>
      <c r="AJ189" s="21"/>
      <c r="AK189" s="21"/>
      <c r="AL189" s="21"/>
      <c r="AM189" s="21"/>
      <c r="AN189" s="21"/>
      <c r="AO189" s="21"/>
    </row>
    <row r="190" spans="1:41" x14ac:dyDescent="0.25">
      <c r="A190" s="18" t="s">
        <v>623</v>
      </c>
      <c r="B190" s="19" t="s">
        <v>568</v>
      </c>
      <c r="C190" s="19" t="s">
        <v>569</v>
      </c>
      <c r="D190" s="19" t="s">
        <v>568</v>
      </c>
      <c r="E190" s="19" t="s">
        <v>569</v>
      </c>
      <c r="F190" s="20">
        <v>1</v>
      </c>
      <c r="G190" s="18" t="s">
        <v>685</v>
      </c>
      <c r="H190" s="19" t="s">
        <v>686</v>
      </c>
      <c r="I190" s="19" t="s">
        <v>626</v>
      </c>
      <c r="J190" s="20">
        <v>1</v>
      </c>
      <c r="K190" s="20">
        <v>1</v>
      </c>
      <c r="L190" s="20">
        <v>1</v>
      </c>
      <c r="M190" s="18" t="s">
        <v>625</v>
      </c>
      <c r="N190" s="18" t="s">
        <v>625</v>
      </c>
      <c r="O190" s="18" t="s">
        <v>624</v>
      </c>
      <c r="P190" s="18" t="s">
        <v>626</v>
      </c>
      <c r="Q190" s="18" t="s">
        <v>624</v>
      </c>
      <c r="R190" s="21" t="str">
        <f t="shared" si="33"/>
        <v>001-RE-202</v>
      </c>
      <c r="T190" s="22" t="str">
        <f t="shared" si="34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(@LINEID,'RE-202','Reloj Digital Utopus','RE-202','Reloj Digital Utopus',1,@CURRENCYID,'Creado por Julian Porras el 20/08/2024',@ISEXTERNAL,1,1,1,@FOBID,@CIIFID,@ISPRODNAL,@ISACTIVE,@ISVISIBLE)
GO</v>
      </c>
      <c r="U190" s="21"/>
      <c r="V190" s="21"/>
      <c r="W190" s="21"/>
      <c r="X190" s="21"/>
      <c r="Y190" s="21"/>
      <c r="Z190" s="21"/>
      <c r="AA190" s="23" t="str">
        <f t="shared" si="35"/>
        <v>@LINEID,'RE-202','Reloj Digital Utopus','RE-202','Reloj Digital Utopus',1,@CURRENCYID,'Creado por Julian Porras el 20/08/2024',@ISEXTERNAL,1,1,1,@FOBID,@CIIFID,@ISPRODNAL,@ISACTIVE,@ISVISIBLE</v>
      </c>
      <c r="AB190" s="23" t="str">
        <f t="shared" si="36"/>
        <v>DECLARE @LINEID INT = (SELECT LINE_ID FROM lines WHERE LINE_CODE = '001')</v>
      </c>
      <c r="AC190" s="23" t="str">
        <f t="shared" si="37"/>
        <v>DECLARE @CURRENCYID INT = (SELECT CURRENCY_ID FROM currencies WHERE CURRENCY_NAME = 'USD ')</v>
      </c>
      <c r="AD190" s="23" t="str">
        <f t="shared" si="38"/>
        <v>DECLARE @ISEXTERNAL BIT = (CASE WHEN 'Si' = 'Si' THEN 1 ELSE 0 END)</v>
      </c>
      <c r="AE190" s="23" t="str">
        <f t="shared" si="39"/>
        <v>DECLARE @FOBID INT = (SELECT MEASURE_UNIT_ID FROM measure_units WHERE MEASURE_UNIT_NAME ='Pieza')</v>
      </c>
      <c r="AF190" s="23" t="str">
        <f t="shared" si="40"/>
        <v>DECLARE @CIIFID INT = (SELECT MEASURE_UNIT_ID FROM measure_units WHERE MEASURE_UNIT_NAME ='Pieza')</v>
      </c>
      <c r="AG190" s="23" t="str">
        <f t="shared" si="41"/>
        <v>DECLARE @ISPRODNAL BIT = (CASE WHEN 'No' = 'Si' THEN 1 ELSE 0 END)</v>
      </c>
      <c r="AH190" s="23" t="str">
        <f t="shared" si="42"/>
        <v>DECLARE @ISACTIVE BIT = (CASE WHEN 'Si' = 'Si' THEN 1 ELSE 0 END)</v>
      </c>
      <c r="AI190" s="23" t="str">
        <f t="shared" si="43"/>
        <v>DECLARE @ISVISIBLE BIT = (CASE WHEN 'No' = 'Si' THEN 1 ELSE 0 END)</v>
      </c>
      <c r="AJ190" s="21"/>
      <c r="AK190" s="21"/>
      <c r="AL190" s="21"/>
      <c r="AM190" s="21"/>
      <c r="AN190" s="21"/>
      <c r="AO190" s="21"/>
    </row>
    <row r="191" spans="1:41" x14ac:dyDescent="0.25">
      <c r="A191" s="18" t="s">
        <v>623</v>
      </c>
      <c r="B191" s="19" t="s">
        <v>570</v>
      </c>
      <c r="C191" s="19" t="s">
        <v>571</v>
      </c>
      <c r="D191" s="19" t="s">
        <v>570</v>
      </c>
      <c r="E191" s="19" t="s">
        <v>571</v>
      </c>
      <c r="F191" s="20">
        <v>1</v>
      </c>
      <c r="G191" s="18" t="s">
        <v>685</v>
      </c>
      <c r="H191" s="19" t="s">
        <v>686</v>
      </c>
      <c r="I191" s="19" t="s">
        <v>626</v>
      </c>
      <c r="J191" s="20">
        <v>1</v>
      </c>
      <c r="K191" s="20">
        <v>1</v>
      </c>
      <c r="L191" s="20">
        <v>1</v>
      </c>
      <c r="M191" s="18" t="s">
        <v>625</v>
      </c>
      <c r="N191" s="18" t="s">
        <v>625</v>
      </c>
      <c r="O191" s="18" t="s">
        <v>624</v>
      </c>
      <c r="P191" s="18" t="s">
        <v>626</v>
      </c>
      <c r="Q191" s="18" t="s">
        <v>624</v>
      </c>
      <c r="R191" s="21" t="str">
        <f t="shared" si="33"/>
        <v>001-VA-1156</v>
      </c>
      <c r="T191" s="22" t="str">
        <f t="shared" si="34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(@LINEID,'VA-1156','Alcancía Cork','VA-1156','Alcancía Cork',1,@CURRENCYID,'Creado por Julian Porras el 20/08/2024',@ISEXTERNAL,1,1,1,@FOBID,@CIIFID,@ISPRODNAL,@ISACTIVE,@ISVISIBLE)
GO</v>
      </c>
      <c r="U191" s="21"/>
      <c r="V191" s="21"/>
      <c r="W191" s="21"/>
      <c r="X191" s="21"/>
      <c r="Y191" s="21"/>
      <c r="Z191" s="21"/>
      <c r="AA191" s="23" t="str">
        <f t="shared" si="35"/>
        <v>@LINEID,'VA-1156','Alcancía Cork','VA-1156','Alcancía Cork',1,@CURRENCYID,'Creado por Julian Porras el 20/08/2024',@ISEXTERNAL,1,1,1,@FOBID,@CIIFID,@ISPRODNAL,@ISACTIVE,@ISVISIBLE</v>
      </c>
      <c r="AB191" s="23" t="str">
        <f t="shared" si="36"/>
        <v>DECLARE @LINEID INT = (SELECT LINE_ID FROM lines WHERE LINE_CODE = '001')</v>
      </c>
      <c r="AC191" s="23" t="str">
        <f t="shared" si="37"/>
        <v>DECLARE @CURRENCYID INT = (SELECT CURRENCY_ID FROM currencies WHERE CURRENCY_NAME = 'USD ')</v>
      </c>
      <c r="AD191" s="23" t="str">
        <f t="shared" si="38"/>
        <v>DECLARE @ISEXTERNAL BIT = (CASE WHEN 'Si' = 'Si' THEN 1 ELSE 0 END)</v>
      </c>
      <c r="AE191" s="23" t="str">
        <f t="shared" si="39"/>
        <v>DECLARE @FOBID INT = (SELECT MEASURE_UNIT_ID FROM measure_units WHERE MEASURE_UNIT_NAME ='Pieza')</v>
      </c>
      <c r="AF191" s="23" t="str">
        <f t="shared" si="40"/>
        <v>DECLARE @CIIFID INT = (SELECT MEASURE_UNIT_ID FROM measure_units WHERE MEASURE_UNIT_NAME ='Pieza')</v>
      </c>
      <c r="AG191" s="23" t="str">
        <f t="shared" si="41"/>
        <v>DECLARE @ISPRODNAL BIT = (CASE WHEN 'No' = 'Si' THEN 1 ELSE 0 END)</v>
      </c>
      <c r="AH191" s="23" t="str">
        <f t="shared" si="42"/>
        <v>DECLARE @ISACTIVE BIT = (CASE WHEN 'Si' = 'Si' THEN 1 ELSE 0 END)</v>
      </c>
      <c r="AI191" s="23" t="str">
        <f t="shared" si="43"/>
        <v>DECLARE @ISVISIBLE BIT = (CASE WHEN 'No' = 'Si' THEN 1 ELSE 0 END)</v>
      </c>
      <c r="AJ191" s="21"/>
      <c r="AK191" s="21"/>
      <c r="AL191" s="21"/>
      <c r="AM191" s="21"/>
      <c r="AN191" s="21"/>
      <c r="AO191" s="21"/>
    </row>
    <row r="192" spans="1:41" x14ac:dyDescent="0.25">
      <c r="A192" s="18" t="s">
        <v>623</v>
      </c>
      <c r="B192" s="19" t="s">
        <v>572</v>
      </c>
      <c r="C192" s="19" t="s">
        <v>573</v>
      </c>
      <c r="D192" s="19" t="s">
        <v>572</v>
      </c>
      <c r="E192" s="19" t="s">
        <v>573</v>
      </c>
      <c r="F192" s="20">
        <v>1</v>
      </c>
      <c r="G192" s="18" t="s">
        <v>685</v>
      </c>
      <c r="H192" s="19" t="s">
        <v>686</v>
      </c>
      <c r="I192" s="19" t="s">
        <v>626</v>
      </c>
      <c r="J192" s="20">
        <v>1</v>
      </c>
      <c r="K192" s="20">
        <v>1</v>
      </c>
      <c r="L192" s="20">
        <v>1</v>
      </c>
      <c r="M192" s="18" t="s">
        <v>625</v>
      </c>
      <c r="N192" s="18" t="s">
        <v>625</v>
      </c>
      <c r="O192" s="18" t="s">
        <v>624</v>
      </c>
      <c r="P192" s="18" t="s">
        <v>626</v>
      </c>
      <c r="Q192" s="18" t="s">
        <v>624</v>
      </c>
      <c r="R192" s="21" t="str">
        <f t="shared" si="33"/>
        <v>001-VA-1158</v>
      </c>
      <c r="T192" s="22" t="str">
        <f t="shared" si="34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(@LINEID,'VA-1158','Portaretrato Verena','VA-1158','Portaretrato Verena',1,@CURRENCYID,'Creado por Julian Porras el 20/08/2024',@ISEXTERNAL,1,1,1,@FOBID,@CIIFID,@ISPRODNAL,@ISACTIVE,@ISVISIBLE)
GO</v>
      </c>
      <c r="U192" s="21"/>
      <c r="V192" s="21"/>
      <c r="W192" s="21"/>
      <c r="X192" s="21"/>
      <c r="Y192" s="21"/>
      <c r="Z192" s="21"/>
      <c r="AA192" s="23" t="str">
        <f t="shared" si="35"/>
        <v>@LINEID,'VA-1158','Portaretrato Verena','VA-1158','Portaretrato Verena',1,@CURRENCYID,'Creado por Julian Porras el 20/08/2024',@ISEXTERNAL,1,1,1,@FOBID,@CIIFID,@ISPRODNAL,@ISACTIVE,@ISVISIBLE</v>
      </c>
      <c r="AB192" s="23" t="str">
        <f t="shared" si="36"/>
        <v>DECLARE @LINEID INT = (SELECT LINE_ID FROM lines WHERE LINE_CODE = '001')</v>
      </c>
      <c r="AC192" s="23" t="str">
        <f t="shared" si="37"/>
        <v>DECLARE @CURRENCYID INT = (SELECT CURRENCY_ID FROM currencies WHERE CURRENCY_NAME = 'USD ')</v>
      </c>
      <c r="AD192" s="23" t="str">
        <f t="shared" si="38"/>
        <v>DECLARE @ISEXTERNAL BIT = (CASE WHEN 'Si' = 'Si' THEN 1 ELSE 0 END)</v>
      </c>
      <c r="AE192" s="23" t="str">
        <f t="shared" si="39"/>
        <v>DECLARE @FOBID INT = (SELECT MEASURE_UNIT_ID FROM measure_units WHERE MEASURE_UNIT_NAME ='Pieza')</v>
      </c>
      <c r="AF192" s="23" t="str">
        <f t="shared" si="40"/>
        <v>DECLARE @CIIFID INT = (SELECT MEASURE_UNIT_ID FROM measure_units WHERE MEASURE_UNIT_NAME ='Pieza')</v>
      </c>
      <c r="AG192" s="23" t="str">
        <f t="shared" si="41"/>
        <v>DECLARE @ISPRODNAL BIT = (CASE WHEN 'No' = 'Si' THEN 1 ELSE 0 END)</v>
      </c>
      <c r="AH192" s="23" t="str">
        <f t="shared" si="42"/>
        <v>DECLARE @ISACTIVE BIT = (CASE WHEN 'Si' = 'Si' THEN 1 ELSE 0 END)</v>
      </c>
      <c r="AI192" s="23" t="str">
        <f t="shared" si="43"/>
        <v>DECLARE @ISVISIBLE BIT = (CASE WHEN 'No' = 'Si' THEN 1 ELSE 0 END)</v>
      </c>
      <c r="AJ192" s="21"/>
      <c r="AK192" s="21"/>
      <c r="AL192" s="21"/>
      <c r="AM192" s="21"/>
      <c r="AN192" s="21"/>
      <c r="AO192" s="21"/>
    </row>
    <row r="193" spans="1:41" x14ac:dyDescent="0.25">
      <c r="A193" s="18" t="s">
        <v>623</v>
      </c>
      <c r="B193" s="19" t="s">
        <v>574</v>
      </c>
      <c r="C193" s="19" t="s">
        <v>575</v>
      </c>
      <c r="D193" s="19" t="s">
        <v>574</v>
      </c>
      <c r="E193" s="19" t="s">
        <v>575</v>
      </c>
      <c r="F193" s="20">
        <v>1</v>
      </c>
      <c r="G193" s="18" t="s">
        <v>685</v>
      </c>
      <c r="H193" s="19" t="s">
        <v>686</v>
      </c>
      <c r="I193" s="19" t="s">
        <v>626</v>
      </c>
      <c r="J193" s="20">
        <v>1</v>
      </c>
      <c r="K193" s="20">
        <v>1</v>
      </c>
      <c r="L193" s="20">
        <v>1</v>
      </c>
      <c r="M193" s="18" t="s">
        <v>625</v>
      </c>
      <c r="N193" s="18" t="s">
        <v>625</v>
      </c>
      <c r="O193" s="18" t="s">
        <v>624</v>
      </c>
      <c r="P193" s="18" t="s">
        <v>626</v>
      </c>
      <c r="Q193" s="18" t="s">
        <v>624</v>
      </c>
      <c r="R193" s="21" t="str">
        <f t="shared" si="33"/>
        <v>001-VA-1159</v>
      </c>
      <c r="T193" s="22" t="str">
        <f t="shared" si="34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(@LINEID,'VA-1159','Dispensador de Bolsas String','VA-1159','Dispensador de Bolsas String',1,@CURRENCYID,'Creado por Julian Porras el 20/08/2024',@ISEXTERNAL,1,1,1,@FOBID,@CIIFID,@ISPRODNAL,@ISACTIVE,@ISVISIBLE)
GO</v>
      </c>
      <c r="U193" s="21"/>
      <c r="V193" s="21"/>
      <c r="W193" s="21"/>
      <c r="X193" s="21"/>
      <c r="Y193" s="21"/>
      <c r="Z193" s="21"/>
      <c r="AA193" s="23" t="str">
        <f t="shared" si="35"/>
        <v>@LINEID,'VA-1159','Dispensador de Bolsas String','VA-1159','Dispensador de Bolsas String',1,@CURRENCYID,'Creado por Julian Porras el 20/08/2024',@ISEXTERNAL,1,1,1,@FOBID,@CIIFID,@ISPRODNAL,@ISACTIVE,@ISVISIBLE</v>
      </c>
      <c r="AB193" s="23" t="str">
        <f t="shared" si="36"/>
        <v>DECLARE @LINEID INT = (SELECT LINE_ID FROM lines WHERE LINE_CODE = '001')</v>
      </c>
      <c r="AC193" s="23" t="str">
        <f t="shared" si="37"/>
        <v>DECLARE @CURRENCYID INT = (SELECT CURRENCY_ID FROM currencies WHERE CURRENCY_NAME = 'USD ')</v>
      </c>
      <c r="AD193" s="23" t="str">
        <f t="shared" si="38"/>
        <v>DECLARE @ISEXTERNAL BIT = (CASE WHEN 'Si' = 'Si' THEN 1 ELSE 0 END)</v>
      </c>
      <c r="AE193" s="23" t="str">
        <f t="shared" si="39"/>
        <v>DECLARE @FOBID INT = (SELECT MEASURE_UNIT_ID FROM measure_units WHERE MEASURE_UNIT_NAME ='Pieza')</v>
      </c>
      <c r="AF193" s="23" t="str">
        <f t="shared" si="40"/>
        <v>DECLARE @CIIFID INT = (SELECT MEASURE_UNIT_ID FROM measure_units WHERE MEASURE_UNIT_NAME ='Pieza')</v>
      </c>
      <c r="AG193" s="23" t="str">
        <f t="shared" si="41"/>
        <v>DECLARE @ISPRODNAL BIT = (CASE WHEN 'No' = 'Si' THEN 1 ELSE 0 END)</v>
      </c>
      <c r="AH193" s="23" t="str">
        <f t="shared" si="42"/>
        <v>DECLARE @ISACTIVE BIT = (CASE WHEN 'Si' = 'Si' THEN 1 ELSE 0 END)</v>
      </c>
      <c r="AI193" s="23" t="str">
        <f t="shared" si="43"/>
        <v>DECLARE @ISVISIBLE BIT = (CASE WHEN 'No' = 'Si' THEN 1 ELSE 0 END)</v>
      </c>
      <c r="AJ193" s="21"/>
      <c r="AK193" s="21"/>
      <c r="AL193" s="21"/>
      <c r="AM193" s="21"/>
      <c r="AN193" s="21"/>
      <c r="AO193" s="21"/>
    </row>
    <row r="194" spans="1:41" x14ac:dyDescent="0.25">
      <c r="A194" s="18" t="s">
        <v>623</v>
      </c>
      <c r="B194" s="19" t="s">
        <v>576</v>
      </c>
      <c r="C194" s="19" t="s">
        <v>577</v>
      </c>
      <c r="D194" s="19" t="s">
        <v>576</v>
      </c>
      <c r="E194" s="19" t="s">
        <v>577</v>
      </c>
      <c r="F194" s="20">
        <v>1</v>
      </c>
      <c r="G194" s="18" t="s">
        <v>685</v>
      </c>
      <c r="H194" s="19" t="s">
        <v>686</v>
      </c>
      <c r="I194" s="19" t="s">
        <v>626</v>
      </c>
      <c r="J194" s="20">
        <v>1</v>
      </c>
      <c r="K194" s="20">
        <v>1</v>
      </c>
      <c r="L194" s="20">
        <v>1</v>
      </c>
      <c r="M194" s="18" t="s">
        <v>625</v>
      </c>
      <c r="N194" s="18" t="s">
        <v>625</v>
      </c>
      <c r="O194" s="18" t="s">
        <v>624</v>
      </c>
      <c r="P194" s="18" t="s">
        <v>626</v>
      </c>
      <c r="Q194" s="18" t="s">
        <v>624</v>
      </c>
      <c r="R194" s="21" t="str">
        <f t="shared" si="33"/>
        <v>001-HE-312</v>
      </c>
      <c r="T194" s="22" t="str">
        <f t="shared" si="34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(@LINEID,'HE-312','Herramientero Orca','HE-312','Herramientero Orca',1,@CURRENCYID,'Creado por Julian Porras el 20/08/2024',@ISEXTERNAL,1,1,1,@FOBID,@CIIFID,@ISPRODNAL,@ISACTIVE,@ISVISIBLE)
GO</v>
      </c>
      <c r="U194" s="21"/>
      <c r="V194" s="21"/>
      <c r="W194" s="21"/>
      <c r="X194" s="21"/>
      <c r="Y194" s="21"/>
      <c r="Z194" s="21"/>
      <c r="AA194" s="23" t="str">
        <f t="shared" si="35"/>
        <v>@LINEID,'HE-312','Herramientero Orca','HE-312','Herramientero Orca',1,@CURRENCYID,'Creado por Julian Porras el 20/08/2024',@ISEXTERNAL,1,1,1,@FOBID,@CIIFID,@ISPRODNAL,@ISACTIVE,@ISVISIBLE</v>
      </c>
      <c r="AB194" s="23" t="str">
        <f t="shared" si="36"/>
        <v>DECLARE @LINEID INT = (SELECT LINE_ID FROM lines WHERE LINE_CODE = '001')</v>
      </c>
      <c r="AC194" s="23" t="str">
        <f t="shared" si="37"/>
        <v>DECLARE @CURRENCYID INT = (SELECT CURRENCY_ID FROM currencies WHERE CURRENCY_NAME = 'USD ')</v>
      </c>
      <c r="AD194" s="23" t="str">
        <f t="shared" si="38"/>
        <v>DECLARE @ISEXTERNAL BIT = (CASE WHEN 'Si' = 'Si' THEN 1 ELSE 0 END)</v>
      </c>
      <c r="AE194" s="23" t="str">
        <f t="shared" si="39"/>
        <v>DECLARE @FOBID INT = (SELECT MEASURE_UNIT_ID FROM measure_units WHERE MEASURE_UNIT_NAME ='Pieza')</v>
      </c>
      <c r="AF194" s="23" t="str">
        <f t="shared" si="40"/>
        <v>DECLARE @CIIFID INT = (SELECT MEASURE_UNIT_ID FROM measure_units WHERE MEASURE_UNIT_NAME ='Pieza')</v>
      </c>
      <c r="AG194" s="23" t="str">
        <f t="shared" si="41"/>
        <v>DECLARE @ISPRODNAL BIT = (CASE WHEN 'No' = 'Si' THEN 1 ELSE 0 END)</v>
      </c>
      <c r="AH194" s="23" t="str">
        <f t="shared" si="42"/>
        <v>DECLARE @ISACTIVE BIT = (CASE WHEN 'Si' = 'Si' THEN 1 ELSE 0 END)</v>
      </c>
      <c r="AI194" s="23" t="str">
        <f t="shared" si="43"/>
        <v>DECLARE @ISVISIBLE BIT = (CASE WHEN 'No' = 'Si' THEN 1 ELSE 0 END)</v>
      </c>
      <c r="AJ194" s="21"/>
      <c r="AK194" s="21"/>
      <c r="AL194" s="21"/>
      <c r="AM194" s="21"/>
      <c r="AN194" s="21"/>
      <c r="AO194" s="21"/>
    </row>
    <row r="195" spans="1:41" x14ac:dyDescent="0.25">
      <c r="A195" s="18" t="s">
        <v>623</v>
      </c>
      <c r="B195" s="19" t="s">
        <v>578</v>
      </c>
      <c r="C195" s="19" t="s">
        <v>579</v>
      </c>
      <c r="D195" s="19" t="s">
        <v>578</v>
      </c>
      <c r="E195" s="19" t="s">
        <v>579</v>
      </c>
      <c r="F195" s="20">
        <v>1</v>
      </c>
      <c r="G195" s="18" t="s">
        <v>685</v>
      </c>
      <c r="H195" s="19" t="s">
        <v>686</v>
      </c>
      <c r="I195" s="19" t="s">
        <v>626</v>
      </c>
      <c r="J195" s="20">
        <v>1</v>
      </c>
      <c r="K195" s="20">
        <v>1</v>
      </c>
      <c r="L195" s="20">
        <v>1</v>
      </c>
      <c r="M195" s="18" t="s">
        <v>625</v>
      </c>
      <c r="N195" s="18" t="s">
        <v>625</v>
      </c>
      <c r="O195" s="18" t="s">
        <v>624</v>
      </c>
      <c r="P195" s="18" t="s">
        <v>626</v>
      </c>
      <c r="Q195" s="18" t="s">
        <v>624</v>
      </c>
      <c r="R195" s="21" t="str">
        <f t="shared" si="33"/>
        <v>001-HE-313</v>
      </c>
      <c r="T195" s="22" t="str">
        <f t="shared" si="34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(@LINEID,'HE-313','Llavero con Nivelador Magnet','HE-313','Llavero con Nivelador Magnet',1,@CURRENCYID,'Creado por Julian Porras el 20/08/2024',@ISEXTERNAL,1,1,1,@FOBID,@CIIFID,@ISPRODNAL,@ISACTIVE,@ISVISIBLE)
GO</v>
      </c>
      <c r="U195" s="21"/>
      <c r="V195" s="21"/>
      <c r="W195" s="21"/>
      <c r="X195" s="21"/>
      <c r="Y195" s="21"/>
      <c r="Z195" s="21"/>
      <c r="AA195" s="23" t="str">
        <f t="shared" si="35"/>
        <v>@LINEID,'HE-313','Llavero con Nivelador Magnet','HE-313','Llavero con Nivelador Magnet',1,@CURRENCYID,'Creado por Julian Porras el 20/08/2024',@ISEXTERNAL,1,1,1,@FOBID,@CIIFID,@ISPRODNAL,@ISACTIVE,@ISVISIBLE</v>
      </c>
      <c r="AB195" s="23" t="str">
        <f t="shared" si="36"/>
        <v>DECLARE @LINEID INT = (SELECT LINE_ID FROM lines WHERE LINE_CODE = '001')</v>
      </c>
      <c r="AC195" s="23" t="str">
        <f t="shared" si="37"/>
        <v>DECLARE @CURRENCYID INT = (SELECT CURRENCY_ID FROM currencies WHERE CURRENCY_NAME = 'USD ')</v>
      </c>
      <c r="AD195" s="23" t="str">
        <f t="shared" si="38"/>
        <v>DECLARE @ISEXTERNAL BIT = (CASE WHEN 'Si' = 'Si' THEN 1 ELSE 0 END)</v>
      </c>
      <c r="AE195" s="23" t="str">
        <f t="shared" si="39"/>
        <v>DECLARE @FOBID INT = (SELECT MEASURE_UNIT_ID FROM measure_units WHERE MEASURE_UNIT_NAME ='Pieza')</v>
      </c>
      <c r="AF195" s="23" t="str">
        <f t="shared" si="40"/>
        <v>DECLARE @CIIFID INT = (SELECT MEASURE_UNIT_ID FROM measure_units WHERE MEASURE_UNIT_NAME ='Pieza')</v>
      </c>
      <c r="AG195" s="23" t="str">
        <f t="shared" si="41"/>
        <v>DECLARE @ISPRODNAL BIT = (CASE WHEN 'No' = 'Si' THEN 1 ELSE 0 END)</v>
      </c>
      <c r="AH195" s="23" t="str">
        <f t="shared" si="42"/>
        <v>DECLARE @ISACTIVE BIT = (CASE WHEN 'Si' = 'Si' THEN 1 ELSE 0 END)</v>
      </c>
      <c r="AI195" s="23" t="str">
        <f t="shared" si="43"/>
        <v>DECLARE @ISVISIBLE BIT = (CASE WHEN 'No' = 'Si' THEN 1 ELSE 0 END)</v>
      </c>
      <c r="AJ195" s="21"/>
      <c r="AK195" s="21"/>
      <c r="AL195" s="21"/>
      <c r="AM195" s="21"/>
      <c r="AN195" s="21"/>
      <c r="AO195" s="21"/>
    </row>
    <row r="196" spans="1:41" x14ac:dyDescent="0.25">
      <c r="A196" s="18" t="s">
        <v>623</v>
      </c>
      <c r="B196" s="19" t="s">
        <v>580</v>
      </c>
      <c r="C196" s="19" t="s">
        <v>581</v>
      </c>
      <c r="D196" s="19" t="s">
        <v>580</v>
      </c>
      <c r="E196" s="19" t="s">
        <v>581</v>
      </c>
      <c r="F196" s="20">
        <v>1</v>
      </c>
      <c r="G196" s="18" t="s">
        <v>685</v>
      </c>
      <c r="H196" s="19" t="s">
        <v>686</v>
      </c>
      <c r="I196" s="19" t="s">
        <v>626</v>
      </c>
      <c r="J196" s="20">
        <v>1</v>
      </c>
      <c r="K196" s="20">
        <v>1</v>
      </c>
      <c r="L196" s="20">
        <v>1</v>
      </c>
      <c r="M196" s="18" t="s">
        <v>625</v>
      </c>
      <c r="N196" s="18" t="s">
        <v>625</v>
      </c>
      <c r="O196" s="18" t="s">
        <v>624</v>
      </c>
      <c r="P196" s="18" t="s">
        <v>626</v>
      </c>
      <c r="Q196" s="18" t="s">
        <v>624</v>
      </c>
      <c r="R196" s="21" t="str">
        <f t="shared" si="33"/>
        <v>001-VA-1162</v>
      </c>
      <c r="T196" s="22" t="str">
        <f t="shared" si="34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(@LINEID,'VA-1162','Canguro Rialto','VA-1162','Canguro Rialto',1,@CURRENCYID,'Creado por Julian Porras el 20/08/2024',@ISEXTERNAL,1,1,1,@FOBID,@CIIFID,@ISPRODNAL,@ISACTIVE,@ISVISIBLE)
GO</v>
      </c>
      <c r="U196" s="21"/>
      <c r="V196" s="21"/>
      <c r="W196" s="21"/>
      <c r="X196" s="21"/>
      <c r="Y196" s="21"/>
      <c r="Z196" s="21"/>
      <c r="AA196" s="23" t="str">
        <f t="shared" si="35"/>
        <v>@LINEID,'VA-1162','Canguro Rialto','VA-1162','Canguro Rialto',1,@CURRENCYID,'Creado por Julian Porras el 20/08/2024',@ISEXTERNAL,1,1,1,@FOBID,@CIIFID,@ISPRODNAL,@ISACTIVE,@ISVISIBLE</v>
      </c>
      <c r="AB196" s="23" t="str">
        <f t="shared" si="36"/>
        <v>DECLARE @LINEID INT = (SELECT LINE_ID FROM lines WHERE LINE_CODE = '001')</v>
      </c>
      <c r="AC196" s="23" t="str">
        <f t="shared" si="37"/>
        <v>DECLARE @CURRENCYID INT = (SELECT CURRENCY_ID FROM currencies WHERE CURRENCY_NAME = 'USD ')</v>
      </c>
      <c r="AD196" s="23" t="str">
        <f t="shared" si="38"/>
        <v>DECLARE @ISEXTERNAL BIT = (CASE WHEN 'Si' = 'Si' THEN 1 ELSE 0 END)</v>
      </c>
      <c r="AE196" s="23" t="str">
        <f t="shared" si="39"/>
        <v>DECLARE @FOBID INT = (SELECT MEASURE_UNIT_ID FROM measure_units WHERE MEASURE_UNIT_NAME ='Pieza')</v>
      </c>
      <c r="AF196" s="23" t="str">
        <f t="shared" si="40"/>
        <v>DECLARE @CIIFID INT = (SELECT MEASURE_UNIT_ID FROM measure_units WHERE MEASURE_UNIT_NAME ='Pieza')</v>
      </c>
      <c r="AG196" s="23" t="str">
        <f t="shared" si="41"/>
        <v>DECLARE @ISPRODNAL BIT = (CASE WHEN 'No' = 'Si' THEN 1 ELSE 0 END)</v>
      </c>
      <c r="AH196" s="23" t="str">
        <f t="shared" si="42"/>
        <v>DECLARE @ISACTIVE BIT = (CASE WHEN 'Si' = 'Si' THEN 1 ELSE 0 END)</v>
      </c>
      <c r="AI196" s="23" t="str">
        <f t="shared" si="43"/>
        <v>DECLARE @ISVISIBLE BIT = (CASE WHEN 'No' = 'Si' THEN 1 ELSE 0 END)</v>
      </c>
      <c r="AJ196" s="21"/>
      <c r="AK196" s="21"/>
      <c r="AL196" s="21"/>
      <c r="AM196" s="21"/>
      <c r="AN196" s="21"/>
      <c r="AO196" s="21"/>
    </row>
    <row r="197" spans="1:41" x14ac:dyDescent="0.25">
      <c r="A197" s="18" t="s">
        <v>623</v>
      </c>
      <c r="B197" s="19" t="s">
        <v>582</v>
      </c>
      <c r="C197" s="19" t="s">
        <v>583</v>
      </c>
      <c r="D197" s="19" t="s">
        <v>582</v>
      </c>
      <c r="E197" s="19" t="s">
        <v>583</v>
      </c>
      <c r="F197" s="20">
        <v>1</v>
      </c>
      <c r="G197" s="18" t="s">
        <v>685</v>
      </c>
      <c r="H197" s="19" t="s">
        <v>686</v>
      </c>
      <c r="I197" s="19" t="s">
        <v>626</v>
      </c>
      <c r="J197" s="20">
        <v>1</v>
      </c>
      <c r="K197" s="20">
        <v>1</v>
      </c>
      <c r="L197" s="20">
        <v>1</v>
      </c>
      <c r="M197" s="18" t="s">
        <v>625</v>
      </c>
      <c r="N197" s="18" t="s">
        <v>625</v>
      </c>
      <c r="O197" s="18" t="s">
        <v>624</v>
      </c>
      <c r="P197" s="18" t="s">
        <v>626</v>
      </c>
      <c r="Q197" s="18" t="s">
        <v>624</v>
      </c>
      <c r="R197" s="21" t="str">
        <f t="shared" si="33"/>
        <v>001-VA-1163</v>
      </c>
      <c r="T197" s="22" t="str">
        <f t="shared" si="34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(@LINEID,'VA-1163','Bolsa Compacta Elysium','VA-1163','Bolsa Compacta Elysium',1,@CURRENCYID,'Creado por Julian Porras el 20/08/2024',@ISEXTERNAL,1,1,1,@FOBID,@CIIFID,@ISPRODNAL,@ISACTIVE,@ISVISIBLE)
GO</v>
      </c>
      <c r="U197" s="21"/>
      <c r="V197" s="21"/>
      <c r="W197" s="21"/>
      <c r="X197" s="21"/>
      <c r="Y197" s="21"/>
      <c r="Z197" s="21"/>
      <c r="AA197" s="23" t="str">
        <f t="shared" si="35"/>
        <v>@LINEID,'VA-1163','Bolsa Compacta Elysium','VA-1163','Bolsa Compacta Elysium',1,@CURRENCYID,'Creado por Julian Porras el 20/08/2024',@ISEXTERNAL,1,1,1,@FOBID,@CIIFID,@ISPRODNAL,@ISACTIVE,@ISVISIBLE</v>
      </c>
      <c r="AB197" s="23" t="str">
        <f t="shared" si="36"/>
        <v>DECLARE @LINEID INT = (SELECT LINE_ID FROM lines WHERE LINE_CODE = '001')</v>
      </c>
      <c r="AC197" s="23" t="str">
        <f t="shared" si="37"/>
        <v>DECLARE @CURRENCYID INT = (SELECT CURRENCY_ID FROM currencies WHERE CURRENCY_NAME = 'USD ')</v>
      </c>
      <c r="AD197" s="23" t="str">
        <f t="shared" si="38"/>
        <v>DECLARE @ISEXTERNAL BIT = (CASE WHEN 'Si' = 'Si' THEN 1 ELSE 0 END)</v>
      </c>
      <c r="AE197" s="23" t="str">
        <f t="shared" si="39"/>
        <v>DECLARE @FOBID INT = (SELECT MEASURE_UNIT_ID FROM measure_units WHERE MEASURE_UNIT_NAME ='Pieza')</v>
      </c>
      <c r="AF197" s="23" t="str">
        <f t="shared" si="40"/>
        <v>DECLARE @CIIFID INT = (SELECT MEASURE_UNIT_ID FROM measure_units WHERE MEASURE_UNIT_NAME ='Pieza')</v>
      </c>
      <c r="AG197" s="23" t="str">
        <f t="shared" si="41"/>
        <v>DECLARE @ISPRODNAL BIT = (CASE WHEN 'No' = 'Si' THEN 1 ELSE 0 END)</v>
      </c>
      <c r="AH197" s="23" t="str">
        <f t="shared" si="42"/>
        <v>DECLARE @ISACTIVE BIT = (CASE WHEN 'Si' = 'Si' THEN 1 ELSE 0 END)</v>
      </c>
      <c r="AI197" s="23" t="str">
        <f t="shared" si="43"/>
        <v>DECLARE @ISVISIBLE BIT = (CASE WHEN 'No' = 'Si' THEN 1 ELSE 0 END)</v>
      </c>
      <c r="AJ197" s="21"/>
      <c r="AK197" s="21"/>
      <c r="AL197" s="21"/>
      <c r="AM197" s="21"/>
      <c r="AN197" s="21"/>
      <c r="AO197" s="21"/>
    </row>
    <row r="198" spans="1:41" x14ac:dyDescent="0.25">
      <c r="A198" s="18" t="s">
        <v>623</v>
      </c>
      <c r="B198" s="19" t="s">
        <v>584</v>
      </c>
      <c r="C198" s="19" t="s">
        <v>696</v>
      </c>
      <c r="D198" s="19" t="s">
        <v>584</v>
      </c>
      <c r="E198" s="19" t="s">
        <v>696</v>
      </c>
      <c r="F198" s="20">
        <v>1</v>
      </c>
      <c r="G198" s="18" t="s">
        <v>685</v>
      </c>
      <c r="H198" s="19" t="s">
        <v>686</v>
      </c>
      <c r="I198" s="19" t="s">
        <v>626</v>
      </c>
      <c r="J198" s="20">
        <v>1</v>
      </c>
      <c r="K198" s="20">
        <v>1</v>
      </c>
      <c r="L198" s="20">
        <v>1</v>
      </c>
      <c r="M198" s="18" t="s">
        <v>625</v>
      </c>
      <c r="N198" s="18" t="s">
        <v>625</v>
      </c>
      <c r="O198" s="18" t="s">
        <v>624</v>
      </c>
      <c r="P198" s="18" t="s">
        <v>626</v>
      </c>
      <c r="Q198" s="18" t="s">
        <v>624</v>
      </c>
      <c r="R198" s="21" t="str">
        <f t="shared" si="33"/>
        <v>001-VA-1164</v>
      </c>
      <c r="T198" s="22" t="str">
        <f t="shared" si="34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(@LINEID,'VA-1164','Bolsa con Nevera Cooler','VA-1164','Bolsa con Nevera Cooler',1,@CURRENCYID,'Creado por Julian Porras el 20/08/2024',@ISEXTERNAL,1,1,1,@FOBID,@CIIFID,@ISPRODNAL,@ISACTIVE,@ISVISIBLE)
GO</v>
      </c>
      <c r="U198" s="21"/>
      <c r="V198" s="21"/>
      <c r="W198" s="21"/>
      <c r="X198" s="21"/>
      <c r="Y198" s="21"/>
      <c r="Z198" s="21"/>
      <c r="AA198" s="23" t="str">
        <f t="shared" si="35"/>
        <v>@LINEID,'VA-1164','Bolsa con Nevera Cooler','VA-1164','Bolsa con Nevera Cooler',1,@CURRENCYID,'Creado por Julian Porras el 20/08/2024',@ISEXTERNAL,1,1,1,@FOBID,@CIIFID,@ISPRODNAL,@ISACTIVE,@ISVISIBLE</v>
      </c>
      <c r="AB198" s="23" t="str">
        <f t="shared" si="36"/>
        <v>DECLARE @LINEID INT = (SELECT LINE_ID FROM lines WHERE LINE_CODE = '001')</v>
      </c>
      <c r="AC198" s="23" t="str">
        <f t="shared" si="37"/>
        <v>DECLARE @CURRENCYID INT = (SELECT CURRENCY_ID FROM currencies WHERE CURRENCY_NAME = 'USD ')</v>
      </c>
      <c r="AD198" s="23" t="str">
        <f t="shared" si="38"/>
        <v>DECLARE @ISEXTERNAL BIT = (CASE WHEN 'Si' = 'Si' THEN 1 ELSE 0 END)</v>
      </c>
      <c r="AE198" s="23" t="str">
        <f t="shared" si="39"/>
        <v>DECLARE @FOBID INT = (SELECT MEASURE_UNIT_ID FROM measure_units WHERE MEASURE_UNIT_NAME ='Pieza')</v>
      </c>
      <c r="AF198" s="23" t="str">
        <f t="shared" si="40"/>
        <v>DECLARE @CIIFID INT = (SELECT MEASURE_UNIT_ID FROM measure_units WHERE MEASURE_UNIT_NAME ='Pieza')</v>
      </c>
      <c r="AG198" s="23" t="str">
        <f t="shared" si="41"/>
        <v>DECLARE @ISPRODNAL BIT = (CASE WHEN 'No' = 'Si' THEN 1 ELSE 0 END)</v>
      </c>
      <c r="AH198" s="23" t="str">
        <f t="shared" si="42"/>
        <v>DECLARE @ISACTIVE BIT = (CASE WHEN 'Si' = 'Si' THEN 1 ELSE 0 END)</v>
      </c>
      <c r="AI198" s="23" t="str">
        <f t="shared" si="43"/>
        <v>DECLARE @ISVISIBLE BIT = (CASE WHEN 'No' = 'Si' THEN 1 ELSE 0 END)</v>
      </c>
      <c r="AJ198" s="21"/>
      <c r="AK198" s="21"/>
      <c r="AL198" s="21"/>
      <c r="AM198" s="21"/>
      <c r="AN198" s="21"/>
      <c r="AO198" s="21"/>
    </row>
    <row r="199" spans="1:41" x14ac:dyDescent="0.25">
      <c r="A199" s="18" t="s">
        <v>623</v>
      </c>
      <c r="B199" s="19" t="s">
        <v>586</v>
      </c>
      <c r="C199" s="19" t="s">
        <v>587</v>
      </c>
      <c r="D199" s="19" t="s">
        <v>586</v>
      </c>
      <c r="E199" s="19" t="s">
        <v>587</v>
      </c>
      <c r="F199" s="20">
        <v>1</v>
      </c>
      <c r="G199" s="18" t="s">
        <v>685</v>
      </c>
      <c r="H199" s="19" t="s">
        <v>686</v>
      </c>
      <c r="I199" s="19" t="s">
        <v>626</v>
      </c>
      <c r="J199" s="20">
        <v>1</v>
      </c>
      <c r="K199" s="20">
        <v>1</v>
      </c>
      <c r="L199" s="20">
        <v>1</v>
      </c>
      <c r="M199" s="18" t="s">
        <v>625</v>
      </c>
      <c r="N199" s="18" t="s">
        <v>625</v>
      </c>
      <c r="O199" s="18" t="s">
        <v>624</v>
      </c>
      <c r="P199" s="18" t="s">
        <v>626</v>
      </c>
      <c r="Q199" s="18" t="s">
        <v>624</v>
      </c>
      <c r="R199" s="21" t="str">
        <f t="shared" si="33"/>
        <v>001-VA-1165</v>
      </c>
      <c r="T199" s="22" t="str">
        <f t="shared" si="34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(@LINEID,'VA-1165','Nevera Cooler Fire Fly','VA-1165','Nevera Cooler Fire Fly',1,@CURRENCYID,'Creado por Julian Porras el 20/08/2024',@ISEXTERNAL,1,1,1,@FOBID,@CIIFID,@ISPRODNAL,@ISACTIVE,@ISVISIBLE)
GO</v>
      </c>
      <c r="U199" s="21"/>
      <c r="V199" s="21"/>
      <c r="W199" s="21"/>
      <c r="X199" s="21"/>
      <c r="Y199" s="21"/>
      <c r="Z199" s="21"/>
      <c r="AA199" s="23" t="str">
        <f t="shared" si="35"/>
        <v>@LINEID,'VA-1165','Nevera Cooler Fire Fly','VA-1165','Nevera Cooler Fire Fly',1,@CURRENCYID,'Creado por Julian Porras el 20/08/2024',@ISEXTERNAL,1,1,1,@FOBID,@CIIFID,@ISPRODNAL,@ISACTIVE,@ISVISIBLE</v>
      </c>
      <c r="AB199" s="23" t="str">
        <f t="shared" si="36"/>
        <v>DECLARE @LINEID INT = (SELECT LINE_ID FROM lines WHERE LINE_CODE = '001')</v>
      </c>
      <c r="AC199" s="23" t="str">
        <f t="shared" si="37"/>
        <v>DECLARE @CURRENCYID INT = (SELECT CURRENCY_ID FROM currencies WHERE CURRENCY_NAME = 'USD ')</v>
      </c>
      <c r="AD199" s="23" t="str">
        <f t="shared" si="38"/>
        <v>DECLARE @ISEXTERNAL BIT = (CASE WHEN 'Si' = 'Si' THEN 1 ELSE 0 END)</v>
      </c>
      <c r="AE199" s="23" t="str">
        <f t="shared" si="39"/>
        <v>DECLARE @FOBID INT = (SELECT MEASURE_UNIT_ID FROM measure_units WHERE MEASURE_UNIT_NAME ='Pieza')</v>
      </c>
      <c r="AF199" s="23" t="str">
        <f t="shared" si="40"/>
        <v>DECLARE @CIIFID INT = (SELECT MEASURE_UNIT_ID FROM measure_units WHERE MEASURE_UNIT_NAME ='Pieza')</v>
      </c>
      <c r="AG199" s="23" t="str">
        <f t="shared" si="41"/>
        <v>DECLARE @ISPRODNAL BIT = (CASE WHEN 'No' = 'Si' THEN 1 ELSE 0 END)</v>
      </c>
      <c r="AH199" s="23" t="str">
        <f t="shared" si="42"/>
        <v>DECLARE @ISACTIVE BIT = (CASE WHEN 'Si' = 'Si' THEN 1 ELSE 0 END)</v>
      </c>
      <c r="AI199" s="23" t="str">
        <f t="shared" si="43"/>
        <v>DECLARE @ISVISIBLE BIT = (CASE WHEN 'No' = 'Si' THEN 1 ELSE 0 END)</v>
      </c>
      <c r="AJ199" s="21"/>
      <c r="AK199" s="21"/>
      <c r="AL199" s="21"/>
      <c r="AM199" s="21"/>
      <c r="AN199" s="21"/>
      <c r="AO199" s="21"/>
    </row>
    <row r="200" spans="1:41" x14ac:dyDescent="0.25">
      <c r="A200" s="18" t="s">
        <v>623</v>
      </c>
      <c r="B200" s="19" t="s">
        <v>588</v>
      </c>
      <c r="C200" s="19" t="s">
        <v>589</v>
      </c>
      <c r="D200" s="19" t="s">
        <v>588</v>
      </c>
      <c r="E200" s="19" t="s">
        <v>589</v>
      </c>
      <c r="F200" s="20">
        <v>1</v>
      </c>
      <c r="G200" s="18" t="s">
        <v>685</v>
      </c>
      <c r="H200" s="19" t="s">
        <v>686</v>
      </c>
      <c r="I200" s="19" t="s">
        <v>626</v>
      </c>
      <c r="J200" s="20">
        <v>1</v>
      </c>
      <c r="K200" s="20">
        <v>1</v>
      </c>
      <c r="L200" s="20">
        <v>1</v>
      </c>
      <c r="M200" s="18" t="s">
        <v>625</v>
      </c>
      <c r="N200" s="18" t="s">
        <v>625</v>
      </c>
      <c r="O200" s="18" t="s">
        <v>624</v>
      </c>
      <c r="P200" s="18" t="s">
        <v>626</v>
      </c>
      <c r="Q200" s="18" t="s">
        <v>624</v>
      </c>
      <c r="R200" s="21" t="str">
        <f t="shared" si="33"/>
        <v>001-VA-1166</v>
      </c>
      <c r="T200" s="22" t="str">
        <f t="shared" si="34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(@LINEID,'VA-1166','Organizador Glimmer','VA-1166','Organizador Glimmer',1,@CURRENCYID,'Creado por Julian Porras el 20/08/2024',@ISEXTERNAL,1,1,1,@FOBID,@CIIFID,@ISPRODNAL,@ISACTIVE,@ISVISIBLE)
GO</v>
      </c>
      <c r="U200" s="21"/>
      <c r="V200" s="21"/>
      <c r="W200" s="21"/>
      <c r="X200" s="21"/>
      <c r="Y200" s="21"/>
      <c r="Z200" s="21"/>
      <c r="AA200" s="23" t="str">
        <f t="shared" si="35"/>
        <v>@LINEID,'VA-1166','Organizador Glimmer','VA-1166','Organizador Glimmer',1,@CURRENCYID,'Creado por Julian Porras el 20/08/2024',@ISEXTERNAL,1,1,1,@FOBID,@CIIFID,@ISPRODNAL,@ISACTIVE,@ISVISIBLE</v>
      </c>
      <c r="AB200" s="23" t="str">
        <f t="shared" si="36"/>
        <v>DECLARE @LINEID INT = (SELECT LINE_ID FROM lines WHERE LINE_CODE = '001')</v>
      </c>
      <c r="AC200" s="23" t="str">
        <f t="shared" si="37"/>
        <v>DECLARE @CURRENCYID INT = (SELECT CURRENCY_ID FROM currencies WHERE CURRENCY_NAME = 'USD ')</v>
      </c>
      <c r="AD200" s="23" t="str">
        <f t="shared" si="38"/>
        <v>DECLARE @ISEXTERNAL BIT = (CASE WHEN 'Si' = 'Si' THEN 1 ELSE 0 END)</v>
      </c>
      <c r="AE200" s="23" t="str">
        <f t="shared" si="39"/>
        <v>DECLARE @FOBID INT = (SELECT MEASURE_UNIT_ID FROM measure_units WHERE MEASURE_UNIT_NAME ='Pieza')</v>
      </c>
      <c r="AF200" s="23" t="str">
        <f t="shared" si="40"/>
        <v>DECLARE @CIIFID INT = (SELECT MEASURE_UNIT_ID FROM measure_units WHERE MEASURE_UNIT_NAME ='Pieza')</v>
      </c>
      <c r="AG200" s="23" t="str">
        <f t="shared" si="41"/>
        <v>DECLARE @ISPRODNAL BIT = (CASE WHEN 'No' = 'Si' THEN 1 ELSE 0 END)</v>
      </c>
      <c r="AH200" s="23" t="str">
        <f t="shared" si="42"/>
        <v>DECLARE @ISACTIVE BIT = (CASE WHEN 'Si' = 'Si' THEN 1 ELSE 0 END)</v>
      </c>
      <c r="AI200" s="23" t="str">
        <f t="shared" si="43"/>
        <v>DECLARE @ISVISIBLE BIT = (CASE WHEN 'No' = 'Si' THEN 1 ELSE 0 END)</v>
      </c>
      <c r="AJ200" s="21"/>
      <c r="AK200" s="21"/>
      <c r="AL200" s="21"/>
      <c r="AM200" s="21"/>
      <c r="AN200" s="21"/>
      <c r="AO200" s="21"/>
    </row>
    <row r="201" spans="1:41" x14ac:dyDescent="0.25">
      <c r="A201" s="18" t="s">
        <v>623</v>
      </c>
      <c r="B201" s="19" t="s">
        <v>613</v>
      </c>
      <c r="C201" s="19" t="s">
        <v>614</v>
      </c>
      <c r="D201" s="19" t="s">
        <v>613</v>
      </c>
      <c r="E201" s="19" t="s">
        <v>614</v>
      </c>
      <c r="F201" s="20">
        <v>1</v>
      </c>
      <c r="G201" s="18" t="s">
        <v>685</v>
      </c>
      <c r="H201" s="19" t="s">
        <v>686</v>
      </c>
      <c r="I201" s="19" t="s">
        <v>626</v>
      </c>
      <c r="J201" s="20">
        <v>1</v>
      </c>
      <c r="K201" s="20">
        <v>1</v>
      </c>
      <c r="L201" s="20">
        <v>1</v>
      </c>
      <c r="M201" s="18" t="s">
        <v>625</v>
      </c>
      <c r="N201" s="18" t="s">
        <v>625</v>
      </c>
      <c r="O201" s="18" t="s">
        <v>624</v>
      </c>
      <c r="P201" s="18" t="s">
        <v>626</v>
      </c>
      <c r="Q201" s="18" t="s">
        <v>624</v>
      </c>
      <c r="R201" s="21" t="str">
        <f t="shared" si="33"/>
        <v>001-SUMMIT-E-B</v>
      </c>
      <c r="T201" s="22" t="str">
        <f t="shared" si="34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(@LINEID,'SUMMIT-E-B','Bolígrafo Summit Eco Bamboo','SUMMIT-E-B','Bolígrafo Summit Eco Bamboo',1,@CURRENCYID,'Creado por Julian Porras el 20/08/2024',@ISEXTERNAL,1,1,1,@FOBID,@CIIFID,@ISPRODNAL,@ISACTIVE,@ISVISIBLE)
GO</v>
      </c>
      <c r="U201" s="21"/>
      <c r="V201" s="21"/>
      <c r="W201" s="21"/>
      <c r="X201" s="21"/>
      <c r="Y201" s="21"/>
      <c r="Z201" s="21"/>
      <c r="AA201" s="23" t="str">
        <f t="shared" si="35"/>
        <v>@LINEID,'SUMMIT-E-B','Bolígrafo Summit Eco Bamboo','SUMMIT-E-B','Bolígrafo Summit Eco Bamboo',1,@CURRENCYID,'Creado por Julian Porras el 20/08/2024',@ISEXTERNAL,1,1,1,@FOBID,@CIIFID,@ISPRODNAL,@ISACTIVE,@ISVISIBLE</v>
      </c>
      <c r="AB201" s="23" t="str">
        <f t="shared" si="36"/>
        <v>DECLARE @LINEID INT = (SELECT LINE_ID FROM lines WHERE LINE_CODE = '001')</v>
      </c>
      <c r="AC201" s="23" t="str">
        <f t="shared" si="37"/>
        <v>DECLARE @CURRENCYID INT = (SELECT CURRENCY_ID FROM currencies WHERE CURRENCY_NAME = 'USD ')</v>
      </c>
      <c r="AD201" s="23" t="str">
        <f t="shared" si="38"/>
        <v>DECLARE @ISEXTERNAL BIT = (CASE WHEN 'Si' = 'Si' THEN 1 ELSE 0 END)</v>
      </c>
      <c r="AE201" s="23" t="str">
        <f t="shared" si="39"/>
        <v>DECLARE @FOBID INT = (SELECT MEASURE_UNIT_ID FROM measure_units WHERE MEASURE_UNIT_NAME ='Pieza')</v>
      </c>
      <c r="AF201" s="23" t="str">
        <f t="shared" si="40"/>
        <v>DECLARE @CIIFID INT = (SELECT MEASURE_UNIT_ID FROM measure_units WHERE MEASURE_UNIT_NAME ='Pieza')</v>
      </c>
      <c r="AG201" s="23" t="str">
        <f t="shared" si="41"/>
        <v>DECLARE @ISPRODNAL BIT = (CASE WHEN 'No' = 'Si' THEN 1 ELSE 0 END)</v>
      </c>
      <c r="AH201" s="23" t="str">
        <f t="shared" si="42"/>
        <v>DECLARE @ISACTIVE BIT = (CASE WHEN 'Si' = 'Si' THEN 1 ELSE 0 END)</v>
      </c>
      <c r="AI201" s="23" t="str">
        <f t="shared" si="43"/>
        <v>DECLARE @ISVISIBLE BIT = (CASE WHEN 'No' = 'Si' THEN 1 ELSE 0 END)</v>
      </c>
      <c r="AJ201" s="21"/>
      <c r="AK201" s="21"/>
      <c r="AL201" s="21"/>
      <c r="AM201" s="21"/>
      <c r="AN201" s="21"/>
      <c r="AO201" s="21"/>
    </row>
    <row r="202" spans="1:41" x14ac:dyDescent="0.25">
      <c r="A202" s="18" t="s">
        <v>623</v>
      </c>
      <c r="B202" s="19" t="s">
        <v>516</v>
      </c>
      <c r="C202" s="19" t="s">
        <v>615</v>
      </c>
      <c r="D202" s="19" t="s">
        <v>516</v>
      </c>
      <c r="E202" s="19" t="s">
        <v>615</v>
      </c>
      <c r="F202" s="20">
        <v>1</v>
      </c>
      <c r="G202" s="18" t="s">
        <v>685</v>
      </c>
      <c r="H202" s="19" t="s">
        <v>686</v>
      </c>
      <c r="I202" s="19" t="s">
        <v>626</v>
      </c>
      <c r="J202" s="20">
        <v>1</v>
      </c>
      <c r="K202" s="20">
        <v>1</v>
      </c>
      <c r="L202" s="20">
        <v>1</v>
      </c>
      <c r="M202" s="18" t="s">
        <v>625</v>
      </c>
      <c r="N202" s="18" t="s">
        <v>625</v>
      </c>
      <c r="O202" s="18" t="s">
        <v>624</v>
      </c>
      <c r="P202" s="18" t="s">
        <v>626</v>
      </c>
      <c r="Q202" s="18" t="s">
        <v>624</v>
      </c>
      <c r="R202" s="21" t="str">
        <f t="shared" si="33"/>
        <v>001-AMBER</v>
      </c>
      <c r="T202" s="22" t="str">
        <f t="shared" si="34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(@LINEID,'AMBER','Bolígrafo Amber','AMBER','Bolígrafo Amber',1,@CURRENCYID,'Creado por Julian Porras el 20/08/2024',@ISEXTERNAL,1,1,1,@FOBID,@CIIFID,@ISPRODNAL,@ISACTIVE,@ISVISIBLE)
GO</v>
      </c>
      <c r="U202" s="21"/>
      <c r="V202" s="21"/>
      <c r="W202" s="21"/>
      <c r="X202" s="21"/>
      <c r="Y202" s="21"/>
      <c r="Z202" s="21"/>
      <c r="AA202" s="23" t="str">
        <f t="shared" si="35"/>
        <v>@LINEID,'AMBER','Bolígrafo Amber','AMBER','Bolígrafo Amber',1,@CURRENCYID,'Creado por Julian Porras el 20/08/2024',@ISEXTERNAL,1,1,1,@FOBID,@CIIFID,@ISPRODNAL,@ISACTIVE,@ISVISIBLE</v>
      </c>
      <c r="AB202" s="23" t="str">
        <f t="shared" si="36"/>
        <v>DECLARE @LINEID INT = (SELECT LINE_ID FROM lines WHERE LINE_CODE = '001')</v>
      </c>
      <c r="AC202" s="23" t="str">
        <f t="shared" si="37"/>
        <v>DECLARE @CURRENCYID INT = (SELECT CURRENCY_ID FROM currencies WHERE CURRENCY_NAME = 'USD ')</v>
      </c>
      <c r="AD202" s="23" t="str">
        <f t="shared" si="38"/>
        <v>DECLARE @ISEXTERNAL BIT = (CASE WHEN 'Si' = 'Si' THEN 1 ELSE 0 END)</v>
      </c>
      <c r="AE202" s="23" t="str">
        <f t="shared" si="39"/>
        <v>DECLARE @FOBID INT = (SELECT MEASURE_UNIT_ID FROM measure_units WHERE MEASURE_UNIT_NAME ='Pieza')</v>
      </c>
      <c r="AF202" s="23" t="str">
        <f t="shared" si="40"/>
        <v>DECLARE @CIIFID INT = (SELECT MEASURE_UNIT_ID FROM measure_units WHERE MEASURE_UNIT_NAME ='Pieza')</v>
      </c>
      <c r="AG202" s="23" t="str">
        <f t="shared" si="41"/>
        <v>DECLARE @ISPRODNAL BIT = (CASE WHEN 'No' = 'Si' THEN 1 ELSE 0 END)</v>
      </c>
      <c r="AH202" s="23" t="str">
        <f t="shared" si="42"/>
        <v>DECLARE @ISACTIVE BIT = (CASE WHEN 'Si' = 'Si' THEN 1 ELSE 0 END)</v>
      </c>
      <c r="AI202" s="23" t="str">
        <f t="shared" si="43"/>
        <v>DECLARE @ISVISIBLE BIT = (CASE WHEN 'No' = 'Si' THEN 1 ELSE 0 END)</v>
      </c>
      <c r="AJ202" s="21"/>
      <c r="AK202" s="21"/>
      <c r="AL202" s="21"/>
      <c r="AM202" s="21"/>
      <c r="AN202" s="21"/>
      <c r="AO202" s="21"/>
    </row>
    <row r="203" spans="1:41" x14ac:dyDescent="0.25">
      <c r="A203" s="18" t="s">
        <v>623</v>
      </c>
      <c r="B203" s="19" t="s">
        <v>517</v>
      </c>
      <c r="C203" s="19" t="s">
        <v>616</v>
      </c>
      <c r="D203" s="19" t="s">
        <v>517</v>
      </c>
      <c r="E203" s="19" t="s">
        <v>616</v>
      </c>
      <c r="F203" s="20">
        <v>1</v>
      </c>
      <c r="G203" s="18" t="s">
        <v>685</v>
      </c>
      <c r="H203" s="19" t="s">
        <v>686</v>
      </c>
      <c r="I203" s="19" t="s">
        <v>626</v>
      </c>
      <c r="J203" s="20">
        <v>1</v>
      </c>
      <c r="K203" s="20">
        <v>1</v>
      </c>
      <c r="L203" s="20">
        <v>1</v>
      </c>
      <c r="M203" s="18" t="s">
        <v>625</v>
      </c>
      <c r="N203" s="18" t="s">
        <v>625</v>
      </c>
      <c r="O203" s="18" t="s">
        <v>624</v>
      </c>
      <c r="P203" s="18" t="s">
        <v>626</v>
      </c>
      <c r="Q203" s="18" t="s">
        <v>624</v>
      </c>
      <c r="R203" s="21" t="str">
        <f t="shared" si="33"/>
        <v>001-HOLLIS</v>
      </c>
      <c r="T203" s="22" t="str">
        <f t="shared" si="34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(@LINEID,'HOLLIS','Bolígrafo Hollis','HOLLIS','Bolígrafo Hollis',1,@CURRENCYID,'Creado por Julian Porras el 20/08/2024',@ISEXTERNAL,1,1,1,@FOBID,@CIIFID,@ISPRODNAL,@ISACTIVE,@ISVISIBLE)
GO</v>
      </c>
      <c r="U203" s="21"/>
      <c r="V203" s="21"/>
      <c r="W203" s="21"/>
      <c r="X203" s="21"/>
      <c r="Y203" s="21"/>
      <c r="Z203" s="21"/>
      <c r="AA203" s="23" t="str">
        <f t="shared" si="35"/>
        <v>@LINEID,'HOLLIS','Bolígrafo Hollis','HOLLIS','Bolígrafo Hollis',1,@CURRENCYID,'Creado por Julian Porras el 20/08/2024',@ISEXTERNAL,1,1,1,@FOBID,@CIIFID,@ISPRODNAL,@ISACTIVE,@ISVISIBLE</v>
      </c>
      <c r="AB203" s="23" t="str">
        <f t="shared" si="36"/>
        <v>DECLARE @LINEID INT = (SELECT LINE_ID FROM lines WHERE LINE_CODE = '001')</v>
      </c>
      <c r="AC203" s="23" t="str">
        <f t="shared" si="37"/>
        <v>DECLARE @CURRENCYID INT = (SELECT CURRENCY_ID FROM currencies WHERE CURRENCY_NAME = 'USD ')</v>
      </c>
      <c r="AD203" s="23" t="str">
        <f t="shared" si="38"/>
        <v>DECLARE @ISEXTERNAL BIT = (CASE WHEN 'Si' = 'Si' THEN 1 ELSE 0 END)</v>
      </c>
      <c r="AE203" s="23" t="str">
        <f t="shared" si="39"/>
        <v>DECLARE @FOBID INT = (SELECT MEASURE_UNIT_ID FROM measure_units WHERE MEASURE_UNIT_NAME ='Pieza')</v>
      </c>
      <c r="AF203" s="23" t="str">
        <f t="shared" si="40"/>
        <v>DECLARE @CIIFID INT = (SELECT MEASURE_UNIT_ID FROM measure_units WHERE MEASURE_UNIT_NAME ='Pieza')</v>
      </c>
      <c r="AG203" s="23" t="str">
        <f t="shared" si="41"/>
        <v>DECLARE @ISPRODNAL BIT = (CASE WHEN 'No' = 'Si' THEN 1 ELSE 0 END)</v>
      </c>
      <c r="AH203" s="23" t="str">
        <f t="shared" si="42"/>
        <v>DECLARE @ISACTIVE BIT = (CASE WHEN 'Si' = 'Si' THEN 1 ELSE 0 END)</v>
      </c>
      <c r="AI203" s="23" t="str">
        <f t="shared" si="43"/>
        <v>DECLARE @ISVISIBLE BIT = (CASE WHEN 'No' = 'Si' THEN 1 ELSE 0 END)</v>
      </c>
      <c r="AJ203" s="21"/>
      <c r="AK203" s="21"/>
      <c r="AL203" s="21"/>
      <c r="AM203" s="21"/>
      <c r="AN203" s="21"/>
      <c r="AO203" s="21"/>
    </row>
    <row r="204" spans="1:41" x14ac:dyDescent="0.25">
      <c r="A204" s="18" t="s">
        <v>623</v>
      </c>
      <c r="B204" s="19" t="s">
        <v>617</v>
      </c>
      <c r="C204" s="19" t="s">
        <v>618</v>
      </c>
      <c r="D204" s="19" t="s">
        <v>617</v>
      </c>
      <c r="E204" s="19" t="s">
        <v>618</v>
      </c>
      <c r="F204" s="20">
        <v>1</v>
      </c>
      <c r="G204" s="18" t="s">
        <v>685</v>
      </c>
      <c r="H204" s="19" t="s">
        <v>686</v>
      </c>
      <c r="I204" s="19" t="s">
        <v>626</v>
      </c>
      <c r="J204" s="20">
        <v>1</v>
      </c>
      <c r="K204" s="20">
        <v>1</v>
      </c>
      <c r="L204" s="20">
        <v>1</v>
      </c>
      <c r="M204" s="18" t="s">
        <v>625</v>
      </c>
      <c r="N204" s="18" t="s">
        <v>625</v>
      </c>
      <c r="O204" s="18" t="s">
        <v>624</v>
      </c>
      <c r="P204" s="18" t="s">
        <v>626</v>
      </c>
      <c r="Q204" s="18" t="s">
        <v>624</v>
      </c>
      <c r="R204" s="21" t="str">
        <f t="shared" si="33"/>
        <v>001-HOLLIS-PAS</v>
      </c>
      <c r="T204" s="22" t="str">
        <f t="shared" si="34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(@LINEID,'HOLLIS-PAS','Bolígrafo Hollis Pastel','HOLLIS-PAS','Bolígrafo Hollis Pastel',1,@CURRENCYID,'Creado por Julian Porras el 20/08/2024',@ISEXTERNAL,1,1,1,@FOBID,@CIIFID,@ISPRODNAL,@ISACTIVE,@ISVISIBLE)
GO</v>
      </c>
      <c r="U204" s="21"/>
      <c r="V204" s="21"/>
      <c r="W204" s="21"/>
      <c r="X204" s="21"/>
      <c r="Y204" s="21"/>
      <c r="Z204" s="21"/>
      <c r="AA204" s="23" t="str">
        <f t="shared" si="35"/>
        <v>@LINEID,'HOLLIS-PAS','Bolígrafo Hollis Pastel','HOLLIS-PAS','Bolígrafo Hollis Pastel',1,@CURRENCYID,'Creado por Julian Porras el 20/08/2024',@ISEXTERNAL,1,1,1,@FOBID,@CIIFID,@ISPRODNAL,@ISACTIVE,@ISVISIBLE</v>
      </c>
      <c r="AB204" s="23" t="str">
        <f t="shared" si="36"/>
        <v>DECLARE @LINEID INT = (SELECT LINE_ID FROM lines WHERE LINE_CODE = '001')</v>
      </c>
      <c r="AC204" s="23" t="str">
        <f t="shared" si="37"/>
        <v>DECLARE @CURRENCYID INT = (SELECT CURRENCY_ID FROM currencies WHERE CURRENCY_NAME = 'USD ')</v>
      </c>
      <c r="AD204" s="23" t="str">
        <f t="shared" si="38"/>
        <v>DECLARE @ISEXTERNAL BIT = (CASE WHEN 'Si' = 'Si' THEN 1 ELSE 0 END)</v>
      </c>
      <c r="AE204" s="23" t="str">
        <f t="shared" si="39"/>
        <v>DECLARE @FOBID INT = (SELECT MEASURE_UNIT_ID FROM measure_units WHERE MEASURE_UNIT_NAME ='Pieza')</v>
      </c>
      <c r="AF204" s="23" t="str">
        <f t="shared" si="40"/>
        <v>DECLARE @CIIFID INT = (SELECT MEASURE_UNIT_ID FROM measure_units WHERE MEASURE_UNIT_NAME ='Pieza')</v>
      </c>
      <c r="AG204" s="23" t="str">
        <f t="shared" si="41"/>
        <v>DECLARE @ISPRODNAL BIT = (CASE WHEN 'No' = 'Si' THEN 1 ELSE 0 END)</v>
      </c>
      <c r="AH204" s="23" t="str">
        <f t="shared" si="42"/>
        <v>DECLARE @ISACTIVE BIT = (CASE WHEN 'Si' = 'Si' THEN 1 ELSE 0 END)</v>
      </c>
      <c r="AI204" s="23" t="str">
        <f t="shared" si="43"/>
        <v>DECLARE @ISVISIBLE BIT = (CASE WHEN 'No' = 'Si' THEN 1 ELSE 0 END)</v>
      </c>
      <c r="AJ204" s="21"/>
      <c r="AK204" s="21"/>
      <c r="AL204" s="21"/>
      <c r="AM204" s="21"/>
      <c r="AN204" s="21"/>
      <c r="AO204" s="21"/>
    </row>
    <row r="205" spans="1:41" x14ac:dyDescent="0.25">
      <c r="A205" s="18" t="s">
        <v>623</v>
      </c>
      <c r="B205" s="19" t="s">
        <v>518</v>
      </c>
      <c r="C205" s="19" t="s">
        <v>619</v>
      </c>
      <c r="D205" s="19" t="s">
        <v>518</v>
      </c>
      <c r="E205" s="19" t="s">
        <v>619</v>
      </c>
      <c r="F205" s="20">
        <v>1</v>
      </c>
      <c r="G205" s="18" t="s">
        <v>685</v>
      </c>
      <c r="H205" s="19" t="s">
        <v>686</v>
      </c>
      <c r="I205" s="19" t="s">
        <v>626</v>
      </c>
      <c r="J205" s="20">
        <v>1</v>
      </c>
      <c r="K205" s="20">
        <v>1</v>
      </c>
      <c r="L205" s="20">
        <v>1</v>
      </c>
      <c r="M205" s="18" t="s">
        <v>625</v>
      </c>
      <c r="N205" s="18" t="s">
        <v>625</v>
      </c>
      <c r="O205" s="18" t="s">
        <v>624</v>
      </c>
      <c r="P205" s="18" t="s">
        <v>626</v>
      </c>
      <c r="Q205" s="18" t="s">
        <v>624</v>
      </c>
      <c r="R205" s="21" t="str">
        <f t="shared" si="33"/>
        <v>001-SOOKIE</v>
      </c>
      <c r="T205" s="22" t="str">
        <f t="shared" si="34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(@LINEID,'SOOKIE','Bolígrafo Sookie','SOOKIE','Bolígrafo Sookie',1,@CURRENCYID,'Creado por Julian Porras el 20/08/2024',@ISEXTERNAL,1,1,1,@FOBID,@CIIFID,@ISPRODNAL,@ISACTIVE,@ISVISIBLE)
GO</v>
      </c>
      <c r="U205" s="21"/>
      <c r="V205" s="21"/>
      <c r="W205" s="21"/>
      <c r="X205" s="21"/>
      <c r="Y205" s="21"/>
      <c r="Z205" s="21"/>
      <c r="AA205" s="23" t="str">
        <f t="shared" si="35"/>
        <v>@LINEID,'SOOKIE','Bolígrafo Sookie','SOOKIE','Bolígrafo Sookie',1,@CURRENCYID,'Creado por Julian Porras el 20/08/2024',@ISEXTERNAL,1,1,1,@FOBID,@CIIFID,@ISPRODNAL,@ISACTIVE,@ISVISIBLE</v>
      </c>
      <c r="AB205" s="23" t="str">
        <f t="shared" si="36"/>
        <v>DECLARE @LINEID INT = (SELECT LINE_ID FROM lines WHERE LINE_CODE = '001')</v>
      </c>
      <c r="AC205" s="23" t="str">
        <f t="shared" si="37"/>
        <v>DECLARE @CURRENCYID INT = (SELECT CURRENCY_ID FROM currencies WHERE CURRENCY_NAME = 'USD ')</v>
      </c>
      <c r="AD205" s="23" t="str">
        <f t="shared" si="38"/>
        <v>DECLARE @ISEXTERNAL BIT = (CASE WHEN 'Si' = 'Si' THEN 1 ELSE 0 END)</v>
      </c>
      <c r="AE205" s="23" t="str">
        <f t="shared" si="39"/>
        <v>DECLARE @FOBID INT = (SELECT MEASURE_UNIT_ID FROM measure_units WHERE MEASURE_UNIT_NAME ='Pieza')</v>
      </c>
      <c r="AF205" s="23" t="str">
        <f t="shared" si="40"/>
        <v>DECLARE @CIIFID INT = (SELECT MEASURE_UNIT_ID FROM measure_units WHERE MEASURE_UNIT_NAME ='Pieza')</v>
      </c>
      <c r="AG205" s="23" t="str">
        <f t="shared" si="41"/>
        <v>DECLARE @ISPRODNAL BIT = (CASE WHEN 'No' = 'Si' THEN 1 ELSE 0 END)</v>
      </c>
      <c r="AH205" s="23" t="str">
        <f t="shared" si="42"/>
        <v>DECLARE @ISACTIVE BIT = (CASE WHEN 'Si' = 'Si' THEN 1 ELSE 0 END)</v>
      </c>
      <c r="AI205" s="23" t="str">
        <f t="shared" si="43"/>
        <v>DECLARE @ISVISIBLE BIT = (CASE WHEN 'No' = 'Si' THEN 1 ELSE 0 END)</v>
      </c>
      <c r="AJ205" s="21"/>
      <c r="AK205" s="21"/>
      <c r="AL205" s="21"/>
      <c r="AM205" s="21"/>
      <c r="AN205" s="21"/>
      <c r="AO205" s="21"/>
    </row>
    <row r="206" spans="1:41" x14ac:dyDescent="0.25">
      <c r="A206" s="18" t="s">
        <v>623</v>
      </c>
      <c r="B206" s="19" t="s">
        <v>621</v>
      </c>
      <c r="C206" s="19" t="s">
        <v>620</v>
      </c>
      <c r="D206" s="19" t="s">
        <v>621</v>
      </c>
      <c r="E206" s="19" t="s">
        <v>620</v>
      </c>
      <c r="F206" s="20">
        <v>1</v>
      </c>
      <c r="G206" s="18" t="s">
        <v>685</v>
      </c>
      <c r="H206" s="19" t="s">
        <v>686</v>
      </c>
      <c r="I206" s="19" t="s">
        <v>626</v>
      </c>
      <c r="J206" s="20">
        <v>1</v>
      </c>
      <c r="K206" s="20">
        <v>1</v>
      </c>
      <c r="L206" s="20">
        <v>1</v>
      </c>
      <c r="M206" s="18" t="s">
        <v>625</v>
      </c>
      <c r="N206" s="18" t="s">
        <v>625</v>
      </c>
      <c r="O206" s="18" t="s">
        <v>624</v>
      </c>
      <c r="P206" s="18" t="s">
        <v>626</v>
      </c>
      <c r="Q206" s="18" t="s">
        <v>624</v>
      </c>
      <c r="R206" s="21" t="str">
        <f t="shared" si="33"/>
        <v>001-HENLEY-BAM</v>
      </c>
      <c r="T206" s="22" t="str">
        <f t="shared" si="34"/>
        <v>DECLARE @LINEID INT = (SELECT LINE_ID FROM lines WHERE LINE_CODE = '001') DECLARE @CURRENCYID INT = (SELECT CURRENCY_ID FROM currencies WHERE CURRENCY_NAME = 'USD ') DECLARE @ISEXTERNAL BIT = (CASE WHEN 'Si' = 'Si' THEN 1 ELSE 0 END) DECLARE @FOBID INT = (SELECT MEASURE_UNIT_ID FROM measure_units WHERE MEASURE_UNIT_NAME ='Pieza') DECLARE @CIIFID INT = (SELECT MEASURE_UNIT_ID FROM measure_units WHERE MEASURE_UNIT_NAME ='Pieza') DECLARE @ISPRODNAL BIT = (CASE WHEN 'No' = 'Si' THEN 1 ELSE 0 END) DECLARE @ISACTIVE BIT = (CASE WHEN 'Si' = 'Si' THEN 1 ELSE 0 END) DECLARE @ISVISIBLE BIT = (CASE WHEN 'No' = 'Si' THEN 1 ELSE 0 END) insert into items (LINE_ID, INTERNAL_REFERENCE, ITEM_NAME, PROVIDER_REFERENCE, PROVIDER_ITEM_NAME, FOB_COST, CURRENCY_ID, NOTES, IS_EXTERNAL_INVENTORY, CIF_COST, VOLUME, WEIGHT, FOB_MEASURE_UNIT_ID, CIF_MEASURE_UNIT_ID, IS_DOMESTIC_PRODUCT, IS_ACTIVE, IS_CATALOG_VISIBLE) values  (@LINEID,'HENLEY-BAM','Bolígrafo Henley Bamboo','HENLEY-BAM','Bolígrafo Henley Bamboo',1,@CURRENCYID,'Creado por Julian Porras el 20/08/2024',@ISEXTERNAL,1,1,1,@FOBID,@CIIFID,@ISPRODNAL,@ISACTIVE,@ISVISIBLE)
GO</v>
      </c>
      <c r="U206" s="21"/>
      <c r="V206" s="21"/>
      <c r="W206" s="21"/>
      <c r="X206" s="21"/>
      <c r="Y206" s="21"/>
      <c r="Z206" s="21"/>
      <c r="AA206" s="23" t="str">
        <f t="shared" si="35"/>
        <v>@LINEID,'HENLEY-BAM','Bolígrafo Henley Bamboo','HENLEY-BAM','Bolígrafo Henley Bamboo',1,@CURRENCYID,'Creado por Julian Porras el 20/08/2024',@ISEXTERNAL,1,1,1,@FOBID,@CIIFID,@ISPRODNAL,@ISACTIVE,@ISVISIBLE</v>
      </c>
      <c r="AB206" s="23" t="str">
        <f t="shared" si="36"/>
        <v>DECLARE @LINEID INT = (SELECT LINE_ID FROM lines WHERE LINE_CODE = '001')</v>
      </c>
      <c r="AC206" s="23" t="str">
        <f t="shared" si="37"/>
        <v>DECLARE @CURRENCYID INT = (SELECT CURRENCY_ID FROM currencies WHERE CURRENCY_NAME = 'USD ')</v>
      </c>
      <c r="AD206" s="23" t="str">
        <f t="shared" si="38"/>
        <v>DECLARE @ISEXTERNAL BIT = (CASE WHEN 'Si' = 'Si' THEN 1 ELSE 0 END)</v>
      </c>
      <c r="AE206" s="23" t="str">
        <f t="shared" si="39"/>
        <v>DECLARE @FOBID INT = (SELECT MEASURE_UNIT_ID FROM measure_units WHERE MEASURE_UNIT_NAME ='Pieza')</v>
      </c>
      <c r="AF206" s="23" t="str">
        <f t="shared" si="40"/>
        <v>DECLARE @CIIFID INT = (SELECT MEASURE_UNIT_ID FROM measure_units WHERE MEASURE_UNIT_NAME ='Pieza')</v>
      </c>
      <c r="AG206" s="23" t="str">
        <f t="shared" si="41"/>
        <v>DECLARE @ISPRODNAL BIT = (CASE WHEN 'No' = 'Si' THEN 1 ELSE 0 END)</v>
      </c>
      <c r="AH206" s="23" t="str">
        <f t="shared" si="42"/>
        <v>DECLARE @ISACTIVE BIT = (CASE WHEN 'Si' = 'Si' THEN 1 ELSE 0 END)</v>
      </c>
      <c r="AI206" s="23" t="str">
        <f t="shared" si="43"/>
        <v>DECLARE @ISVISIBLE BIT = (CASE WHEN 'No' = 'Si' THEN 1 ELSE 0 END)</v>
      </c>
      <c r="AJ206" s="21"/>
      <c r="AK206" s="21"/>
      <c r="AL206" s="21"/>
      <c r="AM206" s="21"/>
      <c r="AN206" s="21"/>
      <c r="AO206" s="21"/>
    </row>
    <row r="207" spans="1:41" x14ac:dyDescent="0.25">
      <c r="A207" s="18"/>
      <c r="B207" s="19"/>
      <c r="C207" s="19"/>
      <c r="D207" s="19"/>
      <c r="E207" s="19"/>
      <c r="F207" s="20"/>
      <c r="G207" s="18"/>
      <c r="H207" s="19"/>
      <c r="I207" s="19"/>
      <c r="J207" s="20"/>
      <c r="K207" s="20"/>
      <c r="L207" s="20"/>
      <c r="M207" s="18"/>
      <c r="N207" s="18"/>
      <c r="O207" s="18"/>
      <c r="P207" s="18"/>
      <c r="Q207" s="18"/>
      <c r="R207" s="21" t="str">
        <f t="shared" si="33"/>
        <v/>
      </c>
    </row>
    <row r="208" spans="1:41" x14ac:dyDescent="0.25">
      <c r="A208" s="18"/>
      <c r="B208" s="19"/>
      <c r="C208" s="19"/>
      <c r="D208" s="19"/>
      <c r="E208" s="19"/>
      <c r="F208" s="20"/>
      <c r="G208" s="18"/>
      <c r="H208" s="19"/>
      <c r="I208" s="19"/>
      <c r="J208" s="20"/>
      <c r="K208" s="20"/>
      <c r="L208" s="20"/>
      <c r="M208" s="18"/>
      <c r="N208" s="18"/>
      <c r="O208" s="18"/>
      <c r="P208" s="18"/>
      <c r="Q208" s="18"/>
      <c r="R208" s="21" t="str">
        <f t="shared" si="33"/>
        <v/>
      </c>
    </row>
    <row r="209" spans="1:18" x14ac:dyDescent="0.25">
      <c r="A209" s="18"/>
      <c r="B209" s="19"/>
      <c r="C209" s="19"/>
      <c r="D209" s="19"/>
      <c r="E209" s="19"/>
      <c r="F209" s="20"/>
      <c r="G209" s="18"/>
      <c r="H209" s="19"/>
      <c r="I209" s="19"/>
      <c r="J209" s="20"/>
      <c r="K209" s="20"/>
      <c r="L209" s="20"/>
      <c r="M209" s="18"/>
      <c r="N209" s="18"/>
      <c r="O209" s="18"/>
      <c r="P209" s="18"/>
      <c r="Q209" s="18"/>
      <c r="R209" s="21" t="str">
        <f t="shared" si="33"/>
        <v/>
      </c>
    </row>
    <row r="210" spans="1:18" x14ac:dyDescent="0.25">
      <c r="A210" s="18"/>
      <c r="B210" s="19"/>
      <c r="C210" s="19"/>
      <c r="D210" s="19"/>
      <c r="E210" s="19"/>
      <c r="F210" s="20"/>
      <c r="G210" s="18"/>
      <c r="H210" s="19"/>
      <c r="I210" s="19"/>
      <c r="J210" s="20"/>
      <c r="K210" s="20"/>
      <c r="L210" s="20"/>
      <c r="M210" s="18"/>
      <c r="N210" s="18"/>
      <c r="O210" s="18"/>
      <c r="P210" s="18"/>
      <c r="Q210" s="18"/>
      <c r="R210" s="21" t="str">
        <f t="shared" si="33"/>
        <v/>
      </c>
    </row>
    <row r="211" spans="1:18" x14ac:dyDescent="0.25">
      <c r="A211" s="18"/>
      <c r="B211" s="19"/>
      <c r="C211" s="19"/>
      <c r="D211" s="19"/>
      <c r="E211" s="19"/>
      <c r="F211" s="20"/>
      <c r="G211" s="18"/>
      <c r="H211" s="19"/>
      <c r="I211" s="19"/>
      <c r="J211" s="20"/>
      <c r="K211" s="20"/>
      <c r="L211" s="20"/>
      <c r="M211" s="18"/>
      <c r="N211" s="18"/>
      <c r="O211" s="18"/>
      <c r="P211" s="18"/>
      <c r="Q211" s="18"/>
      <c r="R211" s="21" t="str">
        <f t="shared" si="33"/>
        <v/>
      </c>
    </row>
    <row r="212" spans="1:18" x14ac:dyDescent="0.25">
      <c r="A212" s="18"/>
      <c r="B212" s="19"/>
      <c r="C212" s="19"/>
      <c r="D212" s="19"/>
      <c r="E212" s="19"/>
      <c r="F212" s="20"/>
      <c r="G212" s="18"/>
      <c r="H212" s="19"/>
      <c r="I212" s="19"/>
      <c r="J212" s="20"/>
      <c r="K212" s="20"/>
      <c r="L212" s="20"/>
      <c r="M212" s="18"/>
      <c r="N212" s="18"/>
      <c r="O212" s="18"/>
      <c r="P212" s="18"/>
      <c r="Q212" s="18"/>
      <c r="R212" s="21" t="str">
        <f t="shared" si="33"/>
        <v/>
      </c>
    </row>
    <row r="213" spans="1:18" x14ac:dyDescent="0.25">
      <c r="A213" s="18"/>
      <c r="B213" s="19"/>
      <c r="C213" s="19"/>
      <c r="D213" s="19"/>
      <c r="E213" s="19"/>
      <c r="F213" s="20"/>
      <c r="G213" s="18"/>
      <c r="H213" s="19"/>
      <c r="I213" s="19"/>
      <c r="J213" s="20"/>
      <c r="K213" s="20"/>
      <c r="L213" s="20"/>
      <c r="M213" s="18"/>
      <c r="N213" s="18"/>
      <c r="O213" s="18"/>
      <c r="P213" s="18"/>
      <c r="Q213" s="18"/>
      <c r="R213" s="21" t="str">
        <f t="shared" si="33"/>
        <v/>
      </c>
    </row>
    <row r="214" spans="1:18" x14ac:dyDescent="0.25">
      <c r="A214" s="18"/>
      <c r="B214" s="19"/>
      <c r="C214" s="19"/>
      <c r="D214" s="19"/>
      <c r="E214" s="19"/>
      <c r="F214" s="20"/>
      <c r="G214" s="18"/>
      <c r="H214" s="19"/>
      <c r="I214" s="19"/>
      <c r="J214" s="20"/>
      <c r="K214" s="20"/>
      <c r="L214" s="20"/>
      <c r="M214" s="18"/>
      <c r="N214" s="18"/>
      <c r="O214" s="18"/>
      <c r="P214" s="18"/>
      <c r="Q214" s="18"/>
      <c r="R214" s="21" t="str">
        <f t="shared" si="33"/>
        <v/>
      </c>
    </row>
    <row r="215" spans="1:18" x14ac:dyDescent="0.25">
      <c r="A215" s="18"/>
      <c r="B215" s="19"/>
      <c r="C215" s="19"/>
      <c r="D215" s="19"/>
      <c r="E215" s="19"/>
      <c r="F215" s="20"/>
      <c r="G215" s="18"/>
      <c r="H215" s="19"/>
      <c r="I215" s="19"/>
      <c r="J215" s="20"/>
      <c r="K215" s="20"/>
      <c r="L215" s="20"/>
      <c r="M215" s="18"/>
      <c r="N215" s="18"/>
      <c r="O215" s="18"/>
      <c r="P215" s="18"/>
      <c r="Q215" s="18"/>
      <c r="R215" s="21" t="str">
        <f t="shared" si="33"/>
        <v/>
      </c>
    </row>
    <row r="216" spans="1:18" x14ac:dyDescent="0.25">
      <c r="A216" s="18"/>
      <c r="B216" s="19"/>
      <c r="C216" s="19"/>
      <c r="D216" s="19"/>
      <c r="E216" s="19"/>
      <c r="F216" s="20"/>
      <c r="G216" s="18"/>
      <c r="H216" s="19"/>
      <c r="I216" s="19"/>
      <c r="J216" s="20"/>
      <c r="K216" s="20"/>
      <c r="L216" s="20"/>
      <c r="M216" s="18"/>
      <c r="N216" s="18"/>
      <c r="O216" s="18"/>
      <c r="P216" s="18"/>
      <c r="Q216" s="18"/>
      <c r="R216" s="21" t="str">
        <f t="shared" si="33"/>
        <v/>
      </c>
    </row>
    <row r="217" spans="1:18" x14ac:dyDescent="0.25">
      <c r="A217" s="18"/>
      <c r="B217" s="19"/>
      <c r="C217" s="19"/>
      <c r="D217" s="19"/>
      <c r="E217" s="19"/>
      <c r="F217" s="20"/>
      <c r="G217" s="18"/>
      <c r="H217" s="19"/>
      <c r="I217" s="19"/>
      <c r="J217" s="20"/>
      <c r="K217" s="20"/>
      <c r="L217" s="20"/>
      <c r="M217" s="18"/>
      <c r="N217" s="18"/>
      <c r="O217" s="18"/>
      <c r="P217" s="18"/>
      <c r="Q217" s="18"/>
      <c r="R217" s="21" t="str">
        <f t="shared" si="33"/>
        <v/>
      </c>
    </row>
    <row r="218" spans="1:18" x14ac:dyDescent="0.25">
      <c r="A218" s="18"/>
      <c r="B218" s="19"/>
      <c r="C218" s="19"/>
      <c r="D218" s="19"/>
      <c r="E218" s="19"/>
      <c r="F218" s="20"/>
      <c r="G218" s="18"/>
      <c r="H218" s="19"/>
      <c r="I218" s="19"/>
      <c r="J218" s="20"/>
      <c r="K218" s="20"/>
      <c r="L218" s="20"/>
      <c r="M218" s="18"/>
      <c r="N218" s="18"/>
      <c r="O218" s="18"/>
      <c r="P218" s="18"/>
      <c r="Q218" s="18"/>
      <c r="R218" s="21" t="str">
        <f t="shared" si="33"/>
        <v/>
      </c>
    </row>
    <row r="219" spans="1:18" x14ac:dyDescent="0.25">
      <c r="A219" s="18"/>
      <c r="B219" s="19"/>
      <c r="C219" s="19"/>
      <c r="D219" s="19"/>
      <c r="E219" s="19"/>
      <c r="F219" s="20"/>
      <c r="G219" s="18"/>
      <c r="H219" s="19"/>
      <c r="I219" s="19"/>
      <c r="J219" s="20"/>
      <c r="K219" s="20"/>
      <c r="L219" s="20"/>
      <c r="M219" s="18"/>
      <c r="N219" s="18"/>
      <c r="O219" s="18"/>
      <c r="P219" s="18"/>
      <c r="Q219" s="18"/>
      <c r="R219" s="21" t="str">
        <f t="shared" si="33"/>
        <v/>
      </c>
    </row>
    <row r="220" spans="1:18" x14ac:dyDescent="0.25">
      <c r="A220" s="18"/>
      <c r="B220" s="19"/>
      <c r="C220" s="19"/>
      <c r="D220" s="19"/>
      <c r="E220" s="19"/>
      <c r="F220" s="20"/>
      <c r="G220" s="18"/>
      <c r="H220" s="19"/>
      <c r="I220" s="19"/>
      <c r="J220" s="20"/>
      <c r="K220" s="20"/>
      <c r="L220" s="20"/>
      <c r="M220" s="18"/>
      <c r="N220" s="18"/>
      <c r="O220" s="18"/>
      <c r="P220" s="18"/>
      <c r="Q220" s="18"/>
      <c r="R220" s="21" t="str">
        <f t="shared" si="33"/>
        <v/>
      </c>
    </row>
    <row r="221" spans="1:18" x14ac:dyDescent="0.25">
      <c r="A221" s="18"/>
      <c r="B221" s="19"/>
      <c r="C221" s="19"/>
      <c r="D221" s="19"/>
      <c r="E221" s="19"/>
      <c r="F221" s="20"/>
      <c r="G221" s="18"/>
      <c r="H221" s="19"/>
      <c r="I221" s="19"/>
      <c r="J221" s="20"/>
      <c r="K221" s="20"/>
      <c r="L221" s="20"/>
      <c r="M221" s="18"/>
      <c r="N221" s="18"/>
      <c r="O221" s="18"/>
      <c r="P221" s="18"/>
      <c r="Q221" s="18"/>
      <c r="R221" s="21" t="str">
        <f t="shared" si="33"/>
        <v/>
      </c>
    </row>
    <row r="222" spans="1:18" x14ac:dyDescent="0.25">
      <c r="A222" s="18"/>
      <c r="B222" s="19"/>
      <c r="C222" s="19"/>
      <c r="D222" s="19"/>
      <c r="E222" s="19"/>
      <c r="F222" s="20"/>
      <c r="G222" s="18"/>
      <c r="H222" s="19"/>
      <c r="I222" s="19"/>
      <c r="J222" s="20"/>
      <c r="K222" s="20"/>
      <c r="L222" s="20"/>
      <c r="M222" s="18"/>
      <c r="N222" s="18"/>
      <c r="O222" s="18"/>
      <c r="P222" s="18"/>
      <c r="Q222" s="18"/>
      <c r="R222" s="21" t="str">
        <f t="shared" si="33"/>
        <v/>
      </c>
    </row>
    <row r="223" spans="1:18" x14ac:dyDescent="0.25">
      <c r="A223" s="18"/>
      <c r="B223" s="19"/>
      <c r="C223" s="19"/>
      <c r="D223" s="19"/>
      <c r="E223" s="19"/>
      <c r="F223" s="20"/>
      <c r="G223" s="18"/>
      <c r="H223" s="19"/>
      <c r="I223" s="19"/>
      <c r="J223" s="20"/>
      <c r="K223" s="20"/>
      <c r="L223" s="20"/>
      <c r="M223" s="18"/>
      <c r="N223" s="18"/>
      <c r="O223" s="18"/>
      <c r="P223" s="18"/>
      <c r="Q223" s="18"/>
      <c r="R223" s="21" t="str">
        <f t="shared" si="33"/>
        <v/>
      </c>
    </row>
    <row r="224" spans="1:18" x14ac:dyDescent="0.25">
      <c r="A224" s="18"/>
      <c r="B224" s="19"/>
      <c r="C224" s="19"/>
      <c r="D224" s="19"/>
      <c r="E224" s="19"/>
      <c r="F224" s="20"/>
      <c r="G224" s="18"/>
      <c r="H224" s="19"/>
      <c r="I224" s="19"/>
      <c r="J224" s="20"/>
      <c r="K224" s="20"/>
      <c r="L224" s="20"/>
      <c r="M224" s="18"/>
      <c r="N224" s="18"/>
      <c r="O224" s="18"/>
      <c r="P224" s="18"/>
      <c r="Q224" s="18"/>
      <c r="R224" s="21" t="str">
        <f t="shared" si="33"/>
        <v/>
      </c>
    </row>
    <row r="225" spans="1:18" x14ac:dyDescent="0.25">
      <c r="A225" s="18"/>
      <c r="B225" s="19"/>
      <c r="C225" s="19"/>
      <c r="D225" s="19"/>
      <c r="E225" s="19"/>
      <c r="F225" s="20"/>
      <c r="G225" s="18"/>
      <c r="H225" s="19"/>
      <c r="I225" s="19"/>
      <c r="J225" s="20"/>
      <c r="K225" s="20"/>
      <c r="L225" s="20"/>
      <c r="M225" s="18"/>
      <c r="N225" s="18"/>
      <c r="O225" s="18"/>
      <c r="P225" s="18"/>
      <c r="Q225" s="18"/>
      <c r="R225" s="21" t="str">
        <f t="shared" si="33"/>
        <v/>
      </c>
    </row>
    <row r="226" spans="1:18" x14ac:dyDescent="0.25">
      <c r="A226" s="18"/>
      <c r="B226" s="19"/>
      <c r="C226" s="19"/>
      <c r="D226" s="19"/>
      <c r="E226" s="19"/>
      <c r="F226" s="20"/>
      <c r="G226" s="18"/>
      <c r="H226" s="19"/>
      <c r="I226" s="19"/>
      <c r="J226" s="20"/>
      <c r="K226" s="20"/>
      <c r="L226" s="20"/>
      <c r="M226" s="18"/>
      <c r="N226" s="18"/>
      <c r="O226" s="18"/>
      <c r="P226" s="18"/>
      <c r="Q226" s="18"/>
      <c r="R226" s="21" t="str">
        <f t="shared" si="33"/>
        <v/>
      </c>
    </row>
    <row r="227" spans="1:18" x14ac:dyDescent="0.25">
      <c r="A227" s="18"/>
      <c r="B227" s="19"/>
      <c r="C227" s="19"/>
      <c r="D227" s="19"/>
      <c r="E227" s="19"/>
      <c r="F227" s="20"/>
      <c r="G227" s="18"/>
      <c r="H227" s="19"/>
      <c r="I227" s="19"/>
      <c r="J227" s="20"/>
      <c r="K227" s="20"/>
      <c r="L227" s="20"/>
      <c r="M227" s="18"/>
      <c r="N227" s="18"/>
      <c r="O227" s="18"/>
      <c r="P227" s="18"/>
      <c r="Q227" s="18"/>
      <c r="R227" s="21" t="str">
        <f t="shared" si="33"/>
        <v/>
      </c>
    </row>
    <row r="228" spans="1:18" x14ac:dyDescent="0.25">
      <c r="A228" s="18"/>
      <c r="B228" s="19"/>
      <c r="C228" s="19"/>
      <c r="D228" s="19"/>
      <c r="E228" s="19"/>
      <c r="F228" s="20"/>
      <c r="G228" s="18"/>
      <c r="H228" s="19"/>
      <c r="I228" s="19"/>
      <c r="J228" s="20"/>
      <c r="K228" s="20"/>
      <c r="L228" s="20"/>
      <c r="M228" s="18"/>
      <c r="N228" s="18"/>
      <c r="O228" s="18"/>
      <c r="P228" s="18"/>
      <c r="Q228" s="18"/>
      <c r="R228" s="21" t="str">
        <f t="shared" si="33"/>
        <v/>
      </c>
    </row>
    <row r="229" spans="1:18" x14ac:dyDescent="0.25">
      <c r="A229" s="18"/>
      <c r="B229" s="19"/>
      <c r="C229" s="19"/>
      <c r="D229" s="19"/>
      <c r="E229" s="19"/>
      <c r="F229" s="20"/>
      <c r="G229" s="18"/>
      <c r="H229" s="19"/>
      <c r="I229" s="19"/>
      <c r="J229" s="20"/>
      <c r="K229" s="20"/>
      <c r="L229" s="20"/>
      <c r="M229" s="18"/>
      <c r="N229" s="18"/>
      <c r="O229" s="18"/>
      <c r="P229" s="18"/>
      <c r="Q229" s="18"/>
      <c r="R229" s="21" t="str">
        <f t="shared" si="33"/>
        <v/>
      </c>
    </row>
    <row r="230" spans="1:18" x14ac:dyDescent="0.25">
      <c r="A230" s="18"/>
      <c r="B230" s="19"/>
      <c r="C230" s="19"/>
      <c r="D230" s="19"/>
      <c r="E230" s="19"/>
      <c r="F230" s="20"/>
      <c r="G230" s="18"/>
      <c r="H230" s="19"/>
      <c r="I230" s="19"/>
      <c r="J230" s="20"/>
      <c r="K230" s="20"/>
      <c r="L230" s="20"/>
      <c r="M230" s="18"/>
      <c r="N230" s="18"/>
      <c r="O230" s="18"/>
      <c r="P230" s="18"/>
      <c r="Q230" s="18"/>
      <c r="R230" s="21" t="str">
        <f t="shared" si="33"/>
        <v/>
      </c>
    </row>
    <row r="231" spans="1:18" x14ac:dyDescent="0.25">
      <c r="A231" s="18"/>
      <c r="B231" s="19"/>
      <c r="C231" s="19"/>
      <c r="D231" s="19"/>
      <c r="E231" s="19"/>
      <c r="F231" s="20"/>
      <c r="G231" s="18"/>
      <c r="H231" s="19"/>
      <c r="I231" s="19"/>
      <c r="J231" s="20"/>
      <c r="K231" s="20"/>
      <c r="L231" s="20"/>
      <c r="M231" s="18"/>
      <c r="N231" s="18"/>
      <c r="O231" s="18"/>
      <c r="P231" s="18"/>
      <c r="Q231" s="18"/>
      <c r="R231" s="21" t="str">
        <f t="shared" si="33"/>
        <v/>
      </c>
    </row>
    <row r="232" spans="1:18" x14ac:dyDescent="0.25">
      <c r="A232" s="18"/>
      <c r="B232" s="19"/>
      <c r="C232" s="19"/>
      <c r="D232" s="19"/>
      <c r="E232" s="19"/>
      <c r="F232" s="20"/>
      <c r="G232" s="18"/>
      <c r="H232" s="19"/>
      <c r="I232" s="19"/>
      <c r="J232" s="20"/>
      <c r="K232" s="20"/>
      <c r="L232" s="20"/>
      <c r="M232" s="18"/>
      <c r="N232" s="18"/>
      <c r="O232" s="18"/>
      <c r="P232" s="18"/>
      <c r="Q232" s="18"/>
      <c r="R232" s="21" t="str">
        <f t="shared" si="33"/>
        <v/>
      </c>
    </row>
    <row r="233" spans="1:18" x14ac:dyDescent="0.25">
      <c r="A233" s="18"/>
      <c r="B233" s="19"/>
      <c r="C233" s="19"/>
      <c r="D233" s="19"/>
      <c r="E233" s="19"/>
      <c r="F233" s="20"/>
      <c r="G233" s="18"/>
      <c r="H233" s="19"/>
      <c r="I233" s="19"/>
      <c r="J233" s="20"/>
      <c r="K233" s="20"/>
      <c r="L233" s="20"/>
      <c r="M233" s="18"/>
      <c r="N233" s="18"/>
      <c r="O233" s="18"/>
      <c r="P233" s="18"/>
      <c r="Q233" s="18"/>
      <c r="R233" s="21" t="str">
        <f t="shared" si="33"/>
        <v/>
      </c>
    </row>
    <row r="234" spans="1:18" x14ac:dyDescent="0.25">
      <c r="A234" s="18"/>
      <c r="B234" s="19"/>
      <c r="C234" s="19"/>
      <c r="D234" s="19"/>
      <c r="E234" s="19"/>
      <c r="F234" s="20"/>
      <c r="G234" s="18"/>
      <c r="H234" s="19"/>
      <c r="I234" s="19"/>
      <c r="J234" s="20"/>
      <c r="K234" s="20"/>
      <c r="L234" s="20"/>
      <c r="M234" s="18"/>
      <c r="N234" s="18"/>
      <c r="O234" s="18"/>
      <c r="P234" s="18"/>
      <c r="Q234" s="18"/>
      <c r="R234" s="21" t="str">
        <f t="shared" si="33"/>
        <v/>
      </c>
    </row>
    <row r="235" spans="1:18" x14ac:dyDescent="0.25">
      <c r="A235" s="18"/>
      <c r="B235" s="19"/>
      <c r="C235" s="19"/>
      <c r="D235" s="19"/>
      <c r="E235" s="19"/>
      <c r="F235" s="20"/>
      <c r="G235" s="18"/>
      <c r="H235" s="19"/>
      <c r="I235" s="19"/>
      <c r="J235" s="20"/>
      <c r="K235" s="20"/>
      <c r="L235" s="20"/>
      <c r="M235" s="18"/>
      <c r="N235" s="18"/>
      <c r="O235" s="18"/>
      <c r="P235" s="18"/>
      <c r="Q235" s="18"/>
      <c r="R235" s="21" t="str">
        <f t="shared" si="33"/>
        <v/>
      </c>
    </row>
    <row r="236" spans="1:18" x14ac:dyDescent="0.25">
      <c r="A236" s="18"/>
      <c r="B236" s="19"/>
      <c r="C236" s="19"/>
      <c r="D236" s="19"/>
      <c r="E236" s="19"/>
      <c r="F236" s="20"/>
      <c r="G236" s="18"/>
      <c r="H236" s="19"/>
      <c r="I236" s="19"/>
      <c r="J236" s="20"/>
      <c r="K236" s="20"/>
      <c r="L236" s="20"/>
      <c r="M236" s="18"/>
      <c r="N236" s="18"/>
      <c r="O236" s="18"/>
      <c r="P236" s="18"/>
      <c r="Q236" s="18"/>
      <c r="R236" s="21" t="str">
        <f t="shared" si="33"/>
        <v/>
      </c>
    </row>
    <row r="237" spans="1:18" x14ac:dyDescent="0.25">
      <c r="A237" s="18"/>
      <c r="B237" s="19"/>
      <c r="C237" s="19"/>
      <c r="D237" s="19"/>
      <c r="E237" s="19"/>
      <c r="F237" s="20"/>
      <c r="G237" s="18"/>
      <c r="H237" s="19"/>
      <c r="I237" s="19"/>
      <c r="J237" s="20"/>
      <c r="K237" s="20"/>
      <c r="L237" s="20"/>
      <c r="M237" s="18"/>
      <c r="N237" s="18"/>
      <c r="O237" s="18"/>
      <c r="P237" s="18"/>
      <c r="Q237" s="18"/>
      <c r="R237" s="21" t="str">
        <f t="shared" si="33"/>
        <v/>
      </c>
    </row>
    <row r="238" spans="1:18" x14ac:dyDescent="0.25">
      <c r="A238" s="18"/>
      <c r="B238" s="19"/>
      <c r="C238" s="19"/>
      <c r="D238" s="19"/>
      <c r="E238" s="19"/>
      <c r="F238" s="20"/>
      <c r="G238" s="18"/>
      <c r="H238" s="19"/>
      <c r="I238" s="19"/>
      <c r="J238" s="20"/>
      <c r="K238" s="20"/>
      <c r="L238" s="20"/>
      <c r="M238" s="18"/>
      <c r="N238" s="18"/>
      <c r="O238" s="18"/>
      <c r="P238" s="18"/>
      <c r="Q238" s="18"/>
      <c r="R238" s="21" t="str">
        <f t="shared" si="33"/>
        <v/>
      </c>
    </row>
    <row r="239" spans="1:18" x14ac:dyDescent="0.25">
      <c r="A239" s="18"/>
      <c r="B239" s="19"/>
      <c r="C239" s="19"/>
      <c r="D239" s="19"/>
      <c r="E239" s="19"/>
      <c r="F239" s="20"/>
      <c r="G239" s="18"/>
      <c r="H239" s="19"/>
      <c r="I239" s="19"/>
      <c r="J239" s="20"/>
      <c r="K239" s="20"/>
      <c r="L239" s="20"/>
      <c r="M239" s="18"/>
      <c r="N239" s="18"/>
      <c r="O239" s="18"/>
      <c r="P239" s="18"/>
      <c r="Q239" s="18"/>
      <c r="R239" s="21" t="str">
        <f t="shared" si="33"/>
        <v/>
      </c>
    </row>
    <row r="240" spans="1:18" x14ac:dyDescent="0.25">
      <c r="A240" s="18"/>
      <c r="B240" s="19"/>
      <c r="C240" s="19"/>
      <c r="D240" s="19"/>
      <c r="E240" s="19"/>
      <c r="F240" s="20"/>
      <c r="G240" s="18"/>
      <c r="H240" s="19"/>
      <c r="I240" s="19"/>
      <c r="J240" s="20"/>
      <c r="K240" s="20"/>
      <c r="L240" s="20"/>
      <c r="M240" s="18"/>
      <c r="N240" s="18"/>
      <c r="O240" s="18"/>
      <c r="P240" s="18"/>
      <c r="Q240" s="18"/>
      <c r="R240" s="21" t="str">
        <f t="shared" si="33"/>
        <v/>
      </c>
    </row>
    <row r="241" spans="1:18" x14ac:dyDescent="0.25">
      <c r="A241" s="18"/>
      <c r="B241" s="19"/>
      <c r="C241" s="19"/>
      <c r="D241" s="19"/>
      <c r="E241" s="19"/>
      <c r="F241" s="20"/>
      <c r="G241" s="18"/>
      <c r="H241" s="19"/>
      <c r="I241" s="19"/>
      <c r="J241" s="20"/>
      <c r="K241" s="20"/>
      <c r="L241" s="20"/>
      <c r="M241" s="18"/>
      <c r="N241" s="18"/>
      <c r="O241" s="18"/>
      <c r="P241" s="18"/>
      <c r="Q241" s="18"/>
      <c r="R241" s="21" t="str">
        <f t="shared" si="33"/>
        <v/>
      </c>
    </row>
    <row r="242" spans="1:18" x14ac:dyDescent="0.25">
      <c r="A242" s="18"/>
      <c r="B242" s="19"/>
      <c r="C242" s="19"/>
      <c r="D242" s="19"/>
      <c r="E242" s="19"/>
      <c r="F242" s="20"/>
      <c r="G242" s="18"/>
      <c r="H242" s="19"/>
      <c r="I242" s="19"/>
      <c r="J242" s="20"/>
      <c r="K242" s="20"/>
      <c r="L242" s="20"/>
      <c r="M242" s="18"/>
      <c r="N242" s="18"/>
      <c r="O242" s="18"/>
      <c r="P242" s="18"/>
      <c r="Q242" s="18"/>
      <c r="R242" s="21" t="str">
        <f t="shared" si="33"/>
        <v/>
      </c>
    </row>
    <row r="243" spans="1:18" x14ac:dyDescent="0.25">
      <c r="A243" s="18"/>
      <c r="B243" s="19"/>
      <c r="C243" s="19"/>
      <c r="D243" s="19"/>
      <c r="E243" s="19"/>
      <c r="F243" s="20"/>
      <c r="G243" s="18"/>
      <c r="H243" s="19"/>
      <c r="I243" s="19"/>
      <c r="J243" s="20"/>
      <c r="K243" s="20"/>
      <c r="L243" s="20"/>
      <c r="M243" s="18"/>
      <c r="N243" s="18"/>
      <c r="O243" s="18"/>
      <c r="P243" s="18"/>
      <c r="Q243" s="18"/>
      <c r="R243" s="21" t="str">
        <f t="shared" si="33"/>
        <v/>
      </c>
    </row>
    <row r="244" spans="1:18" x14ac:dyDescent="0.25">
      <c r="A244" s="18"/>
      <c r="B244" s="19"/>
      <c r="C244" s="19"/>
      <c r="D244" s="19"/>
      <c r="E244" s="19"/>
      <c r="F244" s="20"/>
      <c r="G244" s="18"/>
      <c r="H244" s="19"/>
      <c r="I244" s="19"/>
      <c r="J244" s="20"/>
      <c r="K244" s="20"/>
      <c r="L244" s="20"/>
      <c r="M244" s="18"/>
      <c r="N244" s="18"/>
      <c r="O244" s="18"/>
      <c r="P244" s="18"/>
      <c r="Q244" s="18"/>
      <c r="R244" s="21" t="str">
        <f t="shared" si="33"/>
        <v/>
      </c>
    </row>
    <row r="245" spans="1:18" x14ac:dyDescent="0.25">
      <c r="A245" s="18"/>
      <c r="B245" s="19"/>
      <c r="C245" s="19"/>
      <c r="D245" s="19"/>
      <c r="E245" s="19"/>
      <c r="F245" s="20"/>
      <c r="G245" s="18"/>
      <c r="H245" s="19"/>
      <c r="I245" s="19"/>
      <c r="J245" s="20"/>
      <c r="K245" s="20"/>
      <c r="L245" s="20"/>
      <c r="M245" s="18"/>
      <c r="N245" s="18"/>
      <c r="O245" s="18"/>
      <c r="P245" s="18"/>
      <c r="Q245" s="18"/>
      <c r="R245" s="21" t="str">
        <f t="shared" si="33"/>
        <v/>
      </c>
    </row>
    <row r="246" spans="1:18" x14ac:dyDescent="0.25">
      <c r="A246" s="18"/>
      <c r="B246" s="19"/>
      <c r="C246" s="19"/>
      <c r="D246" s="19"/>
      <c r="E246" s="19"/>
      <c r="F246" s="20"/>
      <c r="G246" s="18"/>
      <c r="H246" s="19"/>
      <c r="I246" s="19"/>
      <c r="J246" s="20"/>
      <c r="K246" s="20"/>
      <c r="L246" s="20"/>
      <c r="M246" s="18"/>
      <c r="N246" s="18"/>
      <c r="O246" s="18"/>
      <c r="P246" s="18"/>
      <c r="Q246" s="18"/>
      <c r="R246" s="21" t="str">
        <f t="shared" ref="R246:R309" si="44">IF(A246&lt;&gt;"",IF(B246&lt;&gt;"",CONCATENATE(A246,"-",B246),""),"")</f>
        <v/>
      </c>
    </row>
    <row r="247" spans="1:18" x14ac:dyDescent="0.25">
      <c r="A247" s="18"/>
      <c r="B247" s="19"/>
      <c r="C247" s="19"/>
      <c r="D247" s="19"/>
      <c r="E247" s="19"/>
      <c r="F247" s="20"/>
      <c r="G247" s="18"/>
      <c r="H247" s="19"/>
      <c r="I247" s="19"/>
      <c r="J247" s="20"/>
      <c r="K247" s="20"/>
      <c r="L247" s="20"/>
      <c r="M247" s="18"/>
      <c r="N247" s="18"/>
      <c r="O247" s="18"/>
      <c r="P247" s="18"/>
      <c r="Q247" s="18"/>
      <c r="R247" s="21" t="str">
        <f t="shared" si="44"/>
        <v/>
      </c>
    </row>
    <row r="248" spans="1:18" x14ac:dyDescent="0.25">
      <c r="A248" s="18"/>
      <c r="B248" s="19"/>
      <c r="C248" s="19"/>
      <c r="D248" s="19"/>
      <c r="E248" s="19"/>
      <c r="F248" s="20"/>
      <c r="G248" s="18"/>
      <c r="H248" s="19"/>
      <c r="I248" s="19"/>
      <c r="J248" s="20"/>
      <c r="K248" s="20"/>
      <c r="L248" s="20"/>
      <c r="M248" s="18"/>
      <c r="N248" s="18"/>
      <c r="O248" s="18"/>
      <c r="P248" s="18"/>
      <c r="Q248" s="18"/>
      <c r="R248" s="21" t="str">
        <f t="shared" si="44"/>
        <v/>
      </c>
    </row>
    <row r="249" spans="1:18" x14ac:dyDescent="0.25">
      <c r="A249" s="18"/>
      <c r="B249" s="19"/>
      <c r="C249" s="19"/>
      <c r="D249" s="19"/>
      <c r="E249" s="19"/>
      <c r="F249" s="20"/>
      <c r="G249" s="18"/>
      <c r="H249" s="19"/>
      <c r="I249" s="19"/>
      <c r="J249" s="20"/>
      <c r="K249" s="20"/>
      <c r="L249" s="20"/>
      <c r="M249" s="18"/>
      <c r="N249" s="18"/>
      <c r="O249" s="18"/>
      <c r="P249" s="18"/>
      <c r="Q249" s="18"/>
      <c r="R249" s="21" t="str">
        <f t="shared" si="44"/>
        <v/>
      </c>
    </row>
    <row r="250" spans="1:18" x14ac:dyDescent="0.25">
      <c r="A250" s="18"/>
      <c r="B250" s="19"/>
      <c r="C250" s="19"/>
      <c r="D250" s="19"/>
      <c r="E250" s="19"/>
      <c r="F250" s="20"/>
      <c r="G250" s="18"/>
      <c r="H250" s="19"/>
      <c r="I250" s="19"/>
      <c r="J250" s="20"/>
      <c r="K250" s="20"/>
      <c r="L250" s="20"/>
      <c r="M250" s="18"/>
      <c r="N250" s="18"/>
      <c r="O250" s="18"/>
      <c r="P250" s="18"/>
      <c r="Q250" s="18"/>
      <c r="R250" s="21" t="str">
        <f t="shared" si="44"/>
        <v/>
      </c>
    </row>
    <row r="251" spans="1:18" x14ac:dyDescent="0.25">
      <c r="A251" s="18"/>
      <c r="B251" s="19"/>
      <c r="C251" s="19"/>
      <c r="D251" s="19"/>
      <c r="E251" s="19"/>
      <c r="F251" s="20"/>
      <c r="G251" s="18"/>
      <c r="H251" s="19"/>
      <c r="I251" s="19"/>
      <c r="J251" s="20"/>
      <c r="K251" s="20"/>
      <c r="L251" s="20"/>
      <c r="M251" s="18"/>
      <c r="N251" s="18"/>
      <c r="O251" s="18"/>
      <c r="P251" s="18"/>
      <c r="Q251" s="18"/>
      <c r="R251" s="21" t="str">
        <f t="shared" si="44"/>
        <v/>
      </c>
    </row>
    <row r="252" spans="1:18" x14ac:dyDescent="0.25">
      <c r="A252" s="18"/>
      <c r="B252" s="19"/>
      <c r="C252" s="19"/>
      <c r="D252" s="19"/>
      <c r="E252" s="19"/>
      <c r="F252" s="20"/>
      <c r="G252" s="18"/>
      <c r="H252" s="19"/>
      <c r="I252" s="19"/>
      <c r="J252" s="20"/>
      <c r="K252" s="20"/>
      <c r="L252" s="20"/>
      <c r="M252" s="18"/>
      <c r="N252" s="18"/>
      <c r="O252" s="18"/>
      <c r="P252" s="18"/>
      <c r="Q252" s="18"/>
      <c r="R252" s="21" t="str">
        <f t="shared" si="44"/>
        <v/>
      </c>
    </row>
    <row r="253" spans="1:18" x14ac:dyDescent="0.25">
      <c r="A253" s="18"/>
      <c r="B253" s="19"/>
      <c r="C253" s="19"/>
      <c r="D253" s="19"/>
      <c r="E253" s="19"/>
      <c r="F253" s="20"/>
      <c r="G253" s="18"/>
      <c r="H253" s="19"/>
      <c r="I253" s="19"/>
      <c r="J253" s="20"/>
      <c r="K253" s="20"/>
      <c r="L253" s="20"/>
      <c r="M253" s="18"/>
      <c r="N253" s="18"/>
      <c r="O253" s="18"/>
      <c r="P253" s="18"/>
      <c r="Q253" s="18"/>
      <c r="R253" s="21" t="str">
        <f t="shared" si="44"/>
        <v/>
      </c>
    </row>
    <row r="254" spans="1:18" x14ac:dyDescent="0.25">
      <c r="A254" s="18"/>
      <c r="B254" s="19"/>
      <c r="C254" s="19"/>
      <c r="D254" s="19"/>
      <c r="E254" s="19"/>
      <c r="F254" s="20"/>
      <c r="G254" s="18"/>
      <c r="H254" s="19"/>
      <c r="I254" s="19"/>
      <c r="J254" s="20"/>
      <c r="K254" s="20"/>
      <c r="L254" s="20"/>
      <c r="M254" s="18"/>
      <c r="N254" s="18"/>
      <c r="O254" s="18"/>
      <c r="P254" s="18"/>
      <c r="Q254" s="18"/>
      <c r="R254" s="21" t="str">
        <f t="shared" si="44"/>
        <v/>
      </c>
    </row>
    <row r="255" spans="1:18" x14ac:dyDescent="0.25">
      <c r="A255" s="18"/>
      <c r="B255" s="19"/>
      <c r="C255" s="19"/>
      <c r="D255" s="19"/>
      <c r="E255" s="19"/>
      <c r="F255" s="20"/>
      <c r="G255" s="18"/>
      <c r="H255" s="19"/>
      <c r="I255" s="19"/>
      <c r="J255" s="20"/>
      <c r="K255" s="20"/>
      <c r="L255" s="20"/>
      <c r="M255" s="18"/>
      <c r="N255" s="18"/>
      <c r="O255" s="18"/>
      <c r="P255" s="18"/>
      <c r="Q255" s="18"/>
      <c r="R255" s="21" t="str">
        <f t="shared" si="44"/>
        <v/>
      </c>
    </row>
    <row r="256" spans="1:18" x14ac:dyDescent="0.25">
      <c r="A256" s="18"/>
      <c r="B256" s="19"/>
      <c r="C256" s="19"/>
      <c r="D256" s="19"/>
      <c r="E256" s="19"/>
      <c r="F256" s="20"/>
      <c r="G256" s="18"/>
      <c r="H256" s="19"/>
      <c r="I256" s="19"/>
      <c r="J256" s="20"/>
      <c r="K256" s="20"/>
      <c r="L256" s="20"/>
      <c r="M256" s="18"/>
      <c r="N256" s="18"/>
      <c r="O256" s="18"/>
      <c r="P256" s="18"/>
      <c r="Q256" s="18"/>
      <c r="R256" s="21" t="str">
        <f t="shared" si="44"/>
        <v/>
      </c>
    </row>
    <row r="257" spans="1:18" x14ac:dyDescent="0.25">
      <c r="A257" s="18"/>
      <c r="B257" s="19"/>
      <c r="C257" s="19"/>
      <c r="D257" s="19"/>
      <c r="E257" s="19"/>
      <c r="F257" s="20"/>
      <c r="G257" s="18"/>
      <c r="H257" s="19"/>
      <c r="I257" s="19"/>
      <c r="J257" s="20"/>
      <c r="K257" s="20"/>
      <c r="L257" s="20"/>
      <c r="M257" s="18"/>
      <c r="N257" s="18"/>
      <c r="O257" s="18"/>
      <c r="P257" s="18"/>
      <c r="Q257" s="18"/>
      <c r="R257" s="21" t="str">
        <f t="shared" si="44"/>
        <v/>
      </c>
    </row>
    <row r="258" spans="1:18" x14ac:dyDescent="0.25">
      <c r="A258" s="18"/>
      <c r="B258" s="19"/>
      <c r="C258" s="19"/>
      <c r="D258" s="19"/>
      <c r="E258" s="19"/>
      <c r="F258" s="20"/>
      <c r="G258" s="18"/>
      <c r="H258" s="19"/>
      <c r="I258" s="19"/>
      <c r="J258" s="20"/>
      <c r="K258" s="20"/>
      <c r="L258" s="20"/>
      <c r="M258" s="18"/>
      <c r="N258" s="18"/>
      <c r="O258" s="18"/>
      <c r="P258" s="18"/>
      <c r="Q258" s="18"/>
      <c r="R258" s="21" t="str">
        <f t="shared" si="44"/>
        <v/>
      </c>
    </row>
    <row r="259" spans="1:18" x14ac:dyDescent="0.25">
      <c r="A259" s="18"/>
      <c r="B259" s="19"/>
      <c r="C259" s="19"/>
      <c r="D259" s="19"/>
      <c r="E259" s="19"/>
      <c r="F259" s="20"/>
      <c r="G259" s="18"/>
      <c r="H259" s="19"/>
      <c r="I259" s="19"/>
      <c r="J259" s="20"/>
      <c r="K259" s="20"/>
      <c r="L259" s="20"/>
      <c r="M259" s="18"/>
      <c r="N259" s="18"/>
      <c r="O259" s="18"/>
      <c r="P259" s="18"/>
      <c r="Q259" s="18"/>
      <c r="R259" s="21" t="str">
        <f t="shared" si="44"/>
        <v/>
      </c>
    </row>
    <row r="260" spans="1:18" x14ac:dyDescent="0.25">
      <c r="A260" s="18"/>
      <c r="B260" s="19"/>
      <c r="C260" s="19"/>
      <c r="D260" s="19"/>
      <c r="E260" s="19"/>
      <c r="F260" s="20"/>
      <c r="G260" s="18"/>
      <c r="H260" s="19"/>
      <c r="I260" s="19"/>
      <c r="J260" s="20"/>
      <c r="K260" s="20"/>
      <c r="L260" s="20"/>
      <c r="M260" s="18"/>
      <c r="N260" s="18"/>
      <c r="O260" s="18"/>
      <c r="P260" s="18"/>
      <c r="Q260" s="18"/>
      <c r="R260" s="21" t="str">
        <f t="shared" si="44"/>
        <v/>
      </c>
    </row>
    <row r="261" spans="1:18" x14ac:dyDescent="0.25">
      <c r="A261" s="18"/>
      <c r="B261" s="19"/>
      <c r="C261" s="19"/>
      <c r="D261" s="19"/>
      <c r="E261" s="19"/>
      <c r="F261" s="20"/>
      <c r="G261" s="18"/>
      <c r="H261" s="19"/>
      <c r="I261" s="19"/>
      <c r="J261" s="20"/>
      <c r="K261" s="20"/>
      <c r="L261" s="20"/>
      <c r="M261" s="18"/>
      <c r="N261" s="18"/>
      <c r="O261" s="18"/>
      <c r="P261" s="18"/>
      <c r="Q261" s="18"/>
      <c r="R261" s="21" t="str">
        <f t="shared" si="44"/>
        <v/>
      </c>
    </row>
    <row r="262" spans="1:18" x14ac:dyDescent="0.25">
      <c r="A262" s="18"/>
      <c r="B262" s="19"/>
      <c r="C262" s="19"/>
      <c r="D262" s="19"/>
      <c r="E262" s="19"/>
      <c r="F262" s="20"/>
      <c r="G262" s="18"/>
      <c r="H262" s="19"/>
      <c r="I262" s="19"/>
      <c r="J262" s="20"/>
      <c r="K262" s="20"/>
      <c r="L262" s="20"/>
      <c r="M262" s="18"/>
      <c r="N262" s="18"/>
      <c r="O262" s="18"/>
      <c r="P262" s="18"/>
      <c r="Q262" s="18"/>
      <c r="R262" s="21" t="str">
        <f t="shared" si="44"/>
        <v/>
      </c>
    </row>
    <row r="263" spans="1:18" x14ac:dyDescent="0.25">
      <c r="A263" s="18"/>
      <c r="B263" s="19"/>
      <c r="C263" s="19"/>
      <c r="D263" s="19"/>
      <c r="E263" s="19"/>
      <c r="F263" s="20"/>
      <c r="G263" s="18"/>
      <c r="H263" s="19"/>
      <c r="I263" s="19"/>
      <c r="J263" s="20"/>
      <c r="K263" s="20"/>
      <c r="L263" s="20"/>
      <c r="M263" s="18"/>
      <c r="N263" s="18"/>
      <c r="O263" s="18"/>
      <c r="P263" s="18"/>
      <c r="Q263" s="18"/>
      <c r="R263" s="21" t="str">
        <f t="shared" si="44"/>
        <v/>
      </c>
    </row>
    <row r="264" spans="1:18" x14ac:dyDescent="0.25">
      <c r="A264" s="18"/>
      <c r="B264" s="19"/>
      <c r="C264" s="19"/>
      <c r="D264" s="19"/>
      <c r="E264" s="19"/>
      <c r="F264" s="20"/>
      <c r="G264" s="18"/>
      <c r="H264" s="19"/>
      <c r="I264" s="19"/>
      <c r="J264" s="20"/>
      <c r="K264" s="20"/>
      <c r="L264" s="20"/>
      <c r="M264" s="18"/>
      <c r="N264" s="18"/>
      <c r="O264" s="18"/>
      <c r="P264" s="18"/>
      <c r="Q264" s="18"/>
      <c r="R264" s="21" t="str">
        <f t="shared" si="44"/>
        <v/>
      </c>
    </row>
    <row r="265" spans="1:18" x14ac:dyDescent="0.25">
      <c r="A265" s="18"/>
      <c r="B265" s="19"/>
      <c r="C265" s="19"/>
      <c r="D265" s="19"/>
      <c r="E265" s="19"/>
      <c r="F265" s="20"/>
      <c r="G265" s="18"/>
      <c r="H265" s="19"/>
      <c r="I265" s="19"/>
      <c r="J265" s="20"/>
      <c r="K265" s="20"/>
      <c r="L265" s="20"/>
      <c r="M265" s="18"/>
      <c r="N265" s="18"/>
      <c r="O265" s="18"/>
      <c r="P265" s="18"/>
      <c r="Q265" s="18"/>
      <c r="R265" s="21" t="str">
        <f t="shared" si="44"/>
        <v/>
      </c>
    </row>
    <row r="266" spans="1:18" x14ac:dyDescent="0.25">
      <c r="A266" s="18"/>
      <c r="B266" s="19"/>
      <c r="C266" s="19"/>
      <c r="D266" s="19"/>
      <c r="E266" s="19"/>
      <c r="F266" s="20"/>
      <c r="G266" s="18"/>
      <c r="H266" s="19"/>
      <c r="I266" s="19"/>
      <c r="J266" s="20"/>
      <c r="K266" s="20"/>
      <c r="L266" s="20"/>
      <c r="M266" s="18"/>
      <c r="N266" s="18"/>
      <c r="O266" s="18"/>
      <c r="P266" s="18"/>
      <c r="Q266" s="18"/>
      <c r="R266" s="21" t="str">
        <f t="shared" si="44"/>
        <v/>
      </c>
    </row>
    <row r="267" spans="1:18" x14ac:dyDescent="0.25">
      <c r="A267" s="18"/>
      <c r="B267" s="19"/>
      <c r="C267" s="19"/>
      <c r="D267" s="19"/>
      <c r="E267" s="19"/>
      <c r="F267" s="20"/>
      <c r="G267" s="18"/>
      <c r="H267" s="19"/>
      <c r="I267" s="19"/>
      <c r="J267" s="20"/>
      <c r="K267" s="20"/>
      <c r="L267" s="20"/>
      <c r="M267" s="18"/>
      <c r="N267" s="18"/>
      <c r="O267" s="18"/>
      <c r="P267" s="18"/>
      <c r="Q267" s="18"/>
      <c r="R267" s="21" t="str">
        <f t="shared" si="44"/>
        <v/>
      </c>
    </row>
    <row r="268" spans="1:18" x14ac:dyDescent="0.25">
      <c r="A268" s="18"/>
      <c r="B268" s="19"/>
      <c r="C268" s="19"/>
      <c r="D268" s="19"/>
      <c r="E268" s="19"/>
      <c r="F268" s="20"/>
      <c r="G268" s="18"/>
      <c r="H268" s="19"/>
      <c r="I268" s="19"/>
      <c r="J268" s="20"/>
      <c r="K268" s="20"/>
      <c r="L268" s="20"/>
      <c r="M268" s="18"/>
      <c r="N268" s="18"/>
      <c r="O268" s="18"/>
      <c r="P268" s="18"/>
      <c r="Q268" s="18"/>
      <c r="R268" s="21" t="str">
        <f t="shared" si="44"/>
        <v/>
      </c>
    </row>
    <row r="269" spans="1:18" x14ac:dyDescent="0.25">
      <c r="A269" s="18"/>
      <c r="B269" s="19"/>
      <c r="C269" s="19"/>
      <c r="D269" s="19"/>
      <c r="E269" s="19"/>
      <c r="F269" s="20"/>
      <c r="G269" s="18"/>
      <c r="H269" s="19"/>
      <c r="I269" s="19"/>
      <c r="J269" s="20"/>
      <c r="K269" s="20"/>
      <c r="L269" s="20"/>
      <c r="M269" s="18"/>
      <c r="N269" s="18"/>
      <c r="O269" s="18"/>
      <c r="P269" s="18"/>
      <c r="Q269" s="18"/>
      <c r="R269" s="21" t="str">
        <f t="shared" si="44"/>
        <v/>
      </c>
    </row>
    <row r="270" spans="1:18" x14ac:dyDescent="0.25">
      <c r="A270" s="18"/>
      <c r="B270" s="19"/>
      <c r="C270" s="19"/>
      <c r="D270" s="19"/>
      <c r="E270" s="19"/>
      <c r="F270" s="20"/>
      <c r="G270" s="18"/>
      <c r="H270" s="19"/>
      <c r="I270" s="19"/>
      <c r="J270" s="20"/>
      <c r="K270" s="20"/>
      <c r="L270" s="20"/>
      <c r="M270" s="18"/>
      <c r="N270" s="18"/>
      <c r="O270" s="18"/>
      <c r="P270" s="18"/>
      <c r="Q270" s="18"/>
      <c r="R270" s="21" t="str">
        <f t="shared" si="44"/>
        <v/>
      </c>
    </row>
    <row r="271" spans="1:18" x14ac:dyDescent="0.25">
      <c r="A271" s="18"/>
      <c r="B271" s="19"/>
      <c r="C271" s="19"/>
      <c r="D271" s="19"/>
      <c r="E271" s="19"/>
      <c r="F271" s="20"/>
      <c r="G271" s="18"/>
      <c r="H271" s="19"/>
      <c r="I271" s="19"/>
      <c r="J271" s="20"/>
      <c r="K271" s="20"/>
      <c r="L271" s="20"/>
      <c r="M271" s="18"/>
      <c r="N271" s="18"/>
      <c r="O271" s="18"/>
      <c r="P271" s="18"/>
      <c r="Q271" s="18"/>
      <c r="R271" s="21" t="str">
        <f t="shared" si="44"/>
        <v/>
      </c>
    </row>
    <row r="272" spans="1:18" x14ac:dyDescent="0.25">
      <c r="A272" s="18"/>
      <c r="B272" s="19"/>
      <c r="C272" s="19"/>
      <c r="D272" s="19"/>
      <c r="E272" s="19"/>
      <c r="F272" s="20"/>
      <c r="G272" s="18"/>
      <c r="H272" s="19"/>
      <c r="I272" s="19"/>
      <c r="J272" s="20"/>
      <c r="K272" s="20"/>
      <c r="L272" s="20"/>
      <c r="M272" s="18"/>
      <c r="N272" s="18"/>
      <c r="O272" s="18"/>
      <c r="P272" s="18"/>
      <c r="Q272" s="18"/>
      <c r="R272" s="21" t="str">
        <f t="shared" si="44"/>
        <v/>
      </c>
    </row>
    <row r="273" spans="1:18" x14ac:dyDescent="0.25">
      <c r="A273" s="18"/>
      <c r="B273" s="19"/>
      <c r="C273" s="19"/>
      <c r="D273" s="19"/>
      <c r="E273" s="19"/>
      <c r="F273" s="20"/>
      <c r="G273" s="18"/>
      <c r="H273" s="19"/>
      <c r="I273" s="19"/>
      <c r="J273" s="20"/>
      <c r="K273" s="20"/>
      <c r="L273" s="20"/>
      <c r="M273" s="18"/>
      <c r="N273" s="18"/>
      <c r="O273" s="18"/>
      <c r="P273" s="18"/>
      <c r="Q273" s="18"/>
      <c r="R273" s="21" t="str">
        <f t="shared" si="44"/>
        <v/>
      </c>
    </row>
    <row r="274" spans="1:18" x14ac:dyDescent="0.25">
      <c r="A274" s="18"/>
      <c r="B274" s="19"/>
      <c r="C274" s="19"/>
      <c r="D274" s="19"/>
      <c r="E274" s="19"/>
      <c r="F274" s="20"/>
      <c r="G274" s="18"/>
      <c r="H274" s="19"/>
      <c r="I274" s="19"/>
      <c r="J274" s="20"/>
      <c r="K274" s="20"/>
      <c r="L274" s="20"/>
      <c r="M274" s="18"/>
      <c r="N274" s="18"/>
      <c r="O274" s="18"/>
      <c r="P274" s="18"/>
      <c r="Q274" s="18"/>
      <c r="R274" s="21" t="str">
        <f t="shared" si="44"/>
        <v/>
      </c>
    </row>
    <row r="275" spans="1:18" x14ac:dyDescent="0.25">
      <c r="A275" s="18"/>
      <c r="B275" s="19"/>
      <c r="C275" s="19"/>
      <c r="D275" s="19"/>
      <c r="E275" s="19"/>
      <c r="F275" s="20"/>
      <c r="G275" s="18"/>
      <c r="H275" s="19"/>
      <c r="I275" s="19"/>
      <c r="J275" s="20"/>
      <c r="K275" s="20"/>
      <c r="L275" s="20"/>
      <c r="M275" s="18"/>
      <c r="N275" s="18"/>
      <c r="O275" s="18"/>
      <c r="P275" s="18"/>
      <c r="Q275" s="18"/>
      <c r="R275" s="21" t="str">
        <f t="shared" si="44"/>
        <v/>
      </c>
    </row>
    <row r="276" spans="1:18" x14ac:dyDescent="0.25">
      <c r="A276" s="18"/>
      <c r="B276" s="19"/>
      <c r="C276" s="19"/>
      <c r="D276" s="19"/>
      <c r="E276" s="19"/>
      <c r="F276" s="20"/>
      <c r="G276" s="18"/>
      <c r="H276" s="19"/>
      <c r="I276" s="19"/>
      <c r="J276" s="20"/>
      <c r="K276" s="20"/>
      <c r="L276" s="20"/>
      <c r="M276" s="18"/>
      <c r="N276" s="18"/>
      <c r="O276" s="18"/>
      <c r="P276" s="18"/>
      <c r="Q276" s="18"/>
      <c r="R276" s="21" t="str">
        <f t="shared" si="44"/>
        <v/>
      </c>
    </row>
    <row r="277" spans="1:18" x14ac:dyDescent="0.25">
      <c r="A277" s="18"/>
      <c r="B277" s="19"/>
      <c r="C277" s="19"/>
      <c r="D277" s="19"/>
      <c r="E277" s="19"/>
      <c r="F277" s="20"/>
      <c r="G277" s="18"/>
      <c r="H277" s="19"/>
      <c r="I277" s="19"/>
      <c r="J277" s="20"/>
      <c r="K277" s="20"/>
      <c r="L277" s="20"/>
      <c r="M277" s="18"/>
      <c r="N277" s="18"/>
      <c r="O277" s="18"/>
      <c r="P277" s="18"/>
      <c r="Q277" s="18"/>
      <c r="R277" s="21" t="str">
        <f t="shared" si="44"/>
        <v/>
      </c>
    </row>
    <row r="278" spans="1:18" x14ac:dyDescent="0.25">
      <c r="A278" s="18"/>
      <c r="B278" s="19"/>
      <c r="C278" s="19"/>
      <c r="D278" s="19"/>
      <c r="E278" s="19"/>
      <c r="F278" s="20"/>
      <c r="G278" s="18"/>
      <c r="H278" s="19"/>
      <c r="I278" s="19"/>
      <c r="J278" s="20"/>
      <c r="K278" s="20"/>
      <c r="L278" s="20"/>
      <c r="M278" s="18"/>
      <c r="N278" s="18"/>
      <c r="O278" s="18"/>
      <c r="P278" s="18"/>
      <c r="Q278" s="18"/>
      <c r="R278" s="21" t="str">
        <f t="shared" si="44"/>
        <v/>
      </c>
    </row>
    <row r="279" spans="1:18" x14ac:dyDescent="0.25">
      <c r="A279" s="18"/>
      <c r="B279" s="19"/>
      <c r="C279" s="19"/>
      <c r="D279" s="19"/>
      <c r="E279" s="19"/>
      <c r="F279" s="20"/>
      <c r="G279" s="18"/>
      <c r="H279" s="19"/>
      <c r="I279" s="19"/>
      <c r="J279" s="20"/>
      <c r="K279" s="20"/>
      <c r="L279" s="20"/>
      <c r="M279" s="18"/>
      <c r="N279" s="18"/>
      <c r="O279" s="18"/>
      <c r="P279" s="18"/>
      <c r="Q279" s="18"/>
      <c r="R279" s="21" t="str">
        <f t="shared" si="44"/>
        <v/>
      </c>
    </row>
    <row r="280" spans="1:18" x14ac:dyDescent="0.25">
      <c r="A280" s="18"/>
      <c r="B280" s="19"/>
      <c r="C280" s="19"/>
      <c r="D280" s="19"/>
      <c r="E280" s="19"/>
      <c r="F280" s="20"/>
      <c r="G280" s="18"/>
      <c r="H280" s="19"/>
      <c r="I280" s="19"/>
      <c r="J280" s="20"/>
      <c r="K280" s="20"/>
      <c r="L280" s="20"/>
      <c r="M280" s="18"/>
      <c r="N280" s="18"/>
      <c r="O280" s="18"/>
      <c r="P280" s="18"/>
      <c r="Q280" s="18"/>
      <c r="R280" s="21" t="str">
        <f t="shared" si="44"/>
        <v/>
      </c>
    </row>
    <row r="281" spans="1:18" x14ac:dyDescent="0.25">
      <c r="A281" s="18"/>
      <c r="B281" s="19"/>
      <c r="C281" s="19"/>
      <c r="D281" s="19"/>
      <c r="E281" s="19"/>
      <c r="F281" s="20"/>
      <c r="G281" s="18"/>
      <c r="H281" s="19"/>
      <c r="I281" s="19"/>
      <c r="J281" s="20"/>
      <c r="K281" s="20"/>
      <c r="L281" s="20"/>
      <c r="M281" s="18"/>
      <c r="N281" s="18"/>
      <c r="O281" s="18"/>
      <c r="P281" s="18"/>
      <c r="Q281" s="18"/>
      <c r="R281" s="21" t="str">
        <f t="shared" si="44"/>
        <v/>
      </c>
    </row>
    <row r="282" spans="1:18" x14ac:dyDescent="0.25">
      <c r="A282" s="18"/>
      <c r="B282" s="19"/>
      <c r="C282" s="19"/>
      <c r="D282" s="19"/>
      <c r="E282" s="19"/>
      <c r="F282" s="20"/>
      <c r="G282" s="18"/>
      <c r="H282" s="19"/>
      <c r="I282" s="19"/>
      <c r="J282" s="20"/>
      <c r="K282" s="20"/>
      <c r="L282" s="20"/>
      <c r="M282" s="18"/>
      <c r="N282" s="18"/>
      <c r="O282" s="18"/>
      <c r="P282" s="18"/>
      <c r="Q282" s="18"/>
      <c r="R282" s="21" t="str">
        <f t="shared" si="44"/>
        <v/>
      </c>
    </row>
    <row r="283" spans="1:18" x14ac:dyDescent="0.25">
      <c r="A283" s="18"/>
      <c r="B283" s="19"/>
      <c r="C283" s="19"/>
      <c r="D283" s="19"/>
      <c r="E283" s="19"/>
      <c r="F283" s="20"/>
      <c r="G283" s="18"/>
      <c r="H283" s="19"/>
      <c r="I283" s="19"/>
      <c r="J283" s="20"/>
      <c r="K283" s="20"/>
      <c r="L283" s="20"/>
      <c r="M283" s="18"/>
      <c r="N283" s="18"/>
      <c r="O283" s="18"/>
      <c r="P283" s="18"/>
      <c r="Q283" s="18"/>
      <c r="R283" s="21" t="str">
        <f t="shared" si="44"/>
        <v/>
      </c>
    </row>
    <row r="284" spans="1:18" x14ac:dyDescent="0.25">
      <c r="A284" s="18"/>
      <c r="B284" s="19"/>
      <c r="C284" s="19"/>
      <c r="D284" s="19"/>
      <c r="E284" s="19"/>
      <c r="F284" s="20"/>
      <c r="G284" s="18"/>
      <c r="H284" s="19"/>
      <c r="I284" s="19"/>
      <c r="J284" s="20"/>
      <c r="K284" s="20"/>
      <c r="L284" s="20"/>
      <c r="M284" s="18"/>
      <c r="N284" s="18"/>
      <c r="O284" s="18"/>
      <c r="P284" s="18"/>
      <c r="Q284" s="18"/>
      <c r="R284" s="21" t="str">
        <f t="shared" si="44"/>
        <v/>
      </c>
    </row>
    <row r="285" spans="1:18" x14ac:dyDescent="0.25">
      <c r="A285" s="18"/>
      <c r="B285" s="19"/>
      <c r="C285" s="19"/>
      <c r="D285" s="19"/>
      <c r="E285" s="19"/>
      <c r="F285" s="20"/>
      <c r="G285" s="18"/>
      <c r="H285" s="19"/>
      <c r="I285" s="19"/>
      <c r="J285" s="20"/>
      <c r="K285" s="20"/>
      <c r="L285" s="20"/>
      <c r="M285" s="18"/>
      <c r="N285" s="18"/>
      <c r="O285" s="18"/>
      <c r="P285" s="18"/>
      <c r="Q285" s="18"/>
      <c r="R285" s="21" t="str">
        <f t="shared" si="44"/>
        <v/>
      </c>
    </row>
    <row r="286" spans="1:18" x14ac:dyDescent="0.25">
      <c r="A286" s="18"/>
      <c r="B286" s="19"/>
      <c r="C286" s="19"/>
      <c r="D286" s="19"/>
      <c r="E286" s="19"/>
      <c r="F286" s="20"/>
      <c r="G286" s="18"/>
      <c r="H286" s="19"/>
      <c r="I286" s="19"/>
      <c r="J286" s="20"/>
      <c r="K286" s="20"/>
      <c r="L286" s="20"/>
      <c r="M286" s="18"/>
      <c r="N286" s="18"/>
      <c r="O286" s="18"/>
      <c r="P286" s="18"/>
      <c r="Q286" s="18"/>
      <c r="R286" s="21" t="str">
        <f t="shared" si="44"/>
        <v/>
      </c>
    </row>
    <row r="287" spans="1:18" x14ac:dyDescent="0.25">
      <c r="A287" s="18"/>
      <c r="B287" s="19"/>
      <c r="C287" s="19"/>
      <c r="D287" s="19"/>
      <c r="E287" s="19"/>
      <c r="F287" s="20"/>
      <c r="G287" s="18"/>
      <c r="H287" s="19"/>
      <c r="I287" s="19"/>
      <c r="J287" s="20"/>
      <c r="K287" s="20"/>
      <c r="L287" s="20"/>
      <c r="M287" s="18"/>
      <c r="N287" s="18"/>
      <c r="O287" s="18"/>
      <c r="P287" s="18"/>
      <c r="Q287" s="18"/>
      <c r="R287" s="21" t="str">
        <f t="shared" si="44"/>
        <v/>
      </c>
    </row>
    <row r="288" spans="1:18" x14ac:dyDescent="0.25">
      <c r="A288" s="18"/>
      <c r="B288" s="19"/>
      <c r="C288" s="19"/>
      <c r="D288" s="19"/>
      <c r="E288" s="19"/>
      <c r="F288" s="20"/>
      <c r="G288" s="18"/>
      <c r="H288" s="19"/>
      <c r="I288" s="19"/>
      <c r="J288" s="20"/>
      <c r="K288" s="20"/>
      <c r="L288" s="20"/>
      <c r="M288" s="18"/>
      <c r="N288" s="18"/>
      <c r="O288" s="18"/>
      <c r="P288" s="18"/>
      <c r="Q288" s="18"/>
      <c r="R288" s="21" t="str">
        <f t="shared" si="44"/>
        <v/>
      </c>
    </row>
    <row r="289" spans="1:18" x14ac:dyDescent="0.25">
      <c r="A289" s="18"/>
      <c r="B289" s="19"/>
      <c r="C289" s="19"/>
      <c r="D289" s="19"/>
      <c r="E289" s="19"/>
      <c r="F289" s="20"/>
      <c r="G289" s="18"/>
      <c r="H289" s="19"/>
      <c r="I289" s="19"/>
      <c r="J289" s="20"/>
      <c r="K289" s="20"/>
      <c r="L289" s="20"/>
      <c r="M289" s="18"/>
      <c r="N289" s="18"/>
      <c r="O289" s="18"/>
      <c r="P289" s="18"/>
      <c r="Q289" s="18"/>
      <c r="R289" s="21" t="str">
        <f t="shared" si="44"/>
        <v/>
      </c>
    </row>
    <row r="290" spans="1:18" x14ac:dyDescent="0.25">
      <c r="A290" s="18"/>
      <c r="B290" s="19"/>
      <c r="C290" s="19"/>
      <c r="D290" s="19"/>
      <c r="E290" s="19"/>
      <c r="F290" s="20"/>
      <c r="G290" s="18"/>
      <c r="H290" s="19"/>
      <c r="I290" s="19"/>
      <c r="J290" s="20"/>
      <c r="K290" s="20"/>
      <c r="L290" s="20"/>
      <c r="M290" s="18"/>
      <c r="N290" s="18"/>
      <c r="O290" s="18"/>
      <c r="P290" s="18"/>
      <c r="Q290" s="18"/>
      <c r="R290" s="21" t="str">
        <f t="shared" si="44"/>
        <v/>
      </c>
    </row>
    <row r="291" spans="1:18" x14ac:dyDescent="0.25">
      <c r="A291" s="18"/>
      <c r="B291" s="19"/>
      <c r="C291" s="19"/>
      <c r="D291" s="19"/>
      <c r="E291" s="19"/>
      <c r="F291" s="20"/>
      <c r="G291" s="18"/>
      <c r="H291" s="19"/>
      <c r="I291" s="19"/>
      <c r="J291" s="20"/>
      <c r="K291" s="20"/>
      <c r="L291" s="20"/>
      <c r="M291" s="18"/>
      <c r="N291" s="18"/>
      <c r="O291" s="18"/>
      <c r="P291" s="18"/>
      <c r="Q291" s="18"/>
      <c r="R291" s="21" t="str">
        <f t="shared" si="44"/>
        <v/>
      </c>
    </row>
    <row r="292" spans="1:18" x14ac:dyDescent="0.25">
      <c r="A292" s="18"/>
      <c r="B292" s="19"/>
      <c r="C292" s="19"/>
      <c r="D292" s="19"/>
      <c r="E292" s="19"/>
      <c r="F292" s="20"/>
      <c r="G292" s="18"/>
      <c r="H292" s="19"/>
      <c r="I292" s="19"/>
      <c r="J292" s="20"/>
      <c r="K292" s="20"/>
      <c r="L292" s="20"/>
      <c r="M292" s="18"/>
      <c r="N292" s="18"/>
      <c r="O292" s="18"/>
      <c r="P292" s="18"/>
      <c r="Q292" s="18"/>
      <c r="R292" s="21" t="str">
        <f t="shared" si="44"/>
        <v/>
      </c>
    </row>
    <row r="293" spans="1:18" x14ac:dyDescent="0.25">
      <c r="A293" s="18"/>
      <c r="B293" s="19"/>
      <c r="C293" s="19"/>
      <c r="D293" s="19"/>
      <c r="E293" s="19"/>
      <c r="F293" s="20"/>
      <c r="G293" s="18"/>
      <c r="H293" s="19"/>
      <c r="I293" s="19"/>
      <c r="J293" s="20"/>
      <c r="K293" s="20"/>
      <c r="L293" s="20"/>
      <c r="M293" s="18"/>
      <c r="N293" s="18"/>
      <c r="O293" s="18"/>
      <c r="P293" s="18"/>
      <c r="Q293" s="18"/>
      <c r="R293" s="21" t="str">
        <f t="shared" si="44"/>
        <v/>
      </c>
    </row>
    <row r="294" spans="1:18" x14ac:dyDescent="0.25">
      <c r="A294" s="18"/>
      <c r="B294" s="19"/>
      <c r="C294" s="19"/>
      <c r="D294" s="19"/>
      <c r="E294" s="19"/>
      <c r="F294" s="20"/>
      <c r="G294" s="18"/>
      <c r="H294" s="19"/>
      <c r="I294" s="19"/>
      <c r="J294" s="20"/>
      <c r="K294" s="20"/>
      <c r="L294" s="20"/>
      <c r="M294" s="18"/>
      <c r="N294" s="18"/>
      <c r="O294" s="18"/>
      <c r="P294" s="18"/>
      <c r="Q294" s="18"/>
      <c r="R294" s="21" t="str">
        <f t="shared" si="44"/>
        <v/>
      </c>
    </row>
    <row r="295" spans="1:18" x14ac:dyDescent="0.25">
      <c r="A295" s="18"/>
      <c r="B295" s="19"/>
      <c r="C295" s="19"/>
      <c r="D295" s="19"/>
      <c r="E295" s="19"/>
      <c r="F295" s="20"/>
      <c r="G295" s="18"/>
      <c r="H295" s="19"/>
      <c r="I295" s="19"/>
      <c r="J295" s="20"/>
      <c r="K295" s="20"/>
      <c r="L295" s="20"/>
      <c r="M295" s="18"/>
      <c r="N295" s="18"/>
      <c r="O295" s="18"/>
      <c r="P295" s="18"/>
      <c r="Q295" s="18"/>
      <c r="R295" s="21" t="str">
        <f t="shared" si="44"/>
        <v/>
      </c>
    </row>
    <row r="296" spans="1:18" x14ac:dyDescent="0.25">
      <c r="A296" s="18"/>
      <c r="B296" s="19"/>
      <c r="C296" s="19"/>
      <c r="D296" s="19"/>
      <c r="E296" s="19"/>
      <c r="F296" s="20"/>
      <c r="G296" s="18"/>
      <c r="H296" s="19"/>
      <c r="I296" s="19"/>
      <c r="J296" s="20"/>
      <c r="K296" s="20"/>
      <c r="L296" s="20"/>
      <c r="M296" s="18"/>
      <c r="N296" s="18"/>
      <c r="O296" s="18"/>
      <c r="P296" s="18"/>
      <c r="Q296" s="18"/>
      <c r="R296" s="21" t="str">
        <f t="shared" si="44"/>
        <v/>
      </c>
    </row>
    <row r="297" spans="1:18" x14ac:dyDescent="0.25">
      <c r="A297" s="18"/>
      <c r="B297" s="19"/>
      <c r="C297" s="19"/>
      <c r="D297" s="19"/>
      <c r="E297" s="19"/>
      <c r="F297" s="20"/>
      <c r="G297" s="18"/>
      <c r="H297" s="19"/>
      <c r="I297" s="19"/>
      <c r="J297" s="20"/>
      <c r="K297" s="20"/>
      <c r="L297" s="20"/>
      <c r="M297" s="18"/>
      <c r="N297" s="18"/>
      <c r="O297" s="18"/>
      <c r="P297" s="18"/>
      <c r="Q297" s="18"/>
      <c r="R297" s="21" t="str">
        <f t="shared" si="44"/>
        <v/>
      </c>
    </row>
    <row r="298" spans="1:18" x14ac:dyDescent="0.25">
      <c r="A298" s="18"/>
      <c r="B298" s="19"/>
      <c r="C298" s="19"/>
      <c r="D298" s="19"/>
      <c r="E298" s="19"/>
      <c r="F298" s="20"/>
      <c r="G298" s="18"/>
      <c r="H298" s="19"/>
      <c r="I298" s="19"/>
      <c r="J298" s="20"/>
      <c r="K298" s="20"/>
      <c r="L298" s="20"/>
      <c r="M298" s="18"/>
      <c r="N298" s="18"/>
      <c r="O298" s="18"/>
      <c r="P298" s="18"/>
      <c r="Q298" s="18"/>
      <c r="R298" s="21" t="str">
        <f t="shared" si="44"/>
        <v/>
      </c>
    </row>
    <row r="299" spans="1:18" x14ac:dyDescent="0.25">
      <c r="A299" s="18"/>
      <c r="B299" s="19"/>
      <c r="C299" s="19"/>
      <c r="D299" s="19"/>
      <c r="E299" s="19"/>
      <c r="F299" s="20"/>
      <c r="G299" s="18"/>
      <c r="H299" s="19"/>
      <c r="I299" s="19"/>
      <c r="J299" s="20"/>
      <c r="K299" s="20"/>
      <c r="L299" s="20"/>
      <c r="M299" s="18"/>
      <c r="N299" s="18"/>
      <c r="O299" s="18"/>
      <c r="P299" s="18"/>
      <c r="Q299" s="18"/>
      <c r="R299" s="21" t="str">
        <f t="shared" si="44"/>
        <v/>
      </c>
    </row>
    <row r="300" spans="1:18" x14ac:dyDescent="0.25">
      <c r="A300" s="18"/>
      <c r="B300" s="19"/>
      <c r="C300" s="19"/>
      <c r="D300" s="19"/>
      <c r="E300" s="19"/>
      <c r="F300" s="20"/>
      <c r="G300" s="18"/>
      <c r="H300" s="19"/>
      <c r="I300" s="19"/>
      <c r="J300" s="20"/>
      <c r="K300" s="20"/>
      <c r="L300" s="20"/>
      <c r="M300" s="18"/>
      <c r="N300" s="18"/>
      <c r="O300" s="18"/>
      <c r="P300" s="18"/>
      <c r="Q300" s="18"/>
      <c r="R300" s="21" t="str">
        <f t="shared" si="44"/>
        <v/>
      </c>
    </row>
    <row r="301" spans="1:18" x14ac:dyDescent="0.25">
      <c r="A301" s="18"/>
      <c r="B301" s="19"/>
      <c r="C301" s="19"/>
      <c r="D301" s="19"/>
      <c r="E301" s="19"/>
      <c r="F301" s="20"/>
      <c r="G301" s="18"/>
      <c r="H301" s="19"/>
      <c r="I301" s="19"/>
      <c r="J301" s="20"/>
      <c r="K301" s="20"/>
      <c r="L301" s="20"/>
      <c r="M301" s="18"/>
      <c r="N301" s="18"/>
      <c r="O301" s="18"/>
      <c r="P301" s="18"/>
      <c r="Q301" s="18"/>
      <c r="R301" s="21" t="str">
        <f t="shared" si="44"/>
        <v/>
      </c>
    </row>
    <row r="302" spans="1:18" x14ac:dyDescent="0.25">
      <c r="A302" s="18"/>
      <c r="B302" s="19"/>
      <c r="C302" s="19"/>
      <c r="D302" s="19"/>
      <c r="E302" s="19"/>
      <c r="F302" s="20"/>
      <c r="G302" s="18"/>
      <c r="H302" s="19"/>
      <c r="I302" s="19"/>
      <c r="J302" s="20"/>
      <c r="K302" s="20"/>
      <c r="L302" s="20"/>
      <c r="M302" s="18"/>
      <c r="N302" s="18"/>
      <c r="O302" s="18"/>
      <c r="P302" s="18"/>
      <c r="Q302" s="18"/>
      <c r="R302" s="21" t="str">
        <f t="shared" si="44"/>
        <v/>
      </c>
    </row>
    <row r="303" spans="1:18" x14ac:dyDescent="0.25">
      <c r="A303" s="18"/>
      <c r="B303" s="19"/>
      <c r="C303" s="19"/>
      <c r="D303" s="19"/>
      <c r="E303" s="19"/>
      <c r="F303" s="20"/>
      <c r="G303" s="18"/>
      <c r="H303" s="19"/>
      <c r="I303" s="19"/>
      <c r="J303" s="20"/>
      <c r="K303" s="20"/>
      <c r="L303" s="20"/>
      <c r="M303" s="18"/>
      <c r="N303" s="18"/>
      <c r="O303" s="18"/>
      <c r="P303" s="18"/>
      <c r="Q303" s="18"/>
      <c r="R303" s="21" t="str">
        <f t="shared" si="44"/>
        <v/>
      </c>
    </row>
    <row r="304" spans="1:18" x14ac:dyDescent="0.25">
      <c r="A304" s="18"/>
      <c r="B304" s="19"/>
      <c r="C304" s="19"/>
      <c r="D304" s="19"/>
      <c r="E304" s="19"/>
      <c r="F304" s="20"/>
      <c r="G304" s="18"/>
      <c r="H304" s="19"/>
      <c r="I304" s="19"/>
      <c r="J304" s="20"/>
      <c r="K304" s="20"/>
      <c r="L304" s="20"/>
      <c r="M304" s="18"/>
      <c r="N304" s="18"/>
      <c r="O304" s="18"/>
      <c r="P304" s="18"/>
      <c r="Q304" s="18"/>
      <c r="R304" s="21" t="str">
        <f t="shared" si="44"/>
        <v/>
      </c>
    </row>
    <row r="305" spans="1:18" x14ac:dyDescent="0.25">
      <c r="A305" s="18"/>
      <c r="B305" s="19"/>
      <c r="C305" s="19"/>
      <c r="D305" s="19"/>
      <c r="E305" s="19"/>
      <c r="F305" s="20"/>
      <c r="G305" s="18"/>
      <c r="H305" s="19"/>
      <c r="I305" s="19"/>
      <c r="J305" s="20"/>
      <c r="K305" s="20"/>
      <c r="L305" s="20"/>
      <c r="M305" s="18"/>
      <c r="N305" s="18"/>
      <c r="O305" s="18"/>
      <c r="P305" s="18"/>
      <c r="Q305" s="18"/>
      <c r="R305" s="21" t="str">
        <f t="shared" si="44"/>
        <v/>
      </c>
    </row>
    <row r="306" spans="1:18" x14ac:dyDescent="0.25">
      <c r="A306" s="18"/>
      <c r="B306" s="19"/>
      <c r="C306" s="19"/>
      <c r="D306" s="19"/>
      <c r="E306" s="19"/>
      <c r="F306" s="20"/>
      <c r="G306" s="18"/>
      <c r="H306" s="19"/>
      <c r="I306" s="19"/>
      <c r="J306" s="20"/>
      <c r="K306" s="20"/>
      <c r="L306" s="20"/>
      <c r="M306" s="18"/>
      <c r="N306" s="18"/>
      <c r="O306" s="18"/>
      <c r="P306" s="18"/>
      <c r="Q306" s="18"/>
      <c r="R306" s="21" t="str">
        <f t="shared" si="44"/>
        <v/>
      </c>
    </row>
    <row r="307" spans="1:18" x14ac:dyDescent="0.25">
      <c r="A307" s="18"/>
      <c r="B307" s="19"/>
      <c r="C307" s="19"/>
      <c r="D307" s="19"/>
      <c r="E307" s="19"/>
      <c r="F307" s="20"/>
      <c r="G307" s="18"/>
      <c r="H307" s="19"/>
      <c r="I307" s="19"/>
      <c r="J307" s="20"/>
      <c r="K307" s="20"/>
      <c r="L307" s="20"/>
      <c r="M307" s="18"/>
      <c r="N307" s="18"/>
      <c r="O307" s="18"/>
      <c r="P307" s="18"/>
      <c r="Q307" s="18"/>
      <c r="R307" s="21" t="str">
        <f t="shared" si="44"/>
        <v/>
      </c>
    </row>
    <row r="308" spans="1:18" x14ac:dyDescent="0.25">
      <c r="A308" s="18"/>
      <c r="B308" s="19"/>
      <c r="C308" s="19"/>
      <c r="D308" s="19"/>
      <c r="E308" s="19"/>
      <c r="F308" s="20"/>
      <c r="G308" s="18"/>
      <c r="H308" s="19"/>
      <c r="I308" s="19"/>
      <c r="J308" s="20"/>
      <c r="K308" s="20"/>
      <c r="L308" s="20"/>
      <c r="M308" s="18"/>
      <c r="N308" s="18"/>
      <c r="O308" s="18"/>
      <c r="P308" s="18"/>
      <c r="Q308" s="18"/>
      <c r="R308" s="21" t="str">
        <f t="shared" si="44"/>
        <v/>
      </c>
    </row>
    <row r="309" spans="1:18" x14ac:dyDescent="0.25">
      <c r="A309" s="18"/>
      <c r="B309" s="19"/>
      <c r="C309" s="19"/>
      <c r="D309" s="19"/>
      <c r="E309" s="19"/>
      <c r="F309" s="20"/>
      <c r="G309" s="18"/>
      <c r="H309" s="19"/>
      <c r="I309" s="19"/>
      <c r="J309" s="20"/>
      <c r="K309" s="20"/>
      <c r="L309" s="20"/>
      <c r="M309" s="18"/>
      <c r="N309" s="18"/>
      <c r="O309" s="18"/>
      <c r="P309" s="18"/>
      <c r="Q309" s="18"/>
      <c r="R309" s="21" t="str">
        <f t="shared" si="44"/>
        <v/>
      </c>
    </row>
    <row r="310" spans="1:18" x14ac:dyDescent="0.25">
      <c r="A310" s="18"/>
      <c r="B310" s="19"/>
      <c r="C310" s="19"/>
      <c r="D310" s="19"/>
      <c r="E310" s="19"/>
      <c r="F310" s="20"/>
      <c r="G310" s="18"/>
      <c r="H310" s="19"/>
      <c r="I310" s="19"/>
      <c r="J310" s="20"/>
      <c r="K310" s="20"/>
      <c r="L310" s="20"/>
      <c r="M310" s="18"/>
      <c r="N310" s="18"/>
      <c r="O310" s="18"/>
      <c r="P310" s="18"/>
      <c r="Q310" s="18"/>
      <c r="R310" s="21" t="str">
        <f t="shared" ref="R310:R373" si="45">IF(A310&lt;&gt;"",IF(B310&lt;&gt;"",CONCATENATE(A310,"-",B310),""),"")</f>
        <v/>
      </c>
    </row>
    <row r="311" spans="1:18" x14ac:dyDescent="0.25">
      <c r="A311" s="18"/>
      <c r="B311" s="19"/>
      <c r="C311" s="19"/>
      <c r="D311" s="19"/>
      <c r="E311" s="19"/>
      <c r="F311" s="20"/>
      <c r="G311" s="18"/>
      <c r="H311" s="19"/>
      <c r="I311" s="19"/>
      <c r="J311" s="20"/>
      <c r="K311" s="20"/>
      <c r="L311" s="20"/>
      <c r="M311" s="18"/>
      <c r="N311" s="18"/>
      <c r="O311" s="18"/>
      <c r="P311" s="18"/>
      <c r="Q311" s="18"/>
      <c r="R311" s="21" t="str">
        <f t="shared" si="45"/>
        <v/>
      </c>
    </row>
    <row r="312" spans="1:18" x14ac:dyDescent="0.25">
      <c r="A312" s="18"/>
      <c r="B312" s="19"/>
      <c r="C312" s="19"/>
      <c r="D312" s="19"/>
      <c r="E312" s="19"/>
      <c r="F312" s="20"/>
      <c r="G312" s="18"/>
      <c r="H312" s="19"/>
      <c r="I312" s="19"/>
      <c r="J312" s="20"/>
      <c r="K312" s="20"/>
      <c r="L312" s="20"/>
      <c r="M312" s="18"/>
      <c r="N312" s="18"/>
      <c r="O312" s="18"/>
      <c r="P312" s="18"/>
      <c r="Q312" s="18"/>
      <c r="R312" s="21" t="str">
        <f t="shared" si="45"/>
        <v/>
      </c>
    </row>
    <row r="313" spans="1:18" x14ac:dyDescent="0.25">
      <c r="A313" s="18"/>
      <c r="B313" s="19"/>
      <c r="C313" s="19"/>
      <c r="D313" s="19"/>
      <c r="E313" s="19"/>
      <c r="F313" s="20"/>
      <c r="G313" s="18"/>
      <c r="H313" s="19"/>
      <c r="I313" s="19"/>
      <c r="J313" s="20"/>
      <c r="K313" s="20"/>
      <c r="L313" s="20"/>
      <c r="M313" s="18"/>
      <c r="N313" s="18"/>
      <c r="O313" s="18"/>
      <c r="P313" s="18"/>
      <c r="Q313" s="18"/>
      <c r="R313" s="21" t="str">
        <f t="shared" si="45"/>
        <v/>
      </c>
    </row>
    <row r="314" spans="1:18" x14ac:dyDescent="0.25">
      <c r="A314" s="18"/>
      <c r="B314" s="19"/>
      <c r="C314" s="19"/>
      <c r="D314" s="19"/>
      <c r="E314" s="19"/>
      <c r="F314" s="20"/>
      <c r="G314" s="18"/>
      <c r="H314" s="19"/>
      <c r="I314" s="19"/>
      <c r="J314" s="20"/>
      <c r="K314" s="20"/>
      <c r="L314" s="20"/>
      <c r="M314" s="18"/>
      <c r="N314" s="18"/>
      <c r="O314" s="18"/>
      <c r="P314" s="18"/>
      <c r="Q314" s="18"/>
      <c r="R314" s="21" t="str">
        <f t="shared" si="45"/>
        <v/>
      </c>
    </row>
    <row r="315" spans="1:18" x14ac:dyDescent="0.25">
      <c r="A315" s="18"/>
      <c r="B315" s="19"/>
      <c r="C315" s="19"/>
      <c r="D315" s="19"/>
      <c r="E315" s="19"/>
      <c r="F315" s="20"/>
      <c r="G315" s="18"/>
      <c r="H315" s="19"/>
      <c r="I315" s="19"/>
      <c r="J315" s="20"/>
      <c r="K315" s="20"/>
      <c r="L315" s="20"/>
      <c r="M315" s="18"/>
      <c r="N315" s="18"/>
      <c r="O315" s="18"/>
      <c r="P315" s="18"/>
      <c r="Q315" s="18"/>
      <c r="R315" s="21" t="str">
        <f t="shared" si="45"/>
        <v/>
      </c>
    </row>
    <row r="316" spans="1:18" x14ac:dyDescent="0.25">
      <c r="A316" s="18"/>
      <c r="B316" s="19"/>
      <c r="C316" s="19"/>
      <c r="D316" s="19"/>
      <c r="E316" s="19"/>
      <c r="F316" s="20"/>
      <c r="G316" s="18"/>
      <c r="H316" s="19"/>
      <c r="I316" s="19"/>
      <c r="J316" s="20"/>
      <c r="K316" s="20"/>
      <c r="L316" s="20"/>
      <c r="M316" s="18"/>
      <c r="N316" s="18"/>
      <c r="O316" s="18"/>
      <c r="P316" s="18"/>
      <c r="Q316" s="18"/>
      <c r="R316" s="21" t="str">
        <f t="shared" si="45"/>
        <v/>
      </c>
    </row>
    <row r="317" spans="1:18" x14ac:dyDescent="0.25">
      <c r="A317" s="18"/>
      <c r="B317" s="19"/>
      <c r="C317" s="19"/>
      <c r="D317" s="19"/>
      <c r="E317" s="19"/>
      <c r="F317" s="20"/>
      <c r="G317" s="18"/>
      <c r="H317" s="19"/>
      <c r="I317" s="19"/>
      <c r="J317" s="20"/>
      <c r="K317" s="20"/>
      <c r="L317" s="20"/>
      <c r="M317" s="18"/>
      <c r="N317" s="18"/>
      <c r="O317" s="18"/>
      <c r="P317" s="18"/>
      <c r="Q317" s="18"/>
      <c r="R317" s="21" t="str">
        <f t="shared" si="45"/>
        <v/>
      </c>
    </row>
    <row r="318" spans="1:18" x14ac:dyDescent="0.25">
      <c r="A318" s="18"/>
      <c r="B318" s="19"/>
      <c r="C318" s="19"/>
      <c r="D318" s="19"/>
      <c r="E318" s="19"/>
      <c r="F318" s="20"/>
      <c r="G318" s="18"/>
      <c r="H318" s="19"/>
      <c r="I318" s="19"/>
      <c r="J318" s="20"/>
      <c r="K318" s="20"/>
      <c r="L318" s="20"/>
      <c r="M318" s="18"/>
      <c r="N318" s="18"/>
      <c r="O318" s="18"/>
      <c r="P318" s="18"/>
      <c r="Q318" s="18"/>
      <c r="R318" s="21" t="str">
        <f t="shared" si="45"/>
        <v/>
      </c>
    </row>
    <row r="319" spans="1:18" x14ac:dyDescent="0.25">
      <c r="A319" s="18"/>
      <c r="B319" s="19"/>
      <c r="C319" s="19"/>
      <c r="D319" s="19"/>
      <c r="E319" s="19"/>
      <c r="F319" s="20"/>
      <c r="G319" s="18"/>
      <c r="H319" s="19"/>
      <c r="I319" s="19"/>
      <c r="J319" s="20"/>
      <c r="K319" s="20"/>
      <c r="L319" s="20"/>
      <c r="M319" s="18"/>
      <c r="N319" s="18"/>
      <c r="O319" s="18"/>
      <c r="P319" s="18"/>
      <c r="Q319" s="18"/>
      <c r="R319" s="21" t="str">
        <f t="shared" si="45"/>
        <v/>
      </c>
    </row>
    <row r="320" spans="1:18" x14ac:dyDescent="0.25">
      <c r="A320" s="18"/>
      <c r="B320" s="19"/>
      <c r="C320" s="19"/>
      <c r="D320" s="19"/>
      <c r="E320" s="19"/>
      <c r="F320" s="20"/>
      <c r="G320" s="18"/>
      <c r="H320" s="19"/>
      <c r="I320" s="19"/>
      <c r="J320" s="20"/>
      <c r="K320" s="20"/>
      <c r="L320" s="20"/>
      <c r="M320" s="18"/>
      <c r="N320" s="18"/>
      <c r="O320" s="18"/>
      <c r="P320" s="18"/>
      <c r="Q320" s="18"/>
      <c r="R320" s="21" t="str">
        <f t="shared" si="45"/>
        <v/>
      </c>
    </row>
    <row r="321" spans="1:18" x14ac:dyDescent="0.25">
      <c r="A321" s="18"/>
      <c r="B321" s="19"/>
      <c r="C321" s="19"/>
      <c r="D321" s="19"/>
      <c r="E321" s="19"/>
      <c r="F321" s="20"/>
      <c r="G321" s="18"/>
      <c r="H321" s="19"/>
      <c r="I321" s="19"/>
      <c r="J321" s="20"/>
      <c r="K321" s="20"/>
      <c r="L321" s="20"/>
      <c r="M321" s="18"/>
      <c r="N321" s="18"/>
      <c r="O321" s="18"/>
      <c r="P321" s="18"/>
      <c r="Q321" s="18"/>
      <c r="R321" s="21" t="str">
        <f t="shared" si="45"/>
        <v/>
      </c>
    </row>
    <row r="322" spans="1:18" x14ac:dyDescent="0.25">
      <c r="A322" s="18"/>
      <c r="B322" s="19"/>
      <c r="C322" s="19"/>
      <c r="D322" s="19"/>
      <c r="E322" s="19"/>
      <c r="F322" s="20"/>
      <c r="G322" s="18"/>
      <c r="H322" s="19"/>
      <c r="I322" s="19"/>
      <c r="J322" s="20"/>
      <c r="K322" s="20"/>
      <c r="L322" s="20"/>
      <c r="M322" s="18"/>
      <c r="N322" s="18"/>
      <c r="O322" s="18"/>
      <c r="P322" s="18"/>
      <c r="Q322" s="18"/>
      <c r="R322" s="21" t="str">
        <f t="shared" si="45"/>
        <v/>
      </c>
    </row>
    <row r="323" spans="1:18" x14ac:dyDescent="0.25">
      <c r="A323" s="18"/>
      <c r="B323" s="19"/>
      <c r="C323" s="19"/>
      <c r="D323" s="19"/>
      <c r="E323" s="19"/>
      <c r="F323" s="20"/>
      <c r="G323" s="18"/>
      <c r="H323" s="19"/>
      <c r="I323" s="19"/>
      <c r="J323" s="20"/>
      <c r="K323" s="20"/>
      <c r="L323" s="20"/>
      <c r="M323" s="18"/>
      <c r="N323" s="18"/>
      <c r="O323" s="18"/>
      <c r="P323" s="18"/>
      <c r="Q323" s="18"/>
      <c r="R323" s="21" t="str">
        <f t="shared" si="45"/>
        <v/>
      </c>
    </row>
    <row r="324" spans="1:18" x14ac:dyDescent="0.25">
      <c r="A324" s="18"/>
      <c r="B324" s="19"/>
      <c r="C324" s="19"/>
      <c r="D324" s="19"/>
      <c r="E324" s="19"/>
      <c r="F324" s="20"/>
      <c r="G324" s="18"/>
      <c r="H324" s="19"/>
      <c r="I324" s="19"/>
      <c r="J324" s="20"/>
      <c r="K324" s="20"/>
      <c r="L324" s="20"/>
      <c r="M324" s="18"/>
      <c r="N324" s="18"/>
      <c r="O324" s="18"/>
      <c r="P324" s="18"/>
      <c r="Q324" s="18"/>
      <c r="R324" s="21" t="str">
        <f t="shared" si="45"/>
        <v/>
      </c>
    </row>
    <row r="325" spans="1:18" x14ac:dyDescent="0.25">
      <c r="A325" s="18"/>
      <c r="B325" s="19"/>
      <c r="C325" s="19"/>
      <c r="D325" s="19"/>
      <c r="E325" s="19"/>
      <c r="F325" s="20"/>
      <c r="G325" s="18"/>
      <c r="H325" s="19"/>
      <c r="I325" s="19"/>
      <c r="J325" s="20"/>
      <c r="K325" s="20"/>
      <c r="L325" s="20"/>
      <c r="M325" s="18"/>
      <c r="N325" s="18"/>
      <c r="O325" s="18"/>
      <c r="P325" s="18"/>
      <c r="Q325" s="18"/>
      <c r="R325" s="21" t="str">
        <f t="shared" si="45"/>
        <v/>
      </c>
    </row>
    <row r="326" spans="1:18" x14ac:dyDescent="0.25">
      <c r="A326" s="18"/>
      <c r="B326" s="19"/>
      <c r="C326" s="19"/>
      <c r="D326" s="19"/>
      <c r="E326" s="19"/>
      <c r="F326" s="20"/>
      <c r="G326" s="18"/>
      <c r="H326" s="19"/>
      <c r="I326" s="19"/>
      <c r="J326" s="20"/>
      <c r="K326" s="20"/>
      <c r="L326" s="20"/>
      <c r="M326" s="18"/>
      <c r="N326" s="18"/>
      <c r="O326" s="18"/>
      <c r="P326" s="18"/>
      <c r="Q326" s="18"/>
      <c r="R326" s="21" t="str">
        <f t="shared" si="45"/>
        <v/>
      </c>
    </row>
    <row r="327" spans="1:18" x14ac:dyDescent="0.25">
      <c r="A327" s="18"/>
      <c r="B327" s="19"/>
      <c r="C327" s="19"/>
      <c r="D327" s="19"/>
      <c r="E327" s="19"/>
      <c r="F327" s="20"/>
      <c r="G327" s="18"/>
      <c r="H327" s="19"/>
      <c r="I327" s="19"/>
      <c r="J327" s="20"/>
      <c r="K327" s="20"/>
      <c r="L327" s="20"/>
      <c r="M327" s="18"/>
      <c r="N327" s="18"/>
      <c r="O327" s="18"/>
      <c r="P327" s="18"/>
      <c r="Q327" s="18"/>
      <c r="R327" s="21" t="str">
        <f t="shared" si="45"/>
        <v/>
      </c>
    </row>
    <row r="328" spans="1:18" x14ac:dyDescent="0.25">
      <c r="A328" s="18"/>
      <c r="B328" s="19"/>
      <c r="C328" s="19"/>
      <c r="D328" s="19"/>
      <c r="E328" s="19"/>
      <c r="F328" s="20"/>
      <c r="G328" s="18"/>
      <c r="H328" s="19"/>
      <c r="I328" s="19"/>
      <c r="J328" s="20"/>
      <c r="K328" s="20"/>
      <c r="L328" s="20"/>
      <c r="M328" s="18"/>
      <c r="N328" s="18"/>
      <c r="O328" s="18"/>
      <c r="P328" s="18"/>
      <c r="Q328" s="18"/>
      <c r="R328" s="21" t="str">
        <f t="shared" si="45"/>
        <v/>
      </c>
    </row>
    <row r="329" spans="1:18" x14ac:dyDescent="0.25">
      <c r="A329" s="18"/>
      <c r="B329" s="19"/>
      <c r="C329" s="19"/>
      <c r="D329" s="19"/>
      <c r="E329" s="19"/>
      <c r="F329" s="20"/>
      <c r="G329" s="18"/>
      <c r="H329" s="19"/>
      <c r="I329" s="19"/>
      <c r="J329" s="20"/>
      <c r="K329" s="20"/>
      <c r="L329" s="20"/>
      <c r="M329" s="18"/>
      <c r="N329" s="18"/>
      <c r="O329" s="18"/>
      <c r="P329" s="18"/>
      <c r="Q329" s="18"/>
      <c r="R329" s="21" t="str">
        <f t="shared" si="45"/>
        <v/>
      </c>
    </row>
    <row r="330" spans="1:18" x14ac:dyDescent="0.25">
      <c r="A330" s="18"/>
      <c r="B330" s="19"/>
      <c r="C330" s="19"/>
      <c r="D330" s="19"/>
      <c r="E330" s="19"/>
      <c r="F330" s="20"/>
      <c r="G330" s="18"/>
      <c r="H330" s="19"/>
      <c r="I330" s="19"/>
      <c r="J330" s="20"/>
      <c r="K330" s="20"/>
      <c r="L330" s="20"/>
      <c r="M330" s="18"/>
      <c r="N330" s="18"/>
      <c r="O330" s="18"/>
      <c r="P330" s="18"/>
      <c r="Q330" s="18"/>
      <c r="R330" s="21" t="str">
        <f t="shared" si="45"/>
        <v/>
      </c>
    </row>
    <row r="331" spans="1:18" x14ac:dyDescent="0.25">
      <c r="A331" s="18"/>
      <c r="B331" s="19"/>
      <c r="C331" s="19"/>
      <c r="D331" s="19"/>
      <c r="E331" s="19"/>
      <c r="F331" s="20"/>
      <c r="G331" s="18"/>
      <c r="H331" s="19"/>
      <c r="I331" s="19"/>
      <c r="J331" s="20"/>
      <c r="K331" s="20"/>
      <c r="L331" s="20"/>
      <c r="M331" s="18"/>
      <c r="N331" s="18"/>
      <c r="O331" s="18"/>
      <c r="P331" s="18"/>
      <c r="Q331" s="18"/>
      <c r="R331" s="21" t="str">
        <f t="shared" si="45"/>
        <v/>
      </c>
    </row>
    <row r="332" spans="1:18" x14ac:dyDescent="0.25">
      <c r="A332" s="18"/>
      <c r="B332" s="19"/>
      <c r="C332" s="19"/>
      <c r="D332" s="19"/>
      <c r="E332" s="19"/>
      <c r="F332" s="20"/>
      <c r="G332" s="18"/>
      <c r="H332" s="19"/>
      <c r="I332" s="19"/>
      <c r="J332" s="20"/>
      <c r="K332" s="20"/>
      <c r="L332" s="20"/>
      <c r="M332" s="18"/>
      <c r="N332" s="18"/>
      <c r="O332" s="18"/>
      <c r="P332" s="18"/>
      <c r="Q332" s="18"/>
      <c r="R332" s="21" t="str">
        <f t="shared" si="45"/>
        <v/>
      </c>
    </row>
    <row r="333" spans="1:18" x14ac:dyDescent="0.25">
      <c r="A333" s="18"/>
      <c r="B333" s="19"/>
      <c r="C333" s="19"/>
      <c r="D333" s="19"/>
      <c r="E333" s="19"/>
      <c r="F333" s="20"/>
      <c r="G333" s="18"/>
      <c r="H333" s="19"/>
      <c r="I333" s="19"/>
      <c r="J333" s="20"/>
      <c r="K333" s="20"/>
      <c r="L333" s="20"/>
      <c r="M333" s="18"/>
      <c r="N333" s="18"/>
      <c r="O333" s="18"/>
      <c r="P333" s="18"/>
      <c r="Q333" s="18"/>
      <c r="R333" s="21" t="str">
        <f t="shared" si="45"/>
        <v/>
      </c>
    </row>
    <row r="334" spans="1:18" x14ac:dyDescent="0.25">
      <c r="A334" s="18"/>
      <c r="B334" s="19"/>
      <c r="C334" s="19"/>
      <c r="D334" s="19"/>
      <c r="E334" s="19"/>
      <c r="F334" s="20"/>
      <c r="G334" s="18"/>
      <c r="H334" s="19"/>
      <c r="I334" s="19"/>
      <c r="J334" s="20"/>
      <c r="K334" s="20"/>
      <c r="L334" s="20"/>
      <c r="M334" s="18"/>
      <c r="N334" s="18"/>
      <c r="O334" s="18"/>
      <c r="P334" s="18"/>
      <c r="Q334" s="18"/>
      <c r="R334" s="21" t="str">
        <f t="shared" si="45"/>
        <v/>
      </c>
    </row>
    <row r="335" spans="1:18" x14ac:dyDescent="0.25">
      <c r="A335" s="18"/>
      <c r="B335" s="19"/>
      <c r="C335" s="19"/>
      <c r="D335" s="19"/>
      <c r="E335" s="19"/>
      <c r="F335" s="20"/>
      <c r="G335" s="18"/>
      <c r="H335" s="19"/>
      <c r="I335" s="19"/>
      <c r="J335" s="20"/>
      <c r="K335" s="20"/>
      <c r="L335" s="20"/>
      <c r="M335" s="18"/>
      <c r="N335" s="18"/>
      <c r="O335" s="18"/>
      <c r="P335" s="18"/>
      <c r="Q335" s="18"/>
      <c r="R335" s="21" t="str">
        <f t="shared" si="45"/>
        <v/>
      </c>
    </row>
    <row r="336" spans="1:18" x14ac:dyDescent="0.25">
      <c r="A336" s="18"/>
      <c r="B336" s="19"/>
      <c r="C336" s="19"/>
      <c r="D336" s="19"/>
      <c r="E336" s="19"/>
      <c r="F336" s="20"/>
      <c r="G336" s="18"/>
      <c r="H336" s="19"/>
      <c r="I336" s="19"/>
      <c r="J336" s="20"/>
      <c r="K336" s="20"/>
      <c r="L336" s="20"/>
      <c r="M336" s="18"/>
      <c r="N336" s="18"/>
      <c r="O336" s="18"/>
      <c r="P336" s="18"/>
      <c r="Q336" s="18"/>
      <c r="R336" s="21" t="str">
        <f t="shared" si="45"/>
        <v/>
      </c>
    </row>
    <row r="337" spans="1:18" x14ac:dyDescent="0.25">
      <c r="A337" s="18"/>
      <c r="B337" s="19"/>
      <c r="C337" s="19"/>
      <c r="D337" s="19"/>
      <c r="E337" s="19"/>
      <c r="F337" s="20"/>
      <c r="G337" s="18"/>
      <c r="H337" s="19"/>
      <c r="I337" s="19"/>
      <c r="J337" s="20"/>
      <c r="K337" s="20"/>
      <c r="L337" s="20"/>
      <c r="M337" s="18"/>
      <c r="N337" s="18"/>
      <c r="O337" s="18"/>
      <c r="P337" s="18"/>
      <c r="Q337" s="18"/>
      <c r="R337" s="21" t="str">
        <f t="shared" si="45"/>
        <v/>
      </c>
    </row>
    <row r="338" spans="1:18" x14ac:dyDescent="0.25">
      <c r="A338" s="18"/>
      <c r="B338" s="19"/>
      <c r="C338" s="19"/>
      <c r="D338" s="19"/>
      <c r="E338" s="19"/>
      <c r="F338" s="20"/>
      <c r="G338" s="18"/>
      <c r="H338" s="19"/>
      <c r="I338" s="19"/>
      <c r="J338" s="20"/>
      <c r="K338" s="20"/>
      <c r="L338" s="20"/>
      <c r="M338" s="18"/>
      <c r="N338" s="18"/>
      <c r="O338" s="18"/>
      <c r="P338" s="18"/>
      <c r="Q338" s="18"/>
      <c r="R338" s="21" t="str">
        <f t="shared" si="45"/>
        <v/>
      </c>
    </row>
    <row r="339" spans="1:18" x14ac:dyDescent="0.25">
      <c r="A339" s="18"/>
      <c r="B339" s="19"/>
      <c r="C339" s="19"/>
      <c r="D339" s="19"/>
      <c r="E339" s="19"/>
      <c r="F339" s="20"/>
      <c r="G339" s="18"/>
      <c r="H339" s="19"/>
      <c r="I339" s="19"/>
      <c r="J339" s="20"/>
      <c r="K339" s="20"/>
      <c r="L339" s="20"/>
      <c r="M339" s="18"/>
      <c r="N339" s="18"/>
      <c r="O339" s="18"/>
      <c r="P339" s="18"/>
      <c r="Q339" s="18"/>
      <c r="R339" s="21" t="str">
        <f t="shared" si="45"/>
        <v/>
      </c>
    </row>
    <row r="340" spans="1:18" x14ac:dyDescent="0.25">
      <c r="A340" s="18"/>
      <c r="B340" s="19"/>
      <c r="C340" s="19"/>
      <c r="D340" s="19"/>
      <c r="E340" s="19"/>
      <c r="F340" s="20"/>
      <c r="G340" s="18"/>
      <c r="H340" s="19"/>
      <c r="I340" s="19"/>
      <c r="J340" s="20"/>
      <c r="K340" s="20"/>
      <c r="L340" s="20"/>
      <c r="M340" s="18"/>
      <c r="N340" s="18"/>
      <c r="O340" s="18"/>
      <c r="P340" s="18"/>
      <c r="Q340" s="18"/>
      <c r="R340" s="21" t="str">
        <f t="shared" si="45"/>
        <v/>
      </c>
    </row>
    <row r="341" spans="1:18" x14ac:dyDescent="0.25">
      <c r="A341" s="18"/>
      <c r="B341" s="19"/>
      <c r="C341" s="19"/>
      <c r="D341" s="19"/>
      <c r="E341" s="19"/>
      <c r="F341" s="20"/>
      <c r="G341" s="18"/>
      <c r="H341" s="19"/>
      <c r="I341" s="19"/>
      <c r="J341" s="20"/>
      <c r="K341" s="20"/>
      <c r="L341" s="20"/>
      <c r="M341" s="18"/>
      <c r="N341" s="18"/>
      <c r="O341" s="18"/>
      <c r="P341" s="18"/>
      <c r="Q341" s="18"/>
      <c r="R341" s="21" t="str">
        <f t="shared" si="45"/>
        <v/>
      </c>
    </row>
    <row r="342" spans="1:18" x14ac:dyDescent="0.25">
      <c r="A342" s="18"/>
      <c r="B342" s="19"/>
      <c r="C342" s="19"/>
      <c r="D342" s="19"/>
      <c r="E342" s="19"/>
      <c r="F342" s="20"/>
      <c r="G342" s="18"/>
      <c r="H342" s="19"/>
      <c r="I342" s="19"/>
      <c r="J342" s="20"/>
      <c r="K342" s="20"/>
      <c r="L342" s="20"/>
      <c r="M342" s="18"/>
      <c r="N342" s="18"/>
      <c r="O342" s="18"/>
      <c r="P342" s="18"/>
      <c r="Q342" s="18"/>
      <c r="R342" s="21" t="str">
        <f t="shared" si="45"/>
        <v/>
      </c>
    </row>
    <row r="343" spans="1:18" x14ac:dyDescent="0.25">
      <c r="A343" s="18"/>
      <c r="B343" s="19"/>
      <c r="C343" s="19"/>
      <c r="D343" s="19"/>
      <c r="E343" s="19"/>
      <c r="F343" s="20"/>
      <c r="G343" s="18"/>
      <c r="H343" s="19"/>
      <c r="I343" s="19"/>
      <c r="J343" s="20"/>
      <c r="K343" s="20"/>
      <c r="L343" s="20"/>
      <c r="M343" s="18"/>
      <c r="N343" s="18"/>
      <c r="O343" s="18"/>
      <c r="P343" s="18"/>
      <c r="Q343" s="18"/>
      <c r="R343" s="21" t="str">
        <f t="shared" si="45"/>
        <v/>
      </c>
    </row>
    <row r="344" spans="1:18" x14ac:dyDescent="0.25">
      <c r="A344" s="18"/>
      <c r="B344" s="19"/>
      <c r="C344" s="19"/>
      <c r="D344" s="19"/>
      <c r="E344" s="19"/>
      <c r="F344" s="20"/>
      <c r="G344" s="18"/>
      <c r="H344" s="19"/>
      <c r="I344" s="19"/>
      <c r="J344" s="20"/>
      <c r="K344" s="20"/>
      <c r="L344" s="20"/>
      <c r="M344" s="18"/>
      <c r="N344" s="18"/>
      <c r="O344" s="18"/>
      <c r="P344" s="18"/>
      <c r="Q344" s="18"/>
      <c r="R344" s="21" t="str">
        <f t="shared" si="45"/>
        <v/>
      </c>
    </row>
    <row r="345" spans="1:18" x14ac:dyDescent="0.25">
      <c r="A345" s="18"/>
      <c r="B345" s="19"/>
      <c r="C345" s="19"/>
      <c r="D345" s="19"/>
      <c r="E345" s="19"/>
      <c r="F345" s="20"/>
      <c r="G345" s="18"/>
      <c r="H345" s="19"/>
      <c r="I345" s="19"/>
      <c r="J345" s="20"/>
      <c r="K345" s="20"/>
      <c r="L345" s="20"/>
      <c r="M345" s="18"/>
      <c r="N345" s="18"/>
      <c r="O345" s="18"/>
      <c r="P345" s="18"/>
      <c r="Q345" s="18"/>
      <c r="R345" s="21" t="str">
        <f t="shared" si="45"/>
        <v/>
      </c>
    </row>
    <row r="346" spans="1:18" x14ac:dyDescent="0.25">
      <c r="A346" s="18"/>
      <c r="B346" s="19"/>
      <c r="C346" s="19"/>
      <c r="D346" s="19"/>
      <c r="E346" s="19"/>
      <c r="F346" s="20"/>
      <c r="G346" s="18"/>
      <c r="H346" s="19"/>
      <c r="I346" s="19"/>
      <c r="J346" s="20"/>
      <c r="K346" s="20"/>
      <c r="L346" s="20"/>
      <c r="M346" s="18"/>
      <c r="N346" s="18"/>
      <c r="O346" s="18"/>
      <c r="P346" s="18"/>
      <c r="Q346" s="18"/>
      <c r="R346" s="21" t="str">
        <f t="shared" si="45"/>
        <v/>
      </c>
    </row>
    <row r="347" spans="1:18" x14ac:dyDescent="0.25">
      <c r="A347" s="18"/>
      <c r="B347" s="19"/>
      <c r="C347" s="19"/>
      <c r="D347" s="19"/>
      <c r="E347" s="19"/>
      <c r="F347" s="20"/>
      <c r="G347" s="18"/>
      <c r="H347" s="19"/>
      <c r="I347" s="19"/>
      <c r="J347" s="20"/>
      <c r="K347" s="20"/>
      <c r="L347" s="20"/>
      <c r="M347" s="18"/>
      <c r="N347" s="18"/>
      <c r="O347" s="18"/>
      <c r="P347" s="18"/>
      <c r="Q347" s="18"/>
      <c r="R347" s="21" t="str">
        <f t="shared" si="45"/>
        <v/>
      </c>
    </row>
    <row r="348" spans="1:18" x14ac:dyDescent="0.25">
      <c r="A348" s="18"/>
      <c r="B348" s="19"/>
      <c r="C348" s="19"/>
      <c r="D348" s="19"/>
      <c r="E348" s="19"/>
      <c r="F348" s="20"/>
      <c r="G348" s="18"/>
      <c r="H348" s="19"/>
      <c r="I348" s="19"/>
      <c r="J348" s="20"/>
      <c r="K348" s="20"/>
      <c r="L348" s="20"/>
      <c r="M348" s="18"/>
      <c r="N348" s="18"/>
      <c r="O348" s="18"/>
      <c r="P348" s="18"/>
      <c r="Q348" s="18"/>
      <c r="R348" s="21" t="str">
        <f t="shared" si="45"/>
        <v/>
      </c>
    </row>
    <row r="349" spans="1:18" x14ac:dyDescent="0.25">
      <c r="A349" s="18"/>
      <c r="B349" s="19"/>
      <c r="C349" s="19"/>
      <c r="D349" s="19"/>
      <c r="E349" s="19"/>
      <c r="F349" s="20"/>
      <c r="G349" s="18"/>
      <c r="H349" s="19"/>
      <c r="I349" s="19"/>
      <c r="J349" s="20"/>
      <c r="K349" s="20"/>
      <c r="L349" s="20"/>
      <c r="M349" s="18"/>
      <c r="N349" s="18"/>
      <c r="O349" s="18"/>
      <c r="P349" s="18"/>
      <c r="Q349" s="18"/>
      <c r="R349" s="21" t="str">
        <f t="shared" si="45"/>
        <v/>
      </c>
    </row>
    <row r="350" spans="1:18" x14ac:dyDescent="0.25">
      <c r="A350" s="18"/>
      <c r="B350" s="19"/>
      <c r="C350" s="19"/>
      <c r="D350" s="19"/>
      <c r="E350" s="19"/>
      <c r="F350" s="20"/>
      <c r="G350" s="18"/>
      <c r="H350" s="19"/>
      <c r="I350" s="19"/>
      <c r="J350" s="20"/>
      <c r="K350" s="20"/>
      <c r="L350" s="20"/>
      <c r="M350" s="18"/>
      <c r="N350" s="18"/>
      <c r="O350" s="18"/>
      <c r="P350" s="18"/>
      <c r="Q350" s="18"/>
      <c r="R350" s="21" t="str">
        <f t="shared" si="45"/>
        <v/>
      </c>
    </row>
    <row r="351" spans="1:18" x14ac:dyDescent="0.25">
      <c r="A351" s="18"/>
      <c r="B351" s="19"/>
      <c r="C351" s="19"/>
      <c r="D351" s="19"/>
      <c r="E351" s="19"/>
      <c r="F351" s="20"/>
      <c r="G351" s="18"/>
      <c r="H351" s="19"/>
      <c r="I351" s="19"/>
      <c r="J351" s="20"/>
      <c r="K351" s="20"/>
      <c r="L351" s="20"/>
      <c r="M351" s="18"/>
      <c r="N351" s="18"/>
      <c r="O351" s="18"/>
      <c r="P351" s="18"/>
      <c r="Q351" s="18"/>
      <c r="R351" s="21" t="str">
        <f t="shared" si="45"/>
        <v/>
      </c>
    </row>
    <row r="352" spans="1:18" x14ac:dyDescent="0.25">
      <c r="A352" s="18"/>
      <c r="B352" s="19"/>
      <c r="C352" s="19"/>
      <c r="D352" s="19"/>
      <c r="E352" s="19"/>
      <c r="F352" s="20"/>
      <c r="G352" s="18"/>
      <c r="H352" s="19"/>
      <c r="I352" s="19"/>
      <c r="J352" s="20"/>
      <c r="K352" s="20"/>
      <c r="L352" s="20"/>
      <c r="M352" s="18"/>
      <c r="N352" s="18"/>
      <c r="O352" s="18"/>
      <c r="P352" s="18"/>
      <c r="Q352" s="18"/>
      <c r="R352" s="21" t="str">
        <f t="shared" si="45"/>
        <v/>
      </c>
    </row>
    <row r="353" spans="1:18" x14ac:dyDescent="0.25">
      <c r="A353" s="18"/>
      <c r="B353" s="19"/>
      <c r="C353" s="19"/>
      <c r="D353" s="19"/>
      <c r="E353" s="19"/>
      <c r="F353" s="20"/>
      <c r="G353" s="18"/>
      <c r="H353" s="19"/>
      <c r="I353" s="19"/>
      <c r="J353" s="20"/>
      <c r="K353" s="20"/>
      <c r="L353" s="20"/>
      <c r="M353" s="18"/>
      <c r="N353" s="18"/>
      <c r="O353" s="18"/>
      <c r="P353" s="18"/>
      <c r="Q353" s="18"/>
      <c r="R353" s="21" t="str">
        <f t="shared" si="45"/>
        <v/>
      </c>
    </row>
    <row r="354" spans="1:18" x14ac:dyDescent="0.25">
      <c r="A354" s="18"/>
      <c r="B354" s="19"/>
      <c r="C354" s="19"/>
      <c r="D354" s="19"/>
      <c r="E354" s="19"/>
      <c r="F354" s="20"/>
      <c r="G354" s="18"/>
      <c r="H354" s="19"/>
      <c r="I354" s="19"/>
      <c r="J354" s="20"/>
      <c r="K354" s="20"/>
      <c r="L354" s="20"/>
      <c r="M354" s="18"/>
      <c r="N354" s="18"/>
      <c r="O354" s="18"/>
      <c r="P354" s="18"/>
      <c r="Q354" s="18"/>
      <c r="R354" s="21" t="str">
        <f t="shared" si="45"/>
        <v/>
      </c>
    </row>
    <row r="355" spans="1:18" x14ac:dyDescent="0.25">
      <c r="A355" s="18"/>
      <c r="B355" s="19"/>
      <c r="C355" s="19"/>
      <c r="D355" s="19"/>
      <c r="E355" s="19"/>
      <c r="F355" s="20"/>
      <c r="G355" s="18"/>
      <c r="H355" s="19"/>
      <c r="I355" s="19"/>
      <c r="J355" s="20"/>
      <c r="K355" s="20"/>
      <c r="L355" s="20"/>
      <c r="M355" s="18"/>
      <c r="N355" s="18"/>
      <c r="O355" s="18"/>
      <c r="P355" s="18"/>
      <c r="Q355" s="18"/>
      <c r="R355" s="21" t="str">
        <f t="shared" si="45"/>
        <v/>
      </c>
    </row>
    <row r="356" spans="1:18" x14ac:dyDescent="0.25">
      <c r="A356" s="18"/>
      <c r="B356" s="19"/>
      <c r="C356" s="19"/>
      <c r="D356" s="19"/>
      <c r="E356" s="19"/>
      <c r="F356" s="20"/>
      <c r="G356" s="18"/>
      <c r="H356" s="19"/>
      <c r="I356" s="19"/>
      <c r="J356" s="20"/>
      <c r="K356" s="20"/>
      <c r="L356" s="20"/>
      <c r="M356" s="18"/>
      <c r="N356" s="18"/>
      <c r="O356" s="18"/>
      <c r="P356" s="18"/>
      <c r="Q356" s="18"/>
      <c r="R356" s="21" t="str">
        <f t="shared" si="45"/>
        <v/>
      </c>
    </row>
    <row r="357" spans="1:18" x14ac:dyDescent="0.25">
      <c r="A357" s="18"/>
      <c r="B357" s="19"/>
      <c r="C357" s="19"/>
      <c r="D357" s="19"/>
      <c r="E357" s="19"/>
      <c r="F357" s="20"/>
      <c r="G357" s="18"/>
      <c r="H357" s="19"/>
      <c r="I357" s="19"/>
      <c r="J357" s="20"/>
      <c r="K357" s="20"/>
      <c r="L357" s="20"/>
      <c r="M357" s="18"/>
      <c r="N357" s="18"/>
      <c r="O357" s="18"/>
      <c r="P357" s="18"/>
      <c r="Q357" s="18"/>
      <c r="R357" s="21" t="str">
        <f t="shared" si="45"/>
        <v/>
      </c>
    </row>
    <row r="358" spans="1:18" x14ac:dyDescent="0.25">
      <c r="A358" s="18"/>
      <c r="B358" s="19"/>
      <c r="C358" s="19"/>
      <c r="D358" s="19"/>
      <c r="E358" s="19"/>
      <c r="F358" s="20"/>
      <c r="G358" s="18"/>
      <c r="H358" s="19"/>
      <c r="I358" s="19"/>
      <c r="J358" s="20"/>
      <c r="K358" s="20"/>
      <c r="L358" s="20"/>
      <c r="M358" s="18"/>
      <c r="N358" s="18"/>
      <c r="O358" s="18"/>
      <c r="P358" s="18"/>
      <c r="Q358" s="18"/>
      <c r="R358" s="21" t="str">
        <f t="shared" si="45"/>
        <v/>
      </c>
    </row>
    <row r="359" spans="1:18" x14ac:dyDescent="0.25">
      <c r="A359" s="18"/>
      <c r="B359" s="19"/>
      <c r="C359" s="19"/>
      <c r="D359" s="19"/>
      <c r="E359" s="19"/>
      <c r="F359" s="20"/>
      <c r="G359" s="18"/>
      <c r="H359" s="19"/>
      <c r="I359" s="19"/>
      <c r="J359" s="20"/>
      <c r="K359" s="20"/>
      <c r="L359" s="20"/>
      <c r="M359" s="18"/>
      <c r="N359" s="18"/>
      <c r="O359" s="18"/>
      <c r="P359" s="18"/>
      <c r="Q359" s="18"/>
      <c r="R359" s="21" t="str">
        <f t="shared" si="45"/>
        <v/>
      </c>
    </row>
    <row r="360" spans="1:18" x14ac:dyDescent="0.25">
      <c r="A360" s="18"/>
      <c r="B360" s="19"/>
      <c r="C360" s="19"/>
      <c r="D360" s="19"/>
      <c r="E360" s="19"/>
      <c r="F360" s="20"/>
      <c r="G360" s="18"/>
      <c r="H360" s="19"/>
      <c r="I360" s="19"/>
      <c r="J360" s="20"/>
      <c r="K360" s="20"/>
      <c r="L360" s="20"/>
      <c r="M360" s="18"/>
      <c r="N360" s="18"/>
      <c r="O360" s="18"/>
      <c r="P360" s="18"/>
      <c r="Q360" s="18"/>
      <c r="R360" s="21" t="str">
        <f t="shared" si="45"/>
        <v/>
      </c>
    </row>
    <row r="361" spans="1:18" x14ac:dyDescent="0.25">
      <c r="A361" s="18"/>
      <c r="B361" s="19"/>
      <c r="C361" s="19"/>
      <c r="D361" s="19"/>
      <c r="E361" s="19"/>
      <c r="F361" s="20"/>
      <c r="G361" s="18"/>
      <c r="H361" s="19"/>
      <c r="I361" s="19"/>
      <c r="J361" s="20"/>
      <c r="K361" s="20"/>
      <c r="L361" s="20"/>
      <c r="M361" s="18"/>
      <c r="N361" s="18"/>
      <c r="O361" s="18"/>
      <c r="P361" s="18"/>
      <c r="Q361" s="18"/>
      <c r="R361" s="21" t="str">
        <f t="shared" si="45"/>
        <v/>
      </c>
    </row>
    <row r="362" spans="1:18" x14ac:dyDescent="0.25">
      <c r="A362" s="18"/>
      <c r="B362" s="19"/>
      <c r="C362" s="19"/>
      <c r="D362" s="19"/>
      <c r="E362" s="19"/>
      <c r="F362" s="20"/>
      <c r="G362" s="18"/>
      <c r="H362" s="19"/>
      <c r="I362" s="19"/>
      <c r="J362" s="20"/>
      <c r="K362" s="20"/>
      <c r="L362" s="20"/>
      <c r="M362" s="18"/>
      <c r="N362" s="18"/>
      <c r="O362" s="18"/>
      <c r="P362" s="18"/>
      <c r="Q362" s="18"/>
      <c r="R362" s="21" t="str">
        <f t="shared" si="45"/>
        <v/>
      </c>
    </row>
    <row r="363" spans="1:18" x14ac:dyDescent="0.25">
      <c r="A363" s="18"/>
      <c r="B363" s="19"/>
      <c r="C363" s="19"/>
      <c r="D363" s="19"/>
      <c r="E363" s="19"/>
      <c r="F363" s="20"/>
      <c r="G363" s="18"/>
      <c r="H363" s="19"/>
      <c r="I363" s="19"/>
      <c r="J363" s="20"/>
      <c r="K363" s="20"/>
      <c r="L363" s="20"/>
      <c r="M363" s="18"/>
      <c r="N363" s="18"/>
      <c r="O363" s="18"/>
      <c r="P363" s="18"/>
      <c r="Q363" s="18"/>
      <c r="R363" s="21" t="str">
        <f t="shared" si="45"/>
        <v/>
      </c>
    </row>
    <row r="364" spans="1:18" x14ac:dyDescent="0.25">
      <c r="A364" s="18"/>
      <c r="B364" s="19"/>
      <c r="C364" s="19"/>
      <c r="D364" s="19"/>
      <c r="E364" s="19"/>
      <c r="F364" s="20"/>
      <c r="G364" s="18"/>
      <c r="H364" s="19"/>
      <c r="I364" s="19"/>
      <c r="J364" s="20"/>
      <c r="K364" s="20"/>
      <c r="L364" s="20"/>
      <c r="M364" s="18"/>
      <c r="N364" s="18"/>
      <c r="O364" s="18"/>
      <c r="P364" s="18"/>
      <c r="Q364" s="18"/>
      <c r="R364" s="21" t="str">
        <f t="shared" si="45"/>
        <v/>
      </c>
    </row>
    <row r="365" spans="1:18" x14ac:dyDescent="0.25">
      <c r="A365" s="18"/>
      <c r="B365" s="19"/>
      <c r="C365" s="19"/>
      <c r="D365" s="19"/>
      <c r="E365" s="19"/>
      <c r="F365" s="20"/>
      <c r="G365" s="18"/>
      <c r="H365" s="19"/>
      <c r="I365" s="19"/>
      <c r="J365" s="20"/>
      <c r="K365" s="20"/>
      <c r="L365" s="20"/>
      <c r="M365" s="18"/>
      <c r="N365" s="18"/>
      <c r="O365" s="18"/>
      <c r="P365" s="18"/>
      <c r="Q365" s="18"/>
      <c r="R365" s="21" t="str">
        <f t="shared" si="45"/>
        <v/>
      </c>
    </row>
    <row r="366" spans="1:18" x14ac:dyDescent="0.25">
      <c r="A366" s="18"/>
      <c r="B366" s="19"/>
      <c r="C366" s="19"/>
      <c r="D366" s="19"/>
      <c r="E366" s="19"/>
      <c r="F366" s="20"/>
      <c r="G366" s="18"/>
      <c r="H366" s="19"/>
      <c r="I366" s="19"/>
      <c r="J366" s="20"/>
      <c r="K366" s="20"/>
      <c r="L366" s="20"/>
      <c r="M366" s="18"/>
      <c r="N366" s="18"/>
      <c r="O366" s="18"/>
      <c r="P366" s="18"/>
      <c r="Q366" s="18"/>
      <c r="R366" s="21" t="str">
        <f t="shared" si="45"/>
        <v/>
      </c>
    </row>
    <row r="367" spans="1:18" x14ac:dyDescent="0.25">
      <c r="A367" s="18"/>
      <c r="B367" s="19"/>
      <c r="C367" s="19"/>
      <c r="D367" s="19"/>
      <c r="E367" s="19"/>
      <c r="F367" s="20"/>
      <c r="G367" s="18"/>
      <c r="H367" s="19"/>
      <c r="I367" s="19"/>
      <c r="J367" s="20"/>
      <c r="K367" s="20"/>
      <c r="L367" s="20"/>
      <c r="M367" s="18"/>
      <c r="N367" s="18"/>
      <c r="O367" s="18"/>
      <c r="P367" s="18"/>
      <c r="Q367" s="18"/>
      <c r="R367" s="21" t="str">
        <f t="shared" si="45"/>
        <v/>
      </c>
    </row>
    <row r="368" spans="1:18" x14ac:dyDescent="0.25">
      <c r="A368" s="18"/>
      <c r="B368" s="19"/>
      <c r="C368" s="19"/>
      <c r="D368" s="19"/>
      <c r="E368" s="19"/>
      <c r="F368" s="20"/>
      <c r="G368" s="18"/>
      <c r="H368" s="19"/>
      <c r="I368" s="19"/>
      <c r="J368" s="20"/>
      <c r="K368" s="20"/>
      <c r="L368" s="20"/>
      <c r="M368" s="18"/>
      <c r="N368" s="18"/>
      <c r="O368" s="18"/>
      <c r="P368" s="18"/>
      <c r="Q368" s="18"/>
      <c r="R368" s="21" t="str">
        <f t="shared" si="45"/>
        <v/>
      </c>
    </row>
    <row r="369" spans="1:18" x14ac:dyDescent="0.25">
      <c r="A369" s="18"/>
      <c r="B369" s="19"/>
      <c r="C369" s="19"/>
      <c r="D369" s="19"/>
      <c r="E369" s="19"/>
      <c r="F369" s="20"/>
      <c r="G369" s="18"/>
      <c r="H369" s="19"/>
      <c r="I369" s="19"/>
      <c r="J369" s="20"/>
      <c r="K369" s="20"/>
      <c r="L369" s="20"/>
      <c r="M369" s="18"/>
      <c r="N369" s="18"/>
      <c r="O369" s="18"/>
      <c r="P369" s="18"/>
      <c r="Q369" s="18"/>
      <c r="R369" s="21" t="str">
        <f t="shared" si="45"/>
        <v/>
      </c>
    </row>
    <row r="370" spans="1:18" x14ac:dyDescent="0.25">
      <c r="A370" s="18"/>
      <c r="B370" s="19"/>
      <c r="C370" s="19"/>
      <c r="D370" s="19"/>
      <c r="E370" s="19"/>
      <c r="F370" s="20"/>
      <c r="G370" s="18"/>
      <c r="H370" s="19"/>
      <c r="I370" s="19"/>
      <c r="J370" s="20"/>
      <c r="K370" s="20"/>
      <c r="L370" s="20"/>
      <c r="M370" s="18"/>
      <c r="N370" s="18"/>
      <c r="O370" s="18"/>
      <c r="P370" s="18"/>
      <c r="Q370" s="18"/>
      <c r="R370" s="21" t="str">
        <f t="shared" si="45"/>
        <v/>
      </c>
    </row>
    <row r="371" spans="1:18" x14ac:dyDescent="0.25">
      <c r="A371" s="18"/>
      <c r="B371" s="19"/>
      <c r="C371" s="19"/>
      <c r="D371" s="19"/>
      <c r="E371" s="19"/>
      <c r="F371" s="20"/>
      <c r="G371" s="18"/>
      <c r="H371" s="19"/>
      <c r="I371" s="19"/>
      <c r="J371" s="20"/>
      <c r="K371" s="20"/>
      <c r="L371" s="20"/>
      <c r="M371" s="18"/>
      <c r="N371" s="18"/>
      <c r="O371" s="18"/>
      <c r="P371" s="18"/>
      <c r="Q371" s="18"/>
      <c r="R371" s="21" t="str">
        <f t="shared" si="45"/>
        <v/>
      </c>
    </row>
    <row r="372" spans="1:18" x14ac:dyDescent="0.25">
      <c r="A372" s="18"/>
      <c r="B372" s="19"/>
      <c r="C372" s="19"/>
      <c r="D372" s="19"/>
      <c r="E372" s="19"/>
      <c r="F372" s="20"/>
      <c r="G372" s="18"/>
      <c r="H372" s="19"/>
      <c r="I372" s="19"/>
      <c r="J372" s="20"/>
      <c r="K372" s="20"/>
      <c r="L372" s="20"/>
      <c r="M372" s="18"/>
      <c r="N372" s="18"/>
      <c r="O372" s="18"/>
      <c r="P372" s="18"/>
      <c r="Q372" s="18"/>
      <c r="R372" s="21" t="str">
        <f t="shared" si="45"/>
        <v/>
      </c>
    </row>
    <row r="373" spans="1:18" x14ac:dyDescent="0.25">
      <c r="A373" s="18"/>
      <c r="B373" s="19"/>
      <c r="C373" s="19"/>
      <c r="D373" s="19"/>
      <c r="E373" s="19"/>
      <c r="F373" s="20"/>
      <c r="G373" s="18"/>
      <c r="H373" s="19"/>
      <c r="I373" s="19"/>
      <c r="J373" s="20"/>
      <c r="K373" s="20"/>
      <c r="L373" s="20"/>
      <c r="M373" s="18"/>
      <c r="N373" s="18"/>
      <c r="O373" s="18"/>
      <c r="P373" s="18"/>
      <c r="Q373" s="18"/>
      <c r="R373" s="21" t="str">
        <f t="shared" si="45"/>
        <v/>
      </c>
    </row>
    <row r="374" spans="1:18" x14ac:dyDescent="0.25">
      <c r="A374" s="18"/>
      <c r="B374" s="19"/>
      <c r="C374" s="19"/>
      <c r="D374" s="19"/>
      <c r="E374" s="19"/>
      <c r="F374" s="20"/>
      <c r="G374" s="18"/>
      <c r="H374" s="19"/>
      <c r="I374" s="19"/>
      <c r="J374" s="20"/>
      <c r="K374" s="20"/>
      <c r="L374" s="20"/>
      <c r="M374" s="18"/>
      <c r="N374" s="18"/>
      <c r="O374" s="18"/>
      <c r="P374" s="18"/>
      <c r="Q374" s="18"/>
      <c r="R374" s="21" t="str">
        <f t="shared" ref="R374:R437" si="46">IF(A374&lt;&gt;"",IF(B374&lt;&gt;"",CONCATENATE(A374,"-",B374),""),"")</f>
        <v/>
      </c>
    </row>
    <row r="375" spans="1:18" x14ac:dyDescent="0.25">
      <c r="A375" s="18"/>
      <c r="B375" s="19"/>
      <c r="C375" s="19"/>
      <c r="D375" s="19"/>
      <c r="E375" s="19"/>
      <c r="F375" s="20"/>
      <c r="G375" s="18"/>
      <c r="H375" s="19"/>
      <c r="I375" s="19"/>
      <c r="J375" s="20"/>
      <c r="K375" s="20"/>
      <c r="L375" s="20"/>
      <c r="M375" s="18"/>
      <c r="N375" s="18"/>
      <c r="O375" s="18"/>
      <c r="P375" s="18"/>
      <c r="Q375" s="18"/>
      <c r="R375" s="21" t="str">
        <f t="shared" si="46"/>
        <v/>
      </c>
    </row>
    <row r="376" spans="1:18" x14ac:dyDescent="0.25">
      <c r="A376" s="18"/>
      <c r="B376" s="19"/>
      <c r="C376" s="19"/>
      <c r="D376" s="19"/>
      <c r="E376" s="19"/>
      <c r="F376" s="20"/>
      <c r="G376" s="18"/>
      <c r="H376" s="19"/>
      <c r="I376" s="19"/>
      <c r="J376" s="20"/>
      <c r="K376" s="20"/>
      <c r="L376" s="20"/>
      <c r="M376" s="18"/>
      <c r="N376" s="18"/>
      <c r="O376" s="18"/>
      <c r="P376" s="18"/>
      <c r="Q376" s="18"/>
      <c r="R376" s="21" t="str">
        <f t="shared" si="46"/>
        <v/>
      </c>
    </row>
    <row r="377" spans="1:18" x14ac:dyDescent="0.25">
      <c r="A377" s="18"/>
      <c r="B377" s="19"/>
      <c r="C377" s="19"/>
      <c r="D377" s="19"/>
      <c r="E377" s="19"/>
      <c r="F377" s="20"/>
      <c r="G377" s="18"/>
      <c r="H377" s="19"/>
      <c r="I377" s="19"/>
      <c r="J377" s="20"/>
      <c r="K377" s="20"/>
      <c r="L377" s="20"/>
      <c r="M377" s="18"/>
      <c r="N377" s="18"/>
      <c r="O377" s="18"/>
      <c r="P377" s="18"/>
      <c r="Q377" s="18"/>
      <c r="R377" s="21" t="str">
        <f t="shared" si="46"/>
        <v/>
      </c>
    </row>
    <row r="378" spans="1:18" x14ac:dyDescent="0.25">
      <c r="A378" s="18"/>
      <c r="B378" s="19"/>
      <c r="C378" s="19"/>
      <c r="D378" s="19"/>
      <c r="E378" s="19"/>
      <c r="F378" s="20"/>
      <c r="G378" s="18"/>
      <c r="H378" s="19"/>
      <c r="I378" s="19"/>
      <c r="J378" s="20"/>
      <c r="K378" s="20"/>
      <c r="L378" s="20"/>
      <c r="M378" s="18"/>
      <c r="N378" s="18"/>
      <c r="O378" s="18"/>
      <c r="P378" s="18"/>
      <c r="Q378" s="18"/>
      <c r="R378" s="21" t="str">
        <f t="shared" si="46"/>
        <v/>
      </c>
    </row>
    <row r="379" spans="1:18" x14ac:dyDescent="0.25">
      <c r="A379" s="18"/>
      <c r="B379" s="19"/>
      <c r="C379" s="19"/>
      <c r="D379" s="19"/>
      <c r="E379" s="19"/>
      <c r="F379" s="20"/>
      <c r="G379" s="18"/>
      <c r="H379" s="19"/>
      <c r="I379" s="19"/>
      <c r="J379" s="20"/>
      <c r="K379" s="20"/>
      <c r="L379" s="20"/>
      <c r="M379" s="18"/>
      <c r="N379" s="18"/>
      <c r="O379" s="18"/>
      <c r="P379" s="18"/>
      <c r="Q379" s="18"/>
      <c r="R379" s="21" t="str">
        <f t="shared" si="46"/>
        <v/>
      </c>
    </row>
    <row r="380" spans="1:18" x14ac:dyDescent="0.25">
      <c r="A380" s="18"/>
      <c r="B380" s="19"/>
      <c r="C380" s="19"/>
      <c r="D380" s="19"/>
      <c r="E380" s="19"/>
      <c r="F380" s="20"/>
      <c r="G380" s="18"/>
      <c r="H380" s="19"/>
      <c r="I380" s="19"/>
      <c r="J380" s="20"/>
      <c r="K380" s="20"/>
      <c r="L380" s="20"/>
      <c r="M380" s="18"/>
      <c r="N380" s="18"/>
      <c r="O380" s="18"/>
      <c r="P380" s="18"/>
      <c r="Q380" s="18"/>
      <c r="R380" s="21" t="str">
        <f t="shared" si="46"/>
        <v/>
      </c>
    </row>
    <row r="381" spans="1:18" x14ac:dyDescent="0.25">
      <c r="A381" s="18"/>
      <c r="B381" s="19"/>
      <c r="C381" s="19"/>
      <c r="D381" s="19"/>
      <c r="E381" s="19"/>
      <c r="F381" s="20"/>
      <c r="G381" s="18"/>
      <c r="H381" s="19"/>
      <c r="I381" s="19"/>
      <c r="J381" s="20"/>
      <c r="K381" s="20"/>
      <c r="L381" s="20"/>
      <c r="M381" s="18"/>
      <c r="N381" s="18"/>
      <c r="O381" s="18"/>
      <c r="P381" s="18"/>
      <c r="Q381" s="18"/>
      <c r="R381" s="21" t="str">
        <f t="shared" si="46"/>
        <v/>
      </c>
    </row>
    <row r="382" spans="1:18" x14ac:dyDescent="0.25">
      <c r="A382" s="18"/>
      <c r="B382" s="19"/>
      <c r="C382" s="19"/>
      <c r="D382" s="19"/>
      <c r="E382" s="19"/>
      <c r="F382" s="20"/>
      <c r="G382" s="18"/>
      <c r="H382" s="19"/>
      <c r="I382" s="19"/>
      <c r="J382" s="20"/>
      <c r="K382" s="20"/>
      <c r="L382" s="20"/>
      <c r="M382" s="18"/>
      <c r="N382" s="18"/>
      <c r="O382" s="18"/>
      <c r="P382" s="18"/>
      <c r="Q382" s="18"/>
      <c r="R382" s="21" t="str">
        <f t="shared" si="46"/>
        <v/>
      </c>
    </row>
    <row r="383" spans="1:18" x14ac:dyDescent="0.25">
      <c r="A383" s="18"/>
      <c r="B383" s="19"/>
      <c r="C383" s="19"/>
      <c r="D383" s="19"/>
      <c r="E383" s="19"/>
      <c r="F383" s="20"/>
      <c r="G383" s="18"/>
      <c r="H383" s="19"/>
      <c r="I383" s="19"/>
      <c r="J383" s="20"/>
      <c r="K383" s="20"/>
      <c r="L383" s="20"/>
      <c r="M383" s="18"/>
      <c r="N383" s="18"/>
      <c r="O383" s="18"/>
      <c r="P383" s="18"/>
      <c r="Q383" s="18"/>
      <c r="R383" s="21" t="str">
        <f t="shared" si="46"/>
        <v/>
      </c>
    </row>
    <row r="384" spans="1:18" x14ac:dyDescent="0.25">
      <c r="A384" s="18"/>
      <c r="B384" s="19"/>
      <c r="C384" s="19"/>
      <c r="D384" s="19"/>
      <c r="E384" s="19"/>
      <c r="F384" s="20"/>
      <c r="G384" s="18"/>
      <c r="H384" s="19"/>
      <c r="I384" s="19"/>
      <c r="J384" s="20"/>
      <c r="K384" s="20"/>
      <c r="L384" s="20"/>
      <c r="M384" s="18"/>
      <c r="N384" s="18"/>
      <c r="O384" s="18"/>
      <c r="P384" s="18"/>
      <c r="Q384" s="18"/>
      <c r="R384" s="21" t="str">
        <f t="shared" si="46"/>
        <v/>
      </c>
    </row>
    <row r="385" spans="1:18" x14ac:dyDescent="0.25">
      <c r="A385" s="18"/>
      <c r="B385" s="19"/>
      <c r="C385" s="19"/>
      <c r="D385" s="19"/>
      <c r="E385" s="19"/>
      <c r="F385" s="20"/>
      <c r="G385" s="18"/>
      <c r="H385" s="19"/>
      <c r="I385" s="19"/>
      <c r="J385" s="20"/>
      <c r="K385" s="20"/>
      <c r="L385" s="20"/>
      <c r="M385" s="18"/>
      <c r="N385" s="18"/>
      <c r="O385" s="18"/>
      <c r="P385" s="18"/>
      <c r="Q385" s="18"/>
      <c r="R385" s="21" t="str">
        <f t="shared" si="46"/>
        <v/>
      </c>
    </row>
    <row r="386" spans="1:18" x14ac:dyDescent="0.25">
      <c r="A386" s="18"/>
      <c r="B386" s="19"/>
      <c r="C386" s="19"/>
      <c r="D386" s="19"/>
      <c r="E386" s="19"/>
      <c r="F386" s="20"/>
      <c r="G386" s="18"/>
      <c r="H386" s="19"/>
      <c r="I386" s="19"/>
      <c r="J386" s="20"/>
      <c r="K386" s="20"/>
      <c r="L386" s="20"/>
      <c r="M386" s="18"/>
      <c r="N386" s="18"/>
      <c r="O386" s="18"/>
      <c r="P386" s="18"/>
      <c r="Q386" s="18"/>
      <c r="R386" s="21" t="str">
        <f t="shared" si="46"/>
        <v/>
      </c>
    </row>
    <row r="387" spans="1:18" x14ac:dyDescent="0.25">
      <c r="A387" s="18"/>
      <c r="B387" s="19"/>
      <c r="C387" s="19"/>
      <c r="D387" s="19"/>
      <c r="E387" s="19"/>
      <c r="F387" s="20"/>
      <c r="G387" s="18"/>
      <c r="H387" s="19"/>
      <c r="I387" s="19"/>
      <c r="J387" s="20"/>
      <c r="K387" s="20"/>
      <c r="L387" s="20"/>
      <c r="M387" s="18"/>
      <c r="N387" s="18"/>
      <c r="O387" s="18"/>
      <c r="P387" s="18"/>
      <c r="Q387" s="18"/>
      <c r="R387" s="21" t="str">
        <f t="shared" si="46"/>
        <v/>
      </c>
    </row>
    <row r="388" spans="1:18" x14ac:dyDescent="0.25">
      <c r="A388" s="18"/>
      <c r="B388" s="19"/>
      <c r="C388" s="19"/>
      <c r="D388" s="19"/>
      <c r="E388" s="19"/>
      <c r="F388" s="20"/>
      <c r="G388" s="18"/>
      <c r="H388" s="19"/>
      <c r="I388" s="19"/>
      <c r="J388" s="20"/>
      <c r="K388" s="20"/>
      <c r="L388" s="20"/>
      <c r="M388" s="18"/>
      <c r="N388" s="18"/>
      <c r="O388" s="18"/>
      <c r="P388" s="18"/>
      <c r="Q388" s="18"/>
      <c r="R388" s="21" t="str">
        <f t="shared" si="46"/>
        <v/>
      </c>
    </row>
    <row r="389" spans="1:18" x14ac:dyDescent="0.25">
      <c r="A389" s="18"/>
      <c r="B389" s="19"/>
      <c r="C389" s="19"/>
      <c r="D389" s="19"/>
      <c r="E389" s="19"/>
      <c r="F389" s="20"/>
      <c r="G389" s="18"/>
      <c r="H389" s="19"/>
      <c r="I389" s="19"/>
      <c r="J389" s="20"/>
      <c r="K389" s="20"/>
      <c r="L389" s="20"/>
      <c r="M389" s="18"/>
      <c r="N389" s="18"/>
      <c r="O389" s="18"/>
      <c r="P389" s="18"/>
      <c r="Q389" s="18"/>
      <c r="R389" s="21" t="str">
        <f t="shared" si="46"/>
        <v/>
      </c>
    </row>
    <row r="390" spans="1:18" x14ac:dyDescent="0.25">
      <c r="A390" s="18"/>
      <c r="B390" s="19"/>
      <c r="C390" s="19"/>
      <c r="D390" s="19"/>
      <c r="E390" s="19"/>
      <c r="F390" s="20"/>
      <c r="G390" s="18"/>
      <c r="H390" s="19"/>
      <c r="I390" s="19"/>
      <c r="J390" s="20"/>
      <c r="K390" s="20"/>
      <c r="L390" s="20"/>
      <c r="M390" s="18"/>
      <c r="N390" s="18"/>
      <c r="O390" s="18"/>
      <c r="P390" s="18"/>
      <c r="Q390" s="18"/>
      <c r="R390" s="21" t="str">
        <f t="shared" si="46"/>
        <v/>
      </c>
    </row>
    <row r="391" spans="1:18" x14ac:dyDescent="0.25">
      <c r="A391" s="18"/>
      <c r="B391" s="19"/>
      <c r="C391" s="19"/>
      <c r="D391" s="19"/>
      <c r="E391" s="19"/>
      <c r="F391" s="20"/>
      <c r="G391" s="18"/>
      <c r="H391" s="19"/>
      <c r="I391" s="19"/>
      <c r="J391" s="20"/>
      <c r="K391" s="20"/>
      <c r="L391" s="20"/>
      <c r="M391" s="18"/>
      <c r="N391" s="18"/>
      <c r="O391" s="18"/>
      <c r="P391" s="18"/>
      <c r="Q391" s="18"/>
      <c r="R391" s="21" t="str">
        <f t="shared" si="46"/>
        <v/>
      </c>
    </row>
    <row r="392" spans="1:18" x14ac:dyDescent="0.25">
      <c r="A392" s="18"/>
      <c r="B392" s="19"/>
      <c r="C392" s="19"/>
      <c r="D392" s="19"/>
      <c r="E392" s="19"/>
      <c r="F392" s="20"/>
      <c r="G392" s="18"/>
      <c r="H392" s="19"/>
      <c r="I392" s="19"/>
      <c r="J392" s="20"/>
      <c r="K392" s="20"/>
      <c r="L392" s="20"/>
      <c r="M392" s="18"/>
      <c r="N392" s="18"/>
      <c r="O392" s="18"/>
      <c r="P392" s="18"/>
      <c r="Q392" s="18"/>
      <c r="R392" s="21" t="str">
        <f t="shared" si="46"/>
        <v/>
      </c>
    </row>
    <row r="393" spans="1:18" x14ac:dyDescent="0.25">
      <c r="A393" s="18"/>
      <c r="B393" s="19"/>
      <c r="C393" s="19"/>
      <c r="D393" s="19"/>
      <c r="E393" s="19"/>
      <c r="F393" s="20"/>
      <c r="G393" s="18"/>
      <c r="H393" s="19"/>
      <c r="I393" s="19"/>
      <c r="J393" s="20"/>
      <c r="K393" s="20"/>
      <c r="L393" s="20"/>
      <c r="M393" s="18"/>
      <c r="N393" s="18"/>
      <c r="O393" s="18"/>
      <c r="P393" s="18"/>
      <c r="Q393" s="18"/>
      <c r="R393" s="21" t="str">
        <f t="shared" si="46"/>
        <v/>
      </c>
    </row>
    <row r="394" spans="1:18" x14ac:dyDescent="0.25">
      <c r="A394" s="18"/>
      <c r="B394" s="19"/>
      <c r="C394" s="19"/>
      <c r="D394" s="19"/>
      <c r="E394" s="19"/>
      <c r="F394" s="20"/>
      <c r="G394" s="18"/>
      <c r="H394" s="19"/>
      <c r="I394" s="19"/>
      <c r="J394" s="20"/>
      <c r="K394" s="20"/>
      <c r="L394" s="20"/>
      <c r="M394" s="18"/>
      <c r="N394" s="18"/>
      <c r="O394" s="18"/>
      <c r="P394" s="18"/>
      <c r="Q394" s="18"/>
      <c r="R394" s="21" t="str">
        <f t="shared" si="46"/>
        <v/>
      </c>
    </row>
    <row r="395" spans="1:18" x14ac:dyDescent="0.25">
      <c r="A395" s="18"/>
      <c r="B395" s="19"/>
      <c r="C395" s="19"/>
      <c r="D395" s="19"/>
      <c r="E395" s="19"/>
      <c r="F395" s="20"/>
      <c r="G395" s="18"/>
      <c r="H395" s="19"/>
      <c r="I395" s="19"/>
      <c r="J395" s="20"/>
      <c r="K395" s="20"/>
      <c r="L395" s="20"/>
      <c r="M395" s="18"/>
      <c r="N395" s="18"/>
      <c r="O395" s="18"/>
      <c r="P395" s="18"/>
      <c r="Q395" s="18"/>
      <c r="R395" s="21" t="str">
        <f t="shared" si="46"/>
        <v/>
      </c>
    </row>
    <row r="396" spans="1:18" x14ac:dyDescent="0.25">
      <c r="A396" s="18"/>
      <c r="B396" s="19"/>
      <c r="C396" s="19"/>
      <c r="D396" s="19"/>
      <c r="E396" s="19"/>
      <c r="F396" s="20"/>
      <c r="G396" s="18"/>
      <c r="H396" s="19"/>
      <c r="I396" s="19"/>
      <c r="J396" s="20"/>
      <c r="K396" s="20"/>
      <c r="L396" s="20"/>
      <c r="M396" s="18"/>
      <c r="N396" s="18"/>
      <c r="O396" s="18"/>
      <c r="P396" s="18"/>
      <c r="Q396" s="18"/>
      <c r="R396" s="21" t="str">
        <f t="shared" si="46"/>
        <v/>
      </c>
    </row>
    <row r="397" spans="1:18" x14ac:dyDescent="0.25">
      <c r="A397" s="18"/>
      <c r="B397" s="19"/>
      <c r="C397" s="19"/>
      <c r="D397" s="19"/>
      <c r="E397" s="19"/>
      <c r="F397" s="20"/>
      <c r="G397" s="18"/>
      <c r="H397" s="19"/>
      <c r="I397" s="19"/>
      <c r="J397" s="20"/>
      <c r="K397" s="20"/>
      <c r="L397" s="20"/>
      <c r="M397" s="18"/>
      <c r="N397" s="18"/>
      <c r="O397" s="18"/>
      <c r="P397" s="18"/>
      <c r="Q397" s="18"/>
      <c r="R397" s="21" t="str">
        <f t="shared" si="46"/>
        <v/>
      </c>
    </row>
    <row r="398" spans="1:18" x14ac:dyDescent="0.25">
      <c r="A398" s="18"/>
      <c r="B398" s="19"/>
      <c r="C398" s="19"/>
      <c r="D398" s="19"/>
      <c r="E398" s="19"/>
      <c r="F398" s="20"/>
      <c r="G398" s="18"/>
      <c r="H398" s="19"/>
      <c r="I398" s="19"/>
      <c r="J398" s="20"/>
      <c r="K398" s="20"/>
      <c r="L398" s="20"/>
      <c r="M398" s="18"/>
      <c r="N398" s="18"/>
      <c r="O398" s="18"/>
      <c r="P398" s="18"/>
      <c r="Q398" s="18"/>
      <c r="R398" s="21" t="str">
        <f t="shared" si="46"/>
        <v/>
      </c>
    </row>
    <row r="399" spans="1:18" x14ac:dyDescent="0.25">
      <c r="A399" s="18"/>
      <c r="B399" s="19"/>
      <c r="C399" s="19"/>
      <c r="D399" s="19"/>
      <c r="E399" s="19"/>
      <c r="F399" s="20"/>
      <c r="G399" s="18"/>
      <c r="H399" s="19"/>
      <c r="I399" s="19"/>
      <c r="J399" s="20"/>
      <c r="K399" s="20"/>
      <c r="L399" s="20"/>
      <c r="M399" s="18"/>
      <c r="N399" s="18"/>
      <c r="O399" s="18"/>
      <c r="P399" s="18"/>
      <c r="Q399" s="18"/>
      <c r="R399" s="21" t="str">
        <f t="shared" si="46"/>
        <v/>
      </c>
    </row>
    <row r="400" spans="1:18" x14ac:dyDescent="0.25">
      <c r="A400" s="18"/>
      <c r="B400" s="19"/>
      <c r="C400" s="19"/>
      <c r="D400" s="19"/>
      <c r="E400" s="19"/>
      <c r="F400" s="20"/>
      <c r="G400" s="18"/>
      <c r="H400" s="19"/>
      <c r="I400" s="19"/>
      <c r="J400" s="20"/>
      <c r="K400" s="20"/>
      <c r="L400" s="20"/>
      <c r="M400" s="18"/>
      <c r="N400" s="18"/>
      <c r="O400" s="18"/>
      <c r="P400" s="18"/>
      <c r="Q400" s="18"/>
      <c r="R400" s="21" t="str">
        <f t="shared" si="46"/>
        <v/>
      </c>
    </row>
    <row r="401" spans="1:18" x14ac:dyDescent="0.25">
      <c r="A401" s="18"/>
      <c r="B401" s="19"/>
      <c r="C401" s="19"/>
      <c r="D401" s="19"/>
      <c r="E401" s="19"/>
      <c r="F401" s="20"/>
      <c r="G401" s="18"/>
      <c r="H401" s="19"/>
      <c r="I401" s="19"/>
      <c r="J401" s="20"/>
      <c r="K401" s="20"/>
      <c r="L401" s="20"/>
      <c r="M401" s="18"/>
      <c r="N401" s="18"/>
      <c r="O401" s="18"/>
      <c r="P401" s="18"/>
      <c r="Q401" s="18"/>
      <c r="R401" s="21" t="str">
        <f t="shared" si="46"/>
        <v/>
      </c>
    </row>
    <row r="402" spans="1:18" x14ac:dyDescent="0.25">
      <c r="A402" s="18"/>
      <c r="B402" s="19"/>
      <c r="C402" s="19"/>
      <c r="D402" s="19"/>
      <c r="E402" s="19"/>
      <c r="F402" s="20"/>
      <c r="G402" s="18"/>
      <c r="H402" s="19"/>
      <c r="I402" s="19"/>
      <c r="J402" s="20"/>
      <c r="K402" s="20"/>
      <c r="L402" s="20"/>
      <c r="M402" s="18"/>
      <c r="N402" s="18"/>
      <c r="O402" s="18"/>
      <c r="P402" s="18"/>
      <c r="Q402" s="18"/>
      <c r="R402" s="21" t="str">
        <f t="shared" si="46"/>
        <v/>
      </c>
    </row>
    <row r="403" spans="1:18" x14ac:dyDescent="0.25">
      <c r="A403" s="18"/>
      <c r="B403" s="19"/>
      <c r="C403" s="19"/>
      <c r="D403" s="19"/>
      <c r="E403" s="19"/>
      <c r="F403" s="20"/>
      <c r="G403" s="18"/>
      <c r="H403" s="19"/>
      <c r="I403" s="19"/>
      <c r="J403" s="20"/>
      <c r="K403" s="20"/>
      <c r="L403" s="20"/>
      <c r="M403" s="18"/>
      <c r="N403" s="18"/>
      <c r="O403" s="18"/>
      <c r="P403" s="18"/>
      <c r="Q403" s="18"/>
      <c r="R403" s="21" t="str">
        <f t="shared" si="46"/>
        <v/>
      </c>
    </row>
    <row r="404" spans="1:18" x14ac:dyDescent="0.25">
      <c r="A404" s="18"/>
      <c r="B404" s="19"/>
      <c r="C404" s="19"/>
      <c r="D404" s="19"/>
      <c r="E404" s="19"/>
      <c r="F404" s="20"/>
      <c r="G404" s="18"/>
      <c r="H404" s="19"/>
      <c r="I404" s="19"/>
      <c r="J404" s="20"/>
      <c r="K404" s="20"/>
      <c r="L404" s="20"/>
      <c r="M404" s="18"/>
      <c r="N404" s="18"/>
      <c r="O404" s="18"/>
      <c r="P404" s="18"/>
      <c r="Q404" s="18"/>
      <c r="R404" s="21" t="str">
        <f t="shared" si="46"/>
        <v/>
      </c>
    </row>
    <row r="405" spans="1:18" x14ac:dyDescent="0.25">
      <c r="A405" s="18"/>
      <c r="B405" s="19"/>
      <c r="C405" s="19"/>
      <c r="D405" s="19"/>
      <c r="E405" s="19"/>
      <c r="F405" s="20"/>
      <c r="G405" s="18"/>
      <c r="H405" s="19"/>
      <c r="I405" s="19"/>
      <c r="J405" s="20"/>
      <c r="K405" s="20"/>
      <c r="L405" s="20"/>
      <c r="M405" s="18"/>
      <c r="N405" s="18"/>
      <c r="O405" s="18"/>
      <c r="P405" s="18"/>
      <c r="Q405" s="18"/>
      <c r="R405" s="21" t="str">
        <f t="shared" si="46"/>
        <v/>
      </c>
    </row>
    <row r="406" spans="1:18" x14ac:dyDescent="0.25">
      <c r="A406" s="18"/>
      <c r="B406" s="19"/>
      <c r="C406" s="19"/>
      <c r="D406" s="19"/>
      <c r="E406" s="19"/>
      <c r="F406" s="20"/>
      <c r="G406" s="18"/>
      <c r="H406" s="19"/>
      <c r="I406" s="19"/>
      <c r="J406" s="20"/>
      <c r="K406" s="20"/>
      <c r="L406" s="20"/>
      <c r="M406" s="18"/>
      <c r="N406" s="18"/>
      <c r="O406" s="18"/>
      <c r="P406" s="18"/>
      <c r="Q406" s="18"/>
      <c r="R406" s="21" t="str">
        <f t="shared" si="46"/>
        <v/>
      </c>
    </row>
    <row r="407" spans="1:18" x14ac:dyDescent="0.25">
      <c r="A407" s="18"/>
      <c r="B407" s="19"/>
      <c r="C407" s="19"/>
      <c r="D407" s="19"/>
      <c r="E407" s="19"/>
      <c r="F407" s="20"/>
      <c r="G407" s="18"/>
      <c r="H407" s="19"/>
      <c r="I407" s="19"/>
      <c r="J407" s="20"/>
      <c r="K407" s="20"/>
      <c r="L407" s="20"/>
      <c r="M407" s="18"/>
      <c r="N407" s="18"/>
      <c r="O407" s="18"/>
      <c r="P407" s="18"/>
      <c r="Q407" s="18"/>
      <c r="R407" s="21" t="str">
        <f t="shared" si="46"/>
        <v/>
      </c>
    </row>
    <row r="408" spans="1:18" x14ac:dyDescent="0.25">
      <c r="A408" s="18"/>
      <c r="B408" s="19"/>
      <c r="C408" s="19"/>
      <c r="D408" s="19"/>
      <c r="E408" s="19"/>
      <c r="F408" s="20"/>
      <c r="G408" s="18"/>
      <c r="H408" s="19"/>
      <c r="I408" s="19"/>
      <c r="J408" s="20"/>
      <c r="K408" s="20"/>
      <c r="L408" s="20"/>
      <c r="M408" s="18"/>
      <c r="N408" s="18"/>
      <c r="O408" s="18"/>
      <c r="P408" s="18"/>
      <c r="Q408" s="18"/>
      <c r="R408" s="21" t="str">
        <f t="shared" si="46"/>
        <v/>
      </c>
    </row>
    <row r="409" spans="1:18" x14ac:dyDescent="0.25">
      <c r="A409" s="18"/>
      <c r="B409" s="19"/>
      <c r="C409" s="19"/>
      <c r="D409" s="19"/>
      <c r="E409" s="19"/>
      <c r="F409" s="20"/>
      <c r="G409" s="18"/>
      <c r="H409" s="19"/>
      <c r="I409" s="19"/>
      <c r="J409" s="20"/>
      <c r="K409" s="20"/>
      <c r="L409" s="20"/>
      <c r="M409" s="18"/>
      <c r="N409" s="18"/>
      <c r="O409" s="18"/>
      <c r="P409" s="18"/>
      <c r="Q409" s="18"/>
      <c r="R409" s="21" t="str">
        <f t="shared" si="46"/>
        <v/>
      </c>
    </row>
    <row r="410" spans="1:18" x14ac:dyDescent="0.25">
      <c r="A410" s="18"/>
      <c r="B410" s="19"/>
      <c r="C410" s="19"/>
      <c r="D410" s="19"/>
      <c r="E410" s="19"/>
      <c r="F410" s="20"/>
      <c r="G410" s="18"/>
      <c r="H410" s="19"/>
      <c r="I410" s="19"/>
      <c r="J410" s="20"/>
      <c r="K410" s="20"/>
      <c r="L410" s="20"/>
      <c r="M410" s="18"/>
      <c r="N410" s="18"/>
      <c r="O410" s="18"/>
      <c r="P410" s="18"/>
      <c r="Q410" s="18"/>
      <c r="R410" s="21" t="str">
        <f t="shared" si="46"/>
        <v/>
      </c>
    </row>
    <row r="411" spans="1:18" x14ac:dyDescent="0.25">
      <c r="A411" s="18"/>
      <c r="B411" s="19"/>
      <c r="C411" s="19"/>
      <c r="D411" s="19"/>
      <c r="E411" s="19"/>
      <c r="F411" s="20"/>
      <c r="G411" s="18"/>
      <c r="H411" s="19"/>
      <c r="I411" s="19"/>
      <c r="J411" s="20"/>
      <c r="K411" s="20"/>
      <c r="L411" s="20"/>
      <c r="M411" s="18"/>
      <c r="N411" s="18"/>
      <c r="O411" s="18"/>
      <c r="P411" s="18"/>
      <c r="Q411" s="18"/>
      <c r="R411" s="21" t="str">
        <f t="shared" si="46"/>
        <v/>
      </c>
    </row>
    <row r="412" spans="1:18" x14ac:dyDescent="0.25">
      <c r="A412" s="18"/>
      <c r="B412" s="19"/>
      <c r="C412" s="19"/>
      <c r="D412" s="19"/>
      <c r="E412" s="19"/>
      <c r="F412" s="20"/>
      <c r="G412" s="18"/>
      <c r="H412" s="19"/>
      <c r="I412" s="19"/>
      <c r="J412" s="20"/>
      <c r="K412" s="20"/>
      <c r="L412" s="20"/>
      <c r="M412" s="18"/>
      <c r="N412" s="18"/>
      <c r="O412" s="18"/>
      <c r="P412" s="18"/>
      <c r="Q412" s="18"/>
      <c r="R412" s="21" t="str">
        <f t="shared" si="46"/>
        <v/>
      </c>
    </row>
    <row r="413" spans="1:18" x14ac:dyDescent="0.25">
      <c r="A413" s="18"/>
      <c r="B413" s="19"/>
      <c r="C413" s="19"/>
      <c r="D413" s="19"/>
      <c r="E413" s="19"/>
      <c r="F413" s="20"/>
      <c r="G413" s="18"/>
      <c r="H413" s="19"/>
      <c r="I413" s="19"/>
      <c r="J413" s="20"/>
      <c r="K413" s="20"/>
      <c r="L413" s="20"/>
      <c r="M413" s="18"/>
      <c r="N413" s="18"/>
      <c r="O413" s="18"/>
      <c r="P413" s="18"/>
      <c r="Q413" s="18"/>
      <c r="R413" s="21" t="str">
        <f t="shared" si="46"/>
        <v/>
      </c>
    </row>
    <row r="414" spans="1:18" x14ac:dyDescent="0.25">
      <c r="A414" s="18"/>
      <c r="B414" s="19"/>
      <c r="C414" s="19"/>
      <c r="D414" s="19"/>
      <c r="E414" s="19"/>
      <c r="F414" s="20"/>
      <c r="G414" s="18"/>
      <c r="H414" s="19"/>
      <c r="I414" s="19"/>
      <c r="J414" s="20"/>
      <c r="K414" s="20"/>
      <c r="L414" s="20"/>
      <c r="M414" s="18"/>
      <c r="N414" s="18"/>
      <c r="O414" s="18"/>
      <c r="P414" s="18"/>
      <c r="Q414" s="18"/>
      <c r="R414" s="21" t="str">
        <f t="shared" si="46"/>
        <v/>
      </c>
    </row>
    <row r="415" spans="1:18" x14ac:dyDescent="0.25">
      <c r="A415" s="18"/>
      <c r="B415" s="19"/>
      <c r="C415" s="19"/>
      <c r="D415" s="19"/>
      <c r="E415" s="19"/>
      <c r="F415" s="20"/>
      <c r="G415" s="18"/>
      <c r="H415" s="19"/>
      <c r="I415" s="19"/>
      <c r="J415" s="20"/>
      <c r="K415" s="20"/>
      <c r="L415" s="20"/>
      <c r="M415" s="18"/>
      <c r="N415" s="18"/>
      <c r="O415" s="18"/>
      <c r="P415" s="18"/>
      <c r="Q415" s="18"/>
      <c r="R415" s="21" t="str">
        <f t="shared" si="46"/>
        <v/>
      </c>
    </row>
    <row r="416" spans="1:18" x14ac:dyDescent="0.25">
      <c r="A416" s="18"/>
      <c r="B416" s="19"/>
      <c r="C416" s="19"/>
      <c r="D416" s="19"/>
      <c r="E416" s="19"/>
      <c r="F416" s="20"/>
      <c r="G416" s="18"/>
      <c r="H416" s="19"/>
      <c r="I416" s="19"/>
      <c r="J416" s="20"/>
      <c r="K416" s="20"/>
      <c r="L416" s="20"/>
      <c r="M416" s="18"/>
      <c r="N416" s="18"/>
      <c r="O416" s="18"/>
      <c r="P416" s="18"/>
      <c r="Q416" s="18"/>
      <c r="R416" s="21" t="str">
        <f t="shared" si="46"/>
        <v/>
      </c>
    </row>
    <row r="417" spans="1:18" x14ac:dyDescent="0.25">
      <c r="A417" s="18"/>
      <c r="B417" s="19"/>
      <c r="C417" s="19"/>
      <c r="D417" s="19"/>
      <c r="E417" s="19"/>
      <c r="F417" s="20"/>
      <c r="G417" s="18"/>
      <c r="H417" s="19"/>
      <c r="I417" s="19"/>
      <c r="J417" s="20"/>
      <c r="K417" s="20"/>
      <c r="L417" s="20"/>
      <c r="M417" s="18"/>
      <c r="N417" s="18"/>
      <c r="O417" s="18"/>
      <c r="P417" s="18"/>
      <c r="Q417" s="18"/>
      <c r="R417" s="21" t="str">
        <f t="shared" si="46"/>
        <v/>
      </c>
    </row>
    <row r="418" spans="1:18" x14ac:dyDescent="0.25">
      <c r="A418" s="18"/>
      <c r="B418" s="19"/>
      <c r="C418" s="19"/>
      <c r="D418" s="19"/>
      <c r="E418" s="19"/>
      <c r="F418" s="20"/>
      <c r="G418" s="18"/>
      <c r="H418" s="19"/>
      <c r="I418" s="19"/>
      <c r="J418" s="20"/>
      <c r="K418" s="20"/>
      <c r="L418" s="20"/>
      <c r="M418" s="18"/>
      <c r="N418" s="18"/>
      <c r="O418" s="18"/>
      <c r="P418" s="18"/>
      <c r="Q418" s="18"/>
      <c r="R418" s="21" t="str">
        <f t="shared" si="46"/>
        <v/>
      </c>
    </row>
    <row r="419" spans="1:18" x14ac:dyDescent="0.25">
      <c r="A419" s="18"/>
      <c r="B419" s="19"/>
      <c r="C419" s="19"/>
      <c r="D419" s="19"/>
      <c r="E419" s="19"/>
      <c r="F419" s="20"/>
      <c r="G419" s="18"/>
      <c r="H419" s="19"/>
      <c r="I419" s="19"/>
      <c r="J419" s="20"/>
      <c r="K419" s="20"/>
      <c r="L419" s="20"/>
      <c r="M419" s="18"/>
      <c r="N419" s="18"/>
      <c r="O419" s="18"/>
      <c r="P419" s="18"/>
      <c r="Q419" s="18"/>
      <c r="R419" s="21" t="str">
        <f t="shared" si="46"/>
        <v/>
      </c>
    </row>
    <row r="420" spans="1:18" x14ac:dyDescent="0.25">
      <c r="A420" s="18"/>
      <c r="B420" s="19"/>
      <c r="C420" s="19"/>
      <c r="D420" s="19"/>
      <c r="E420" s="19"/>
      <c r="F420" s="20"/>
      <c r="G420" s="18"/>
      <c r="H420" s="19"/>
      <c r="I420" s="19"/>
      <c r="J420" s="20"/>
      <c r="K420" s="20"/>
      <c r="L420" s="20"/>
      <c r="M420" s="18"/>
      <c r="N420" s="18"/>
      <c r="O420" s="18"/>
      <c r="P420" s="18"/>
      <c r="Q420" s="18"/>
      <c r="R420" s="21" t="str">
        <f t="shared" si="46"/>
        <v/>
      </c>
    </row>
    <row r="421" spans="1:18" x14ac:dyDescent="0.25">
      <c r="A421" s="18"/>
      <c r="B421" s="19"/>
      <c r="C421" s="19"/>
      <c r="D421" s="19"/>
      <c r="E421" s="19"/>
      <c r="F421" s="20"/>
      <c r="G421" s="18"/>
      <c r="H421" s="19"/>
      <c r="I421" s="19"/>
      <c r="J421" s="20"/>
      <c r="K421" s="20"/>
      <c r="L421" s="20"/>
      <c r="M421" s="18"/>
      <c r="N421" s="18"/>
      <c r="O421" s="18"/>
      <c r="P421" s="18"/>
      <c r="Q421" s="18"/>
      <c r="R421" s="21" t="str">
        <f t="shared" si="46"/>
        <v/>
      </c>
    </row>
    <row r="422" spans="1:18" x14ac:dyDescent="0.25">
      <c r="A422" s="18"/>
      <c r="B422" s="19"/>
      <c r="C422" s="19"/>
      <c r="D422" s="19"/>
      <c r="E422" s="19"/>
      <c r="F422" s="20"/>
      <c r="G422" s="18"/>
      <c r="H422" s="19"/>
      <c r="I422" s="19"/>
      <c r="J422" s="20"/>
      <c r="K422" s="20"/>
      <c r="L422" s="20"/>
      <c r="M422" s="18"/>
      <c r="N422" s="18"/>
      <c r="O422" s="18"/>
      <c r="P422" s="18"/>
      <c r="Q422" s="18"/>
      <c r="R422" s="21" t="str">
        <f t="shared" si="46"/>
        <v/>
      </c>
    </row>
    <row r="423" spans="1:18" x14ac:dyDescent="0.25">
      <c r="A423" s="18"/>
      <c r="B423" s="19"/>
      <c r="C423" s="19"/>
      <c r="D423" s="19"/>
      <c r="E423" s="19"/>
      <c r="F423" s="20"/>
      <c r="G423" s="18"/>
      <c r="H423" s="19"/>
      <c r="I423" s="19"/>
      <c r="J423" s="20"/>
      <c r="K423" s="20"/>
      <c r="L423" s="20"/>
      <c r="M423" s="18"/>
      <c r="N423" s="18"/>
      <c r="O423" s="18"/>
      <c r="P423" s="18"/>
      <c r="Q423" s="18"/>
      <c r="R423" s="21" t="str">
        <f t="shared" si="46"/>
        <v/>
      </c>
    </row>
    <row r="424" spans="1:18" x14ac:dyDescent="0.25">
      <c r="A424" s="18"/>
      <c r="B424" s="19"/>
      <c r="C424" s="19"/>
      <c r="D424" s="19"/>
      <c r="E424" s="19"/>
      <c r="F424" s="20"/>
      <c r="G424" s="18"/>
      <c r="H424" s="19"/>
      <c r="I424" s="19"/>
      <c r="J424" s="20"/>
      <c r="K424" s="20"/>
      <c r="L424" s="20"/>
      <c r="M424" s="18"/>
      <c r="N424" s="18"/>
      <c r="O424" s="18"/>
      <c r="P424" s="18"/>
      <c r="Q424" s="18"/>
      <c r="R424" s="21" t="str">
        <f t="shared" si="46"/>
        <v/>
      </c>
    </row>
    <row r="425" spans="1:18" x14ac:dyDescent="0.25">
      <c r="A425" s="18"/>
      <c r="B425" s="19"/>
      <c r="C425" s="19"/>
      <c r="D425" s="19"/>
      <c r="E425" s="19"/>
      <c r="F425" s="20"/>
      <c r="G425" s="18"/>
      <c r="H425" s="19"/>
      <c r="I425" s="19"/>
      <c r="J425" s="20"/>
      <c r="K425" s="20"/>
      <c r="L425" s="20"/>
      <c r="M425" s="18"/>
      <c r="N425" s="18"/>
      <c r="O425" s="18"/>
      <c r="P425" s="18"/>
      <c r="Q425" s="18"/>
      <c r="R425" s="21" t="str">
        <f t="shared" si="46"/>
        <v/>
      </c>
    </row>
    <row r="426" spans="1:18" x14ac:dyDescent="0.25">
      <c r="A426" s="18"/>
      <c r="B426" s="19"/>
      <c r="C426" s="19"/>
      <c r="D426" s="19"/>
      <c r="E426" s="19"/>
      <c r="F426" s="20"/>
      <c r="G426" s="18"/>
      <c r="H426" s="19"/>
      <c r="I426" s="19"/>
      <c r="J426" s="20"/>
      <c r="K426" s="20"/>
      <c r="L426" s="20"/>
      <c r="M426" s="18"/>
      <c r="N426" s="18"/>
      <c r="O426" s="18"/>
      <c r="P426" s="18"/>
      <c r="Q426" s="18"/>
      <c r="R426" s="21" t="str">
        <f t="shared" si="46"/>
        <v/>
      </c>
    </row>
    <row r="427" spans="1:18" x14ac:dyDescent="0.25">
      <c r="A427" s="18"/>
      <c r="B427" s="19"/>
      <c r="C427" s="19"/>
      <c r="D427" s="19"/>
      <c r="E427" s="19"/>
      <c r="F427" s="20"/>
      <c r="G427" s="18"/>
      <c r="H427" s="19"/>
      <c r="I427" s="19"/>
      <c r="J427" s="20"/>
      <c r="K427" s="20"/>
      <c r="L427" s="20"/>
      <c r="M427" s="18"/>
      <c r="N427" s="18"/>
      <c r="O427" s="18"/>
      <c r="P427" s="18"/>
      <c r="Q427" s="18"/>
      <c r="R427" s="21" t="str">
        <f t="shared" si="46"/>
        <v/>
      </c>
    </row>
    <row r="428" spans="1:18" x14ac:dyDescent="0.25">
      <c r="A428" s="18"/>
      <c r="B428" s="19"/>
      <c r="C428" s="19"/>
      <c r="D428" s="19"/>
      <c r="E428" s="19"/>
      <c r="F428" s="20"/>
      <c r="G428" s="18"/>
      <c r="H428" s="19"/>
      <c r="I428" s="19"/>
      <c r="J428" s="20"/>
      <c r="K428" s="20"/>
      <c r="L428" s="20"/>
      <c r="M428" s="18"/>
      <c r="N428" s="18"/>
      <c r="O428" s="18"/>
      <c r="P428" s="18"/>
      <c r="Q428" s="18"/>
      <c r="R428" s="21" t="str">
        <f t="shared" si="46"/>
        <v/>
      </c>
    </row>
    <row r="429" spans="1:18" x14ac:dyDescent="0.25">
      <c r="A429" s="18"/>
      <c r="B429" s="19"/>
      <c r="C429" s="19"/>
      <c r="D429" s="19"/>
      <c r="E429" s="19"/>
      <c r="F429" s="20"/>
      <c r="G429" s="18"/>
      <c r="H429" s="19"/>
      <c r="I429" s="19"/>
      <c r="J429" s="20"/>
      <c r="K429" s="20"/>
      <c r="L429" s="20"/>
      <c r="M429" s="18"/>
      <c r="N429" s="18"/>
      <c r="O429" s="18"/>
      <c r="P429" s="18"/>
      <c r="Q429" s="18"/>
      <c r="R429" s="21" t="str">
        <f t="shared" si="46"/>
        <v/>
      </c>
    </row>
    <row r="430" spans="1:18" x14ac:dyDescent="0.25">
      <c r="A430" s="18"/>
      <c r="B430" s="19"/>
      <c r="C430" s="19"/>
      <c r="D430" s="19"/>
      <c r="E430" s="19"/>
      <c r="F430" s="20"/>
      <c r="G430" s="18"/>
      <c r="H430" s="19"/>
      <c r="I430" s="19"/>
      <c r="J430" s="20"/>
      <c r="K430" s="20"/>
      <c r="L430" s="20"/>
      <c r="M430" s="18"/>
      <c r="N430" s="18"/>
      <c r="O430" s="18"/>
      <c r="P430" s="18"/>
      <c r="Q430" s="18"/>
      <c r="R430" s="21" t="str">
        <f t="shared" si="46"/>
        <v/>
      </c>
    </row>
    <row r="431" spans="1:18" x14ac:dyDescent="0.25">
      <c r="A431" s="18"/>
      <c r="B431" s="19"/>
      <c r="C431" s="19"/>
      <c r="D431" s="19"/>
      <c r="E431" s="19"/>
      <c r="F431" s="20"/>
      <c r="G431" s="18"/>
      <c r="H431" s="19"/>
      <c r="I431" s="19"/>
      <c r="J431" s="20"/>
      <c r="K431" s="20"/>
      <c r="L431" s="20"/>
      <c r="M431" s="18"/>
      <c r="N431" s="18"/>
      <c r="O431" s="18"/>
      <c r="P431" s="18"/>
      <c r="Q431" s="18"/>
      <c r="R431" s="21" t="str">
        <f t="shared" si="46"/>
        <v/>
      </c>
    </row>
    <row r="432" spans="1:18" x14ac:dyDescent="0.25">
      <c r="A432" s="18"/>
      <c r="B432" s="19"/>
      <c r="C432" s="19"/>
      <c r="D432" s="19"/>
      <c r="E432" s="19"/>
      <c r="F432" s="20"/>
      <c r="G432" s="18"/>
      <c r="H432" s="19"/>
      <c r="I432" s="19"/>
      <c r="J432" s="20"/>
      <c r="K432" s="20"/>
      <c r="L432" s="20"/>
      <c r="M432" s="18"/>
      <c r="N432" s="18"/>
      <c r="O432" s="18"/>
      <c r="P432" s="18"/>
      <c r="Q432" s="18"/>
      <c r="R432" s="21" t="str">
        <f t="shared" si="46"/>
        <v/>
      </c>
    </row>
    <row r="433" spans="1:18" x14ac:dyDescent="0.25">
      <c r="A433" s="18"/>
      <c r="B433" s="19"/>
      <c r="C433" s="19"/>
      <c r="D433" s="19"/>
      <c r="E433" s="19"/>
      <c r="F433" s="20"/>
      <c r="G433" s="18"/>
      <c r="H433" s="19"/>
      <c r="I433" s="19"/>
      <c r="J433" s="20"/>
      <c r="K433" s="20"/>
      <c r="L433" s="20"/>
      <c r="M433" s="18"/>
      <c r="N433" s="18"/>
      <c r="O433" s="18"/>
      <c r="P433" s="18"/>
      <c r="Q433" s="18"/>
      <c r="R433" s="21" t="str">
        <f t="shared" si="46"/>
        <v/>
      </c>
    </row>
    <row r="434" spans="1:18" x14ac:dyDescent="0.25">
      <c r="A434" s="18"/>
      <c r="B434" s="19"/>
      <c r="C434" s="19"/>
      <c r="D434" s="19"/>
      <c r="E434" s="19"/>
      <c r="F434" s="20"/>
      <c r="G434" s="18"/>
      <c r="H434" s="19"/>
      <c r="I434" s="19"/>
      <c r="J434" s="20"/>
      <c r="K434" s="20"/>
      <c r="L434" s="20"/>
      <c r="M434" s="18"/>
      <c r="N434" s="18"/>
      <c r="O434" s="18"/>
      <c r="P434" s="18"/>
      <c r="Q434" s="18"/>
      <c r="R434" s="21" t="str">
        <f t="shared" si="46"/>
        <v/>
      </c>
    </row>
    <row r="435" spans="1:18" x14ac:dyDescent="0.25">
      <c r="A435" s="18"/>
      <c r="B435" s="19"/>
      <c r="C435" s="19"/>
      <c r="D435" s="19"/>
      <c r="E435" s="19"/>
      <c r="F435" s="20"/>
      <c r="G435" s="18"/>
      <c r="H435" s="19"/>
      <c r="I435" s="19"/>
      <c r="J435" s="20"/>
      <c r="K435" s="20"/>
      <c r="L435" s="20"/>
      <c r="M435" s="18"/>
      <c r="N435" s="18"/>
      <c r="O435" s="18"/>
      <c r="P435" s="18"/>
      <c r="Q435" s="18"/>
      <c r="R435" s="21" t="str">
        <f t="shared" si="46"/>
        <v/>
      </c>
    </row>
    <row r="436" spans="1:18" x14ac:dyDescent="0.25">
      <c r="A436" s="18"/>
      <c r="B436" s="19"/>
      <c r="C436" s="19"/>
      <c r="D436" s="19"/>
      <c r="E436" s="19"/>
      <c r="F436" s="20"/>
      <c r="G436" s="18"/>
      <c r="H436" s="19"/>
      <c r="I436" s="19"/>
      <c r="J436" s="20"/>
      <c r="K436" s="20"/>
      <c r="L436" s="20"/>
      <c r="M436" s="18"/>
      <c r="N436" s="18"/>
      <c r="O436" s="18"/>
      <c r="P436" s="18"/>
      <c r="Q436" s="18"/>
      <c r="R436" s="21" t="str">
        <f t="shared" si="46"/>
        <v/>
      </c>
    </row>
    <row r="437" spans="1:18" x14ac:dyDescent="0.25">
      <c r="A437" s="18"/>
      <c r="B437" s="19"/>
      <c r="C437" s="19"/>
      <c r="D437" s="19"/>
      <c r="E437" s="19"/>
      <c r="F437" s="20"/>
      <c r="G437" s="18"/>
      <c r="H437" s="19"/>
      <c r="I437" s="19"/>
      <c r="J437" s="20"/>
      <c r="K437" s="20"/>
      <c r="L437" s="20"/>
      <c r="M437" s="18"/>
      <c r="N437" s="18"/>
      <c r="O437" s="18"/>
      <c r="P437" s="18"/>
      <c r="Q437" s="18"/>
      <c r="R437" s="21" t="str">
        <f t="shared" si="46"/>
        <v/>
      </c>
    </row>
    <row r="438" spans="1:18" x14ac:dyDescent="0.25">
      <c r="A438" s="18"/>
      <c r="B438" s="19"/>
      <c r="C438" s="19"/>
      <c r="D438" s="19"/>
      <c r="E438" s="19"/>
      <c r="F438" s="20"/>
      <c r="G438" s="18"/>
      <c r="H438" s="19"/>
      <c r="I438" s="19"/>
      <c r="J438" s="20"/>
      <c r="K438" s="20"/>
      <c r="L438" s="20"/>
      <c r="M438" s="18"/>
      <c r="N438" s="18"/>
      <c r="O438" s="18"/>
      <c r="P438" s="18"/>
      <c r="Q438" s="18"/>
      <c r="R438" s="21" t="str">
        <f t="shared" ref="R438:R501" si="47">IF(A438&lt;&gt;"",IF(B438&lt;&gt;"",CONCATENATE(A438,"-",B438),""),"")</f>
        <v/>
      </c>
    </row>
    <row r="439" spans="1:18" x14ac:dyDescent="0.25">
      <c r="A439" s="18"/>
      <c r="B439" s="19"/>
      <c r="C439" s="19"/>
      <c r="D439" s="19"/>
      <c r="E439" s="19"/>
      <c r="F439" s="20"/>
      <c r="G439" s="18"/>
      <c r="H439" s="19"/>
      <c r="I439" s="19"/>
      <c r="J439" s="20"/>
      <c r="K439" s="20"/>
      <c r="L439" s="20"/>
      <c r="M439" s="18"/>
      <c r="N439" s="18"/>
      <c r="O439" s="18"/>
      <c r="P439" s="18"/>
      <c r="Q439" s="18"/>
      <c r="R439" s="21" t="str">
        <f t="shared" si="47"/>
        <v/>
      </c>
    </row>
    <row r="440" spans="1:18" x14ac:dyDescent="0.25">
      <c r="A440" s="18"/>
      <c r="B440" s="19"/>
      <c r="C440" s="19"/>
      <c r="D440" s="19"/>
      <c r="E440" s="19"/>
      <c r="F440" s="20"/>
      <c r="G440" s="18"/>
      <c r="H440" s="19"/>
      <c r="I440" s="19"/>
      <c r="J440" s="20"/>
      <c r="K440" s="20"/>
      <c r="L440" s="20"/>
      <c r="M440" s="18"/>
      <c r="N440" s="18"/>
      <c r="O440" s="18"/>
      <c r="P440" s="18"/>
      <c r="Q440" s="18"/>
      <c r="R440" s="21" t="str">
        <f t="shared" si="47"/>
        <v/>
      </c>
    </row>
    <row r="441" spans="1:18" x14ac:dyDescent="0.25">
      <c r="A441" s="18"/>
      <c r="B441" s="19"/>
      <c r="C441" s="19"/>
      <c r="D441" s="19"/>
      <c r="E441" s="19"/>
      <c r="F441" s="20"/>
      <c r="G441" s="18"/>
      <c r="H441" s="19"/>
      <c r="I441" s="19"/>
      <c r="J441" s="20"/>
      <c r="K441" s="20"/>
      <c r="L441" s="20"/>
      <c r="M441" s="18"/>
      <c r="N441" s="18"/>
      <c r="O441" s="18"/>
      <c r="P441" s="18"/>
      <c r="Q441" s="18"/>
      <c r="R441" s="21" t="str">
        <f t="shared" si="47"/>
        <v/>
      </c>
    </row>
    <row r="442" spans="1:18" x14ac:dyDescent="0.25">
      <c r="A442" s="18"/>
      <c r="B442" s="19"/>
      <c r="C442" s="19"/>
      <c r="D442" s="19"/>
      <c r="E442" s="19"/>
      <c r="F442" s="20"/>
      <c r="G442" s="18"/>
      <c r="H442" s="19"/>
      <c r="I442" s="19"/>
      <c r="J442" s="20"/>
      <c r="K442" s="20"/>
      <c r="L442" s="20"/>
      <c r="M442" s="18"/>
      <c r="N442" s="18"/>
      <c r="O442" s="18"/>
      <c r="P442" s="18"/>
      <c r="Q442" s="18"/>
      <c r="R442" s="21" t="str">
        <f t="shared" si="47"/>
        <v/>
      </c>
    </row>
    <row r="443" spans="1:18" x14ac:dyDescent="0.25">
      <c r="A443" s="18"/>
      <c r="B443" s="19"/>
      <c r="C443" s="19"/>
      <c r="D443" s="19"/>
      <c r="E443" s="19"/>
      <c r="F443" s="20"/>
      <c r="G443" s="18"/>
      <c r="H443" s="19"/>
      <c r="I443" s="19"/>
      <c r="J443" s="20"/>
      <c r="K443" s="20"/>
      <c r="L443" s="20"/>
      <c r="M443" s="18"/>
      <c r="N443" s="18"/>
      <c r="O443" s="18"/>
      <c r="P443" s="18"/>
      <c r="Q443" s="18"/>
      <c r="R443" s="21" t="str">
        <f t="shared" si="47"/>
        <v/>
      </c>
    </row>
    <row r="444" spans="1:18" x14ac:dyDescent="0.25">
      <c r="A444" s="18"/>
      <c r="B444" s="19"/>
      <c r="C444" s="19"/>
      <c r="D444" s="19"/>
      <c r="E444" s="19"/>
      <c r="F444" s="20"/>
      <c r="G444" s="18"/>
      <c r="H444" s="19"/>
      <c r="I444" s="19"/>
      <c r="J444" s="20"/>
      <c r="K444" s="20"/>
      <c r="L444" s="20"/>
      <c r="M444" s="18"/>
      <c r="N444" s="18"/>
      <c r="O444" s="18"/>
      <c r="P444" s="18"/>
      <c r="Q444" s="18"/>
      <c r="R444" s="21" t="str">
        <f t="shared" si="47"/>
        <v/>
      </c>
    </row>
    <row r="445" spans="1:18" x14ac:dyDescent="0.25">
      <c r="A445" s="18"/>
      <c r="B445" s="19"/>
      <c r="C445" s="19"/>
      <c r="D445" s="19"/>
      <c r="E445" s="19"/>
      <c r="F445" s="20"/>
      <c r="G445" s="18"/>
      <c r="H445" s="19"/>
      <c r="I445" s="19"/>
      <c r="J445" s="20"/>
      <c r="K445" s="20"/>
      <c r="L445" s="20"/>
      <c r="M445" s="18"/>
      <c r="N445" s="18"/>
      <c r="O445" s="18"/>
      <c r="P445" s="18"/>
      <c r="Q445" s="18"/>
      <c r="R445" s="21" t="str">
        <f t="shared" si="47"/>
        <v/>
      </c>
    </row>
    <row r="446" spans="1:18" x14ac:dyDescent="0.25">
      <c r="A446" s="18"/>
      <c r="B446" s="19"/>
      <c r="C446" s="19"/>
      <c r="D446" s="19"/>
      <c r="E446" s="19"/>
      <c r="F446" s="20"/>
      <c r="G446" s="18"/>
      <c r="H446" s="19"/>
      <c r="I446" s="19"/>
      <c r="J446" s="20"/>
      <c r="K446" s="20"/>
      <c r="L446" s="20"/>
      <c r="M446" s="18"/>
      <c r="N446" s="18"/>
      <c r="O446" s="18"/>
      <c r="P446" s="18"/>
      <c r="Q446" s="18"/>
      <c r="R446" s="21" t="str">
        <f t="shared" si="47"/>
        <v/>
      </c>
    </row>
    <row r="447" spans="1:18" x14ac:dyDescent="0.25">
      <c r="A447" s="18"/>
      <c r="B447" s="19"/>
      <c r="C447" s="19"/>
      <c r="D447" s="19"/>
      <c r="E447" s="19"/>
      <c r="F447" s="20"/>
      <c r="G447" s="18"/>
      <c r="H447" s="19"/>
      <c r="I447" s="19"/>
      <c r="J447" s="20"/>
      <c r="K447" s="20"/>
      <c r="L447" s="20"/>
      <c r="M447" s="18"/>
      <c r="N447" s="18"/>
      <c r="O447" s="18"/>
      <c r="P447" s="18"/>
      <c r="Q447" s="18"/>
      <c r="R447" s="21" t="str">
        <f t="shared" si="47"/>
        <v/>
      </c>
    </row>
    <row r="448" spans="1:18" x14ac:dyDescent="0.25">
      <c r="A448" s="18"/>
      <c r="B448" s="19"/>
      <c r="C448" s="19"/>
      <c r="D448" s="19"/>
      <c r="E448" s="19"/>
      <c r="F448" s="20"/>
      <c r="G448" s="18"/>
      <c r="H448" s="19"/>
      <c r="I448" s="19"/>
      <c r="J448" s="20"/>
      <c r="K448" s="20"/>
      <c r="L448" s="20"/>
      <c r="M448" s="18"/>
      <c r="N448" s="18"/>
      <c r="O448" s="18"/>
      <c r="P448" s="18"/>
      <c r="Q448" s="18"/>
      <c r="R448" s="21" t="str">
        <f t="shared" si="47"/>
        <v/>
      </c>
    </row>
    <row r="449" spans="1:18" x14ac:dyDescent="0.25">
      <c r="A449" s="18"/>
      <c r="B449" s="19"/>
      <c r="C449" s="19"/>
      <c r="D449" s="19"/>
      <c r="E449" s="19"/>
      <c r="F449" s="20"/>
      <c r="G449" s="18"/>
      <c r="H449" s="19"/>
      <c r="I449" s="19"/>
      <c r="J449" s="20"/>
      <c r="K449" s="20"/>
      <c r="L449" s="20"/>
      <c r="M449" s="18"/>
      <c r="N449" s="18"/>
      <c r="O449" s="18"/>
      <c r="P449" s="18"/>
      <c r="Q449" s="18"/>
      <c r="R449" s="21" t="str">
        <f t="shared" si="47"/>
        <v/>
      </c>
    </row>
    <row r="450" spans="1:18" x14ac:dyDescent="0.25">
      <c r="A450" s="18"/>
      <c r="B450" s="19"/>
      <c r="C450" s="19"/>
      <c r="D450" s="19"/>
      <c r="E450" s="19"/>
      <c r="F450" s="20"/>
      <c r="G450" s="18"/>
      <c r="H450" s="19"/>
      <c r="I450" s="19"/>
      <c r="J450" s="20"/>
      <c r="K450" s="20"/>
      <c r="L450" s="20"/>
      <c r="M450" s="18"/>
      <c r="N450" s="18"/>
      <c r="O450" s="18"/>
      <c r="P450" s="18"/>
      <c r="Q450" s="18"/>
      <c r="R450" s="21" t="str">
        <f t="shared" si="47"/>
        <v/>
      </c>
    </row>
    <row r="451" spans="1:18" x14ac:dyDescent="0.25">
      <c r="A451" s="18"/>
      <c r="B451" s="19"/>
      <c r="C451" s="19"/>
      <c r="D451" s="19"/>
      <c r="E451" s="19"/>
      <c r="F451" s="20"/>
      <c r="G451" s="18"/>
      <c r="H451" s="19"/>
      <c r="I451" s="19"/>
      <c r="J451" s="20"/>
      <c r="K451" s="20"/>
      <c r="L451" s="20"/>
      <c r="M451" s="18"/>
      <c r="N451" s="18"/>
      <c r="O451" s="18"/>
      <c r="P451" s="18"/>
      <c r="Q451" s="18"/>
      <c r="R451" s="21" t="str">
        <f t="shared" si="47"/>
        <v/>
      </c>
    </row>
    <row r="452" spans="1:18" x14ac:dyDescent="0.25">
      <c r="A452" s="18"/>
      <c r="B452" s="19"/>
      <c r="C452" s="19"/>
      <c r="D452" s="19"/>
      <c r="E452" s="19"/>
      <c r="F452" s="20"/>
      <c r="G452" s="18"/>
      <c r="H452" s="19"/>
      <c r="I452" s="19"/>
      <c r="J452" s="20"/>
      <c r="K452" s="20"/>
      <c r="L452" s="20"/>
      <c r="M452" s="18"/>
      <c r="N452" s="18"/>
      <c r="O452" s="18"/>
      <c r="P452" s="18"/>
      <c r="Q452" s="18"/>
      <c r="R452" s="21" t="str">
        <f t="shared" si="47"/>
        <v/>
      </c>
    </row>
    <row r="453" spans="1:18" x14ac:dyDescent="0.25">
      <c r="A453" s="18"/>
      <c r="B453" s="19"/>
      <c r="C453" s="19"/>
      <c r="D453" s="19"/>
      <c r="E453" s="19"/>
      <c r="F453" s="20"/>
      <c r="G453" s="18"/>
      <c r="H453" s="19"/>
      <c r="I453" s="19"/>
      <c r="J453" s="20"/>
      <c r="K453" s="20"/>
      <c r="L453" s="20"/>
      <c r="M453" s="18"/>
      <c r="N453" s="18"/>
      <c r="O453" s="18"/>
      <c r="P453" s="18"/>
      <c r="Q453" s="18"/>
      <c r="R453" s="21" t="str">
        <f t="shared" si="47"/>
        <v/>
      </c>
    </row>
    <row r="454" spans="1:18" x14ac:dyDescent="0.25">
      <c r="A454" s="18"/>
      <c r="B454" s="19"/>
      <c r="C454" s="19"/>
      <c r="D454" s="19"/>
      <c r="E454" s="19"/>
      <c r="F454" s="20"/>
      <c r="G454" s="18"/>
      <c r="H454" s="19"/>
      <c r="I454" s="19"/>
      <c r="J454" s="20"/>
      <c r="K454" s="20"/>
      <c r="L454" s="20"/>
      <c r="M454" s="18"/>
      <c r="N454" s="18"/>
      <c r="O454" s="18"/>
      <c r="P454" s="18"/>
      <c r="Q454" s="18"/>
      <c r="R454" s="21" t="str">
        <f t="shared" si="47"/>
        <v/>
      </c>
    </row>
    <row r="455" spans="1:18" x14ac:dyDescent="0.25">
      <c r="A455" s="18"/>
      <c r="B455" s="19"/>
      <c r="C455" s="19"/>
      <c r="D455" s="19"/>
      <c r="E455" s="19"/>
      <c r="F455" s="20"/>
      <c r="G455" s="18"/>
      <c r="H455" s="19"/>
      <c r="I455" s="19"/>
      <c r="J455" s="20"/>
      <c r="K455" s="20"/>
      <c r="L455" s="20"/>
      <c r="M455" s="18"/>
      <c r="N455" s="18"/>
      <c r="O455" s="18"/>
      <c r="P455" s="18"/>
      <c r="Q455" s="18"/>
      <c r="R455" s="21" t="str">
        <f t="shared" si="47"/>
        <v/>
      </c>
    </row>
    <row r="456" spans="1:18" x14ac:dyDescent="0.25">
      <c r="A456" s="18"/>
      <c r="B456" s="19"/>
      <c r="C456" s="19"/>
      <c r="D456" s="19"/>
      <c r="E456" s="19"/>
      <c r="F456" s="20"/>
      <c r="G456" s="18"/>
      <c r="H456" s="19"/>
      <c r="I456" s="19"/>
      <c r="J456" s="20"/>
      <c r="K456" s="20"/>
      <c r="L456" s="20"/>
      <c r="M456" s="18"/>
      <c r="N456" s="18"/>
      <c r="O456" s="18"/>
      <c r="P456" s="18"/>
      <c r="Q456" s="18"/>
      <c r="R456" s="21" t="str">
        <f t="shared" si="47"/>
        <v/>
      </c>
    </row>
    <row r="457" spans="1:18" x14ac:dyDescent="0.25">
      <c r="A457" s="18"/>
      <c r="B457" s="19"/>
      <c r="C457" s="19"/>
      <c r="D457" s="19"/>
      <c r="E457" s="19"/>
      <c r="F457" s="20"/>
      <c r="G457" s="18"/>
      <c r="H457" s="19"/>
      <c r="I457" s="19"/>
      <c r="J457" s="20"/>
      <c r="K457" s="20"/>
      <c r="L457" s="20"/>
      <c r="M457" s="18"/>
      <c r="N457" s="18"/>
      <c r="O457" s="18"/>
      <c r="P457" s="18"/>
      <c r="Q457" s="18"/>
      <c r="R457" s="21" t="str">
        <f t="shared" si="47"/>
        <v/>
      </c>
    </row>
    <row r="458" spans="1:18" x14ac:dyDescent="0.25">
      <c r="A458" s="18"/>
      <c r="B458" s="19"/>
      <c r="C458" s="19"/>
      <c r="D458" s="19"/>
      <c r="E458" s="19"/>
      <c r="F458" s="20"/>
      <c r="G458" s="18"/>
      <c r="H458" s="19"/>
      <c r="I458" s="19"/>
      <c r="J458" s="20"/>
      <c r="K458" s="20"/>
      <c r="L458" s="20"/>
      <c r="M458" s="18"/>
      <c r="N458" s="18"/>
      <c r="O458" s="18"/>
      <c r="P458" s="18"/>
      <c r="Q458" s="18"/>
      <c r="R458" s="21" t="str">
        <f t="shared" si="47"/>
        <v/>
      </c>
    </row>
    <row r="459" spans="1:18" x14ac:dyDescent="0.25">
      <c r="A459" s="18"/>
      <c r="B459" s="19"/>
      <c r="C459" s="19"/>
      <c r="D459" s="19"/>
      <c r="E459" s="19"/>
      <c r="F459" s="20"/>
      <c r="G459" s="18"/>
      <c r="H459" s="19"/>
      <c r="I459" s="19"/>
      <c r="J459" s="20"/>
      <c r="K459" s="20"/>
      <c r="L459" s="20"/>
      <c r="M459" s="18"/>
      <c r="N459" s="18"/>
      <c r="O459" s="18"/>
      <c r="P459" s="18"/>
      <c r="Q459" s="18"/>
      <c r="R459" s="21" t="str">
        <f t="shared" si="47"/>
        <v/>
      </c>
    </row>
    <row r="460" spans="1:18" x14ac:dyDescent="0.25">
      <c r="A460" s="18"/>
      <c r="B460" s="19"/>
      <c r="C460" s="19"/>
      <c r="D460" s="19"/>
      <c r="E460" s="19"/>
      <c r="F460" s="20"/>
      <c r="G460" s="18"/>
      <c r="H460" s="19"/>
      <c r="I460" s="19"/>
      <c r="J460" s="20"/>
      <c r="K460" s="20"/>
      <c r="L460" s="20"/>
      <c r="M460" s="18"/>
      <c r="N460" s="18"/>
      <c r="O460" s="18"/>
      <c r="P460" s="18"/>
      <c r="Q460" s="18"/>
      <c r="R460" s="21" t="str">
        <f t="shared" si="47"/>
        <v/>
      </c>
    </row>
    <row r="461" spans="1:18" x14ac:dyDescent="0.25">
      <c r="A461" s="18"/>
      <c r="B461" s="19"/>
      <c r="C461" s="19"/>
      <c r="D461" s="19"/>
      <c r="E461" s="19"/>
      <c r="F461" s="20"/>
      <c r="G461" s="18"/>
      <c r="H461" s="19"/>
      <c r="I461" s="19"/>
      <c r="J461" s="20"/>
      <c r="K461" s="20"/>
      <c r="L461" s="20"/>
      <c r="M461" s="18"/>
      <c r="N461" s="18"/>
      <c r="O461" s="18"/>
      <c r="P461" s="18"/>
      <c r="Q461" s="18"/>
      <c r="R461" s="21" t="str">
        <f t="shared" si="47"/>
        <v/>
      </c>
    </row>
    <row r="462" spans="1:18" x14ac:dyDescent="0.25">
      <c r="A462" s="18"/>
      <c r="B462" s="19"/>
      <c r="C462" s="19"/>
      <c r="D462" s="19"/>
      <c r="E462" s="19"/>
      <c r="F462" s="20"/>
      <c r="G462" s="18"/>
      <c r="H462" s="19"/>
      <c r="I462" s="19"/>
      <c r="J462" s="20"/>
      <c r="K462" s="20"/>
      <c r="L462" s="20"/>
      <c r="M462" s="18"/>
      <c r="N462" s="18"/>
      <c r="O462" s="18"/>
      <c r="P462" s="18"/>
      <c r="Q462" s="18"/>
      <c r="R462" s="21" t="str">
        <f t="shared" si="47"/>
        <v/>
      </c>
    </row>
    <row r="463" spans="1:18" x14ac:dyDescent="0.25">
      <c r="A463" s="18"/>
      <c r="B463" s="19"/>
      <c r="C463" s="19"/>
      <c r="D463" s="19"/>
      <c r="E463" s="19"/>
      <c r="F463" s="20"/>
      <c r="G463" s="18"/>
      <c r="H463" s="19"/>
      <c r="I463" s="19"/>
      <c r="J463" s="20"/>
      <c r="K463" s="20"/>
      <c r="L463" s="20"/>
      <c r="M463" s="18"/>
      <c r="N463" s="18"/>
      <c r="O463" s="18"/>
      <c r="P463" s="18"/>
      <c r="Q463" s="18"/>
      <c r="R463" s="21" t="str">
        <f t="shared" si="47"/>
        <v/>
      </c>
    </row>
    <row r="464" spans="1:18" x14ac:dyDescent="0.25">
      <c r="A464" s="18"/>
      <c r="B464" s="19"/>
      <c r="C464" s="19"/>
      <c r="D464" s="19"/>
      <c r="E464" s="19"/>
      <c r="F464" s="20"/>
      <c r="G464" s="18"/>
      <c r="H464" s="19"/>
      <c r="I464" s="19"/>
      <c r="J464" s="20"/>
      <c r="K464" s="20"/>
      <c r="L464" s="20"/>
      <c r="M464" s="18"/>
      <c r="N464" s="18"/>
      <c r="O464" s="18"/>
      <c r="P464" s="18"/>
      <c r="Q464" s="18"/>
      <c r="R464" s="21" t="str">
        <f t="shared" si="47"/>
        <v/>
      </c>
    </row>
    <row r="465" spans="1:18" x14ac:dyDescent="0.25">
      <c r="A465" s="18"/>
      <c r="B465" s="19"/>
      <c r="C465" s="19"/>
      <c r="D465" s="19"/>
      <c r="E465" s="19"/>
      <c r="F465" s="20"/>
      <c r="G465" s="18"/>
      <c r="H465" s="19"/>
      <c r="I465" s="19"/>
      <c r="J465" s="20"/>
      <c r="K465" s="20"/>
      <c r="L465" s="20"/>
      <c r="M465" s="18"/>
      <c r="N465" s="18"/>
      <c r="O465" s="18"/>
      <c r="P465" s="18"/>
      <c r="Q465" s="18"/>
      <c r="R465" s="21" t="str">
        <f t="shared" si="47"/>
        <v/>
      </c>
    </row>
    <row r="466" spans="1:18" x14ac:dyDescent="0.25">
      <c r="A466" s="18"/>
      <c r="B466" s="19"/>
      <c r="C466" s="19"/>
      <c r="D466" s="19"/>
      <c r="E466" s="19"/>
      <c r="F466" s="20"/>
      <c r="G466" s="18"/>
      <c r="H466" s="19"/>
      <c r="I466" s="19"/>
      <c r="J466" s="20"/>
      <c r="K466" s="20"/>
      <c r="L466" s="20"/>
      <c r="M466" s="18"/>
      <c r="N466" s="18"/>
      <c r="O466" s="18"/>
      <c r="P466" s="18"/>
      <c r="Q466" s="18"/>
      <c r="R466" s="21" t="str">
        <f t="shared" si="47"/>
        <v/>
      </c>
    </row>
    <row r="467" spans="1:18" x14ac:dyDescent="0.25">
      <c r="A467" s="18"/>
      <c r="B467" s="19"/>
      <c r="C467" s="19"/>
      <c r="D467" s="19"/>
      <c r="E467" s="19"/>
      <c r="F467" s="20"/>
      <c r="G467" s="18"/>
      <c r="H467" s="19"/>
      <c r="I467" s="19"/>
      <c r="J467" s="20"/>
      <c r="K467" s="20"/>
      <c r="L467" s="20"/>
      <c r="M467" s="18"/>
      <c r="N467" s="18"/>
      <c r="O467" s="18"/>
      <c r="P467" s="18"/>
      <c r="Q467" s="18"/>
      <c r="R467" s="21" t="str">
        <f t="shared" si="47"/>
        <v/>
      </c>
    </row>
    <row r="468" spans="1:18" x14ac:dyDescent="0.25">
      <c r="A468" s="18"/>
      <c r="B468" s="19"/>
      <c r="C468" s="19"/>
      <c r="D468" s="19"/>
      <c r="E468" s="19"/>
      <c r="F468" s="20"/>
      <c r="G468" s="18"/>
      <c r="H468" s="19"/>
      <c r="I468" s="19"/>
      <c r="J468" s="20"/>
      <c r="K468" s="20"/>
      <c r="L468" s="20"/>
      <c r="M468" s="18"/>
      <c r="N468" s="18"/>
      <c r="O468" s="18"/>
      <c r="P468" s="18"/>
      <c r="Q468" s="18"/>
      <c r="R468" s="21" t="str">
        <f t="shared" si="47"/>
        <v/>
      </c>
    </row>
    <row r="469" spans="1:18" x14ac:dyDescent="0.25">
      <c r="A469" s="18"/>
      <c r="B469" s="19"/>
      <c r="C469" s="19"/>
      <c r="D469" s="19"/>
      <c r="E469" s="19"/>
      <c r="F469" s="20"/>
      <c r="G469" s="18"/>
      <c r="H469" s="19"/>
      <c r="I469" s="19"/>
      <c r="J469" s="20"/>
      <c r="K469" s="20"/>
      <c r="L469" s="20"/>
      <c r="M469" s="18"/>
      <c r="N469" s="18"/>
      <c r="O469" s="18"/>
      <c r="P469" s="18"/>
      <c r="Q469" s="18"/>
      <c r="R469" s="21" t="str">
        <f t="shared" si="47"/>
        <v/>
      </c>
    </row>
    <row r="470" spans="1:18" x14ac:dyDescent="0.25">
      <c r="A470" s="18"/>
      <c r="B470" s="19"/>
      <c r="C470" s="19"/>
      <c r="D470" s="19"/>
      <c r="E470" s="19"/>
      <c r="F470" s="20"/>
      <c r="G470" s="18"/>
      <c r="H470" s="19"/>
      <c r="I470" s="19"/>
      <c r="J470" s="20"/>
      <c r="K470" s="20"/>
      <c r="L470" s="20"/>
      <c r="M470" s="18"/>
      <c r="N470" s="18"/>
      <c r="O470" s="18"/>
      <c r="P470" s="18"/>
      <c r="Q470" s="18"/>
      <c r="R470" s="21" t="str">
        <f t="shared" si="47"/>
        <v/>
      </c>
    </row>
    <row r="471" spans="1:18" x14ac:dyDescent="0.25">
      <c r="A471" s="18"/>
      <c r="B471" s="19"/>
      <c r="C471" s="19"/>
      <c r="D471" s="19"/>
      <c r="E471" s="19"/>
      <c r="F471" s="20"/>
      <c r="G471" s="18"/>
      <c r="H471" s="19"/>
      <c r="I471" s="19"/>
      <c r="J471" s="20"/>
      <c r="K471" s="20"/>
      <c r="L471" s="20"/>
      <c r="M471" s="18"/>
      <c r="N471" s="18"/>
      <c r="O471" s="18"/>
      <c r="P471" s="18"/>
      <c r="Q471" s="18"/>
      <c r="R471" s="21" t="str">
        <f t="shared" si="47"/>
        <v/>
      </c>
    </row>
    <row r="472" spans="1:18" x14ac:dyDescent="0.25">
      <c r="A472" s="18"/>
      <c r="B472" s="19"/>
      <c r="C472" s="19"/>
      <c r="D472" s="19"/>
      <c r="E472" s="19"/>
      <c r="F472" s="20"/>
      <c r="G472" s="18"/>
      <c r="H472" s="19"/>
      <c r="I472" s="19"/>
      <c r="J472" s="20"/>
      <c r="K472" s="20"/>
      <c r="L472" s="20"/>
      <c r="M472" s="18"/>
      <c r="N472" s="18"/>
      <c r="O472" s="18"/>
      <c r="P472" s="18"/>
      <c r="Q472" s="18"/>
      <c r="R472" s="21" t="str">
        <f t="shared" si="47"/>
        <v/>
      </c>
    </row>
    <row r="473" spans="1:18" x14ac:dyDescent="0.25">
      <c r="A473" s="18"/>
      <c r="B473" s="19"/>
      <c r="C473" s="19"/>
      <c r="D473" s="19"/>
      <c r="E473" s="19"/>
      <c r="F473" s="20"/>
      <c r="G473" s="18"/>
      <c r="H473" s="19"/>
      <c r="I473" s="19"/>
      <c r="J473" s="20"/>
      <c r="K473" s="20"/>
      <c r="L473" s="20"/>
      <c r="M473" s="18"/>
      <c r="N473" s="18"/>
      <c r="O473" s="18"/>
      <c r="P473" s="18"/>
      <c r="Q473" s="18"/>
      <c r="R473" s="21" t="str">
        <f t="shared" si="47"/>
        <v/>
      </c>
    </row>
    <row r="474" spans="1:18" x14ac:dyDescent="0.25">
      <c r="A474" s="18"/>
      <c r="B474" s="19"/>
      <c r="C474" s="19"/>
      <c r="D474" s="19"/>
      <c r="E474" s="19"/>
      <c r="F474" s="20"/>
      <c r="G474" s="18"/>
      <c r="H474" s="19"/>
      <c r="I474" s="19"/>
      <c r="J474" s="20"/>
      <c r="K474" s="20"/>
      <c r="L474" s="20"/>
      <c r="M474" s="18"/>
      <c r="N474" s="18"/>
      <c r="O474" s="18"/>
      <c r="P474" s="18"/>
      <c r="Q474" s="18"/>
      <c r="R474" s="21" t="str">
        <f t="shared" si="47"/>
        <v/>
      </c>
    </row>
    <row r="475" spans="1:18" x14ac:dyDescent="0.25">
      <c r="A475" s="18"/>
      <c r="B475" s="19"/>
      <c r="C475" s="19"/>
      <c r="D475" s="19"/>
      <c r="E475" s="19"/>
      <c r="F475" s="20"/>
      <c r="G475" s="18"/>
      <c r="H475" s="19"/>
      <c r="I475" s="19"/>
      <c r="J475" s="20"/>
      <c r="K475" s="20"/>
      <c r="L475" s="20"/>
      <c r="M475" s="18"/>
      <c r="N475" s="18"/>
      <c r="O475" s="18"/>
      <c r="P475" s="18"/>
      <c r="Q475" s="18"/>
      <c r="R475" s="21" t="str">
        <f t="shared" si="47"/>
        <v/>
      </c>
    </row>
    <row r="476" spans="1:18" x14ac:dyDescent="0.25">
      <c r="A476" s="18"/>
      <c r="B476" s="19"/>
      <c r="C476" s="19"/>
      <c r="D476" s="19"/>
      <c r="E476" s="19"/>
      <c r="F476" s="20"/>
      <c r="G476" s="18"/>
      <c r="H476" s="19"/>
      <c r="I476" s="19"/>
      <c r="J476" s="20"/>
      <c r="K476" s="20"/>
      <c r="L476" s="20"/>
      <c r="M476" s="18"/>
      <c r="N476" s="18"/>
      <c r="O476" s="18"/>
      <c r="P476" s="18"/>
      <c r="Q476" s="18"/>
      <c r="R476" s="21" t="str">
        <f t="shared" si="47"/>
        <v/>
      </c>
    </row>
    <row r="477" spans="1:18" x14ac:dyDescent="0.25">
      <c r="A477" s="18"/>
      <c r="B477" s="19"/>
      <c r="C477" s="19"/>
      <c r="D477" s="19"/>
      <c r="E477" s="19"/>
      <c r="F477" s="20"/>
      <c r="G477" s="18"/>
      <c r="H477" s="19"/>
      <c r="I477" s="19"/>
      <c r="J477" s="20"/>
      <c r="K477" s="20"/>
      <c r="L477" s="20"/>
      <c r="M477" s="18"/>
      <c r="N477" s="18"/>
      <c r="O477" s="18"/>
      <c r="P477" s="18"/>
      <c r="Q477" s="18"/>
      <c r="R477" s="21" t="str">
        <f t="shared" si="47"/>
        <v/>
      </c>
    </row>
    <row r="478" spans="1:18" x14ac:dyDescent="0.25">
      <c r="A478" s="18"/>
      <c r="B478" s="19"/>
      <c r="C478" s="19"/>
      <c r="D478" s="19"/>
      <c r="E478" s="19"/>
      <c r="F478" s="20"/>
      <c r="G478" s="18"/>
      <c r="H478" s="19"/>
      <c r="I478" s="19"/>
      <c r="J478" s="20"/>
      <c r="K478" s="20"/>
      <c r="L478" s="20"/>
      <c r="M478" s="18"/>
      <c r="N478" s="18"/>
      <c r="O478" s="18"/>
      <c r="P478" s="18"/>
      <c r="Q478" s="18"/>
      <c r="R478" s="21" t="str">
        <f t="shared" si="47"/>
        <v/>
      </c>
    </row>
    <row r="479" spans="1:18" x14ac:dyDescent="0.25">
      <c r="A479" s="18"/>
      <c r="B479" s="19"/>
      <c r="C479" s="19"/>
      <c r="D479" s="19"/>
      <c r="E479" s="19"/>
      <c r="F479" s="20"/>
      <c r="G479" s="18"/>
      <c r="H479" s="19"/>
      <c r="I479" s="19"/>
      <c r="J479" s="20"/>
      <c r="K479" s="20"/>
      <c r="L479" s="20"/>
      <c r="M479" s="18"/>
      <c r="N479" s="18"/>
      <c r="O479" s="18"/>
      <c r="P479" s="18"/>
      <c r="Q479" s="18"/>
      <c r="R479" s="21" t="str">
        <f t="shared" si="47"/>
        <v/>
      </c>
    </row>
    <row r="480" spans="1:18" x14ac:dyDescent="0.25">
      <c r="A480" s="18"/>
      <c r="B480" s="19"/>
      <c r="C480" s="19"/>
      <c r="D480" s="19"/>
      <c r="E480" s="19"/>
      <c r="F480" s="20"/>
      <c r="G480" s="18"/>
      <c r="H480" s="19"/>
      <c r="I480" s="19"/>
      <c r="J480" s="20"/>
      <c r="K480" s="20"/>
      <c r="L480" s="20"/>
      <c r="M480" s="18"/>
      <c r="N480" s="18"/>
      <c r="O480" s="18"/>
      <c r="P480" s="18"/>
      <c r="Q480" s="18"/>
      <c r="R480" s="21" t="str">
        <f t="shared" si="47"/>
        <v/>
      </c>
    </row>
    <row r="481" spans="1:18" x14ac:dyDescent="0.25">
      <c r="A481" s="18"/>
      <c r="B481" s="19"/>
      <c r="C481" s="19"/>
      <c r="D481" s="19"/>
      <c r="E481" s="19"/>
      <c r="F481" s="20"/>
      <c r="G481" s="18"/>
      <c r="H481" s="19"/>
      <c r="I481" s="19"/>
      <c r="J481" s="20"/>
      <c r="K481" s="20"/>
      <c r="L481" s="20"/>
      <c r="M481" s="18"/>
      <c r="N481" s="18"/>
      <c r="O481" s="18"/>
      <c r="P481" s="18"/>
      <c r="Q481" s="18"/>
      <c r="R481" s="21" t="str">
        <f t="shared" si="47"/>
        <v/>
      </c>
    </row>
    <row r="482" spans="1:18" x14ac:dyDescent="0.25">
      <c r="A482" s="18"/>
      <c r="B482" s="19"/>
      <c r="C482" s="19"/>
      <c r="D482" s="19"/>
      <c r="E482" s="19"/>
      <c r="F482" s="20"/>
      <c r="G482" s="18"/>
      <c r="H482" s="19"/>
      <c r="I482" s="19"/>
      <c r="J482" s="20"/>
      <c r="K482" s="20"/>
      <c r="L482" s="20"/>
      <c r="M482" s="18"/>
      <c r="N482" s="18"/>
      <c r="O482" s="18"/>
      <c r="P482" s="18"/>
      <c r="Q482" s="18"/>
      <c r="R482" s="21" t="str">
        <f t="shared" si="47"/>
        <v/>
      </c>
    </row>
    <row r="483" spans="1:18" x14ac:dyDescent="0.25">
      <c r="A483" s="18"/>
      <c r="B483" s="19"/>
      <c r="C483" s="19"/>
      <c r="D483" s="19"/>
      <c r="E483" s="19"/>
      <c r="F483" s="20"/>
      <c r="G483" s="18"/>
      <c r="H483" s="19"/>
      <c r="I483" s="19"/>
      <c r="J483" s="20"/>
      <c r="K483" s="20"/>
      <c r="L483" s="20"/>
      <c r="M483" s="18"/>
      <c r="N483" s="18"/>
      <c r="O483" s="18"/>
      <c r="P483" s="18"/>
      <c r="Q483" s="18"/>
      <c r="R483" s="21" t="str">
        <f t="shared" si="47"/>
        <v/>
      </c>
    </row>
    <row r="484" spans="1:18" x14ac:dyDescent="0.25">
      <c r="A484" s="18"/>
      <c r="B484" s="19"/>
      <c r="C484" s="19"/>
      <c r="D484" s="19"/>
      <c r="E484" s="19"/>
      <c r="F484" s="20"/>
      <c r="G484" s="18"/>
      <c r="H484" s="19"/>
      <c r="I484" s="19"/>
      <c r="J484" s="20"/>
      <c r="K484" s="20"/>
      <c r="L484" s="20"/>
      <c r="M484" s="18"/>
      <c r="N484" s="18"/>
      <c r="O484" s="18"/>
      <c r="P484" s="18"/>
      <c r="Q484" s="18"/>
      <c r="R484" s="21" t="str">
        <f t="shared" si="47"/>
        <v/>
      </c>
    </row>
    <row r="485" spans="1:18" x14ac:dyDescent="0.25">
      <c r="A485" s="18"/>
      <c r="B485" s="19"/>
      <c r="C485" s="19"/>
      <c r="D485" s="19"/>
      <c r="E485" s="19"/>
      <c r="F485" s="20"/>
      <c r="G485" s="18"/>
      <c r="H485" s="19"/>
      <c r="I485" s="19"/>
      <c r="J485" s="20"/>
      <c r="K485" s="20"/>
      <c r="L485" s="20"/>
      <c r="M485" s="18"/>
      <c r="N485" s="18"/>
      <c r="O485" s="18"/>
      <c r="P485" s="18"/>
      <c r="Q485" s="18"/>
      <c r="R485" s="21" t="str">
        <f t="shared" si="47"/>
        <v/>
      </c>
    </row>
    <row r="486" spans="1:18" x14ac:dyDescent="0.25">
      <c r="A486" s="18"/>
      <c r="B486" s="19"/>
      <c r="C486" s="19"/>
      <c r="D486" s="19"/>
      <c r="E486" s="19"/>
      <c r="F486" s="20"/>
      <c r="G486" s="18"/>
      <c r="H486" s="19"/>
      <c r="I486" s="19"/>
      <c r="J486" s="20"/>
      <c r="K486" s="20"/>
      <c r="L486" s="20"/>
      <c r="M486" s="18"/>
      <c r="N486" s="18"/>
      <c r="O486" s="18"/>
      <c r="P486" s="18"/>
      <c r="Q486" s="18"/>
      <c r="R486" s="21" t="str">
        <f t="shared" si="47"/>
        <v/>
      </c>
    </row>
    <row r="487" spans="1:18" x14ac:dyDescent="0.25">
      <c r="A487" s="18"/>
      <c r="B487" s="19"/>
      <c r="C487" s="19"/>
      <c r="D487" s="19"/>
      <c r="E487" s="19"/>
      <c r="F487" s="20"/>
      <c r="G487" s="18"/>
      <c r="H487" s="19"/>
      <c r="I487" s="19"/>
      <c r="J487" s="20"/>
      <c r="K487" s="20"/>
      <c r="L487" s="20"/>
      <c r="M487" s="18"/>
      <c r="N487" s="18"/>
      <c r="O487" s="18"/>
      <c r="P487" s="18"/>
      <c r="Q487" s="18"/>
      <c r="R487" s="21" t="str">
        <f t="shared" si="47"/>
        <v/>
      </c>
    </row>
    <row r="488" spans="1:18" x14ac:dyDescent="0.25">
      <c r="A488" s="18"/>
      <c r="B488" s="19"/>
      <c r="C488" s="19"/>
      <c r="D488" s="19"/>
      <c r="E488" s="19"/>
      <c r="F488" s="20"/>
      <c r="G488" s="18"/>
      <c r="H488" s="19"/>
      <c r="I488" s="19"/>
      <c r="J488" s="20"/>
      <c r="K488" s="20"/>
      <c r="L488" s="20"/>
      <c r="M488" s="18"/>
      <c r="N488" s="18"/>
      <c r="O488" s="18"/>
      <c r="P488" s="18"/>
      <c r="Q488" s="18"/>
      <c r="R488" s="21" t="str">
        <f t="shared" si="47"/>
        <v/>
      </c>
    </row>
    <row r="489" spans="1:18" x14ac:dyDescent="0.25">
      <c r="A489" s="18"/>
      <c r="B489" s="19"/>
      <c r="C489" s="19"/>
      <c r="D489" s="19"/>
      <c r="E489" s="19"/>
      <c r="F489" s="20"/>
      <c r="G489" s="18"/>
      <c r="H489" s="19"/>
      <c r="I489" s="19"/>
      <c r="J489" s="20"/>
      <c r="K489" s="20"/>
      <c r="L489" s="20"/>
      <c r="M489" s="18"/>
      <c r="N489" s="18"/>
      <c r="O489" s="18"/>
      <c r="P489" s="18"/>
      <c r="Q489" s="18"/>
      <c r="R489" s="21" t="str">
        <f t="shared" si="47"/>
        <v/>
      </c>
    </row>
    <row r="490" spans="1:18" x14ac:dyDescent="0.25">
      <c r="A490" s="18"/>
      <c r="B490" s="19"/>
      <c r="C490" s="19"/>
      <c r="D490" s="19"/>
      <c r="E490" s="19"/>
      <c r="F490" s="20"/>
      <c r="G490" s="18"/>
      <c r="H490" s="19"/>
      <c r="I490" s="19"/>
      <c r="J490" s="20"/>
      <c r="K490" s="20"/>
      <c r="L490" s="20"/>
      <c r="M490" s="18"/>
      <c r="N490" s="18"/>
      <c r="O490" s="18"/>
      <c r="P490" s="18"/>
      <c r="Q490" s="18"/>
      <c r="R490" s="21" t="str">
        <f t="shared" si="47"/>
        <v/>
      </c>
    </row>
    <row r="491" spans="1:18" x14ac:dyDescent="0.25">
      <c r="A491" s="18"/>
      <c r="B491" s="19"/>
      <c r="C491" s="19"/>
      <c r="D491" s="19"/>
      <c r="E491" s="19"/>
      <c r="F491" s="20"/>
      <c r="G491" s="18"/>
      <c r="H491" s="19"/>
      <c r="I491" s="19"/>
      <c r="J491" s="20"/>
      <c r="K491" s="20"/>
      <c r="L491" s="20"/>
      <c r="M491" s="18"/>
      <c r="N491" s="18"/>
      <c r="O491" s="18"/>
      <c r="P491" s="18"/>
      <c r="Q491" s="18"/>
      <c r="R491" s="21" t="str">
        <f t="shared" si="47"/>
        <v/>
      </c>
    </row>
    <row r="492" spans="1:18" x14ac:dyDescent="0.25">
      <c r="A492" s="18"/>
      <c r="B492" s="19"/>
      <c r="C492" s="19"/>
      <c r="D492" s="19"/>
      <c r="E492" s="19"/>
      <c r="F492" s="20"/>
      <c r="G492" s="18"/>
      <c r="H492" s="19"/>
      <c r="I492" s="19"/>
      <c r="J492" s="20"/>
      <c r="K492" s="20"/>
      <c r="L492" s="20"/>
      <c r="M492" s="18"/>
      <c r="N492" s="18"/>
      <c r="O492" s="18"/>
      <c r="P492" s="18"/>
      <c r="Q492" s="18"/>
      <c r="R492" s="21" t="str">
        <f t="shared" si="47"/>
        <v/>
      </c>
    </row>
    <row r="493" spans="1:18" x14ac:dyDescent="0.25">
      <c r="A493" s="18"/>
      <c r="B493" s="19"/>
      <c r="C493" s="19"/>
      <c r="D493" s="19"/>
      <c r="E493" s="19"/>
      <c r="F493" s="20"/>
      <c r="G493" s="18"/>
      <c r="H493" s="19"/>
      <c r="I493" s="19"/>
      <c r="J493" s="20"/>
      <c r="K493" s="20"/>
      <c r="L493" s="20"/>
      <c r="M493" s="18"/>
      <c r="N493" s="18"/>
      <c r="O493" s="18"/>
      <c r="P493" s="18"/>
      <c r="Q493" s="18"/>
      <c r="R493" s="21" t="str">
        <f t="shared" si="47"/>
        <v/>
      </c>
    </row>
    <row r="494" spans="1:18" x14ac:dyDescent="0.25">
      <c r="A494" s="18"/>
      <c r="B494" s="19"/>
      <c r="C494" s="19"/>
      <c r="D494" s="19"/>
      <c r="E494" s="19"/>
      <c r="F494" s="20"/>
      <c r="G494" s="18"/>
      <c r="H494" s="19"/>
      <c r="I494" s="19"/>
      <c r="J494" s="20"/>
      <c r="K494" s="20"/>
      <c r="L494" s="20"/>
      <c r="M494" s="18"/>
      <c r="N494" s="18"/>
      <c r="O494" s="18"/>
      <c r="P494" s="18"/>
      <c r="Q494" s="18"/>
      <c r="R494" s="21" t="str">
        <f t="shared" si="47"/>
        <v/>
      </c>
    </row>
    <row r="495" spans="1:18" x14ac:dyDescent="0.25">
      <c r="A495" s="18"/>
      <c r="B495" s="19"/>
      <c r="C495" s="19"/>
      <c r="D495" s="19"/>
      <c r="E495" s="19"/>
      <c r="F495" s="20"/>
      <c r="G495" s="18"/>
      <c r="H495" s="19"/>
      <c r="I495" s="19"/>
      <c r="J495" s="20"/>
      <c r="K495" s="20"/>
      <c r="L495" s="20"/>
      <c r="M495" s="18"/>
      <c r="N495" s="18"/>
      <c r="O495" s="18"/>
      <c r="P495" s="18"/>
      <c r="Q495" s="18"/>
      <c r="R495" s="21" t="str">
        <f t="shared" si="47"/>
        <v/>
      </c>
    </row>
    <row r="496" spans="1:18" x14ac:dyDescent="0.25">
      <c r="A496" s="18"/>
      <c r="B496" s="19"/>
      <c r="C496" s="19"/>
      <c r="D496" s="19"/>
      <c r="E496" s="19"/>
      <c r="F496" s="20"/>
      <c r="G496" s="18"/>
      <c r="H496" s="19"/>
      <c r="I496" s="19"/>
      <c r="J496" s="20"/>
      <c r="K496" s="20"/>
      <c r="L496" s="20"/>
      <c r="M496" s="18"/>
      <c r="N496" s="18"/>
      <c r="O496" s="18"/>
      <c r="P496" s="18"/>
      <c r="Q496" s="18"/>
      <c r="R496" s="21" t="str">
        <f t="shared" si="47"/>
        <v/>
      </c>
    </row>
    <row r="497" spans="1:18" x14ac:dyDescent="0.25">
      <c r="A497" s="18"/>
      <c r="B497" s="19"/>
      <c r="C497" s="19"/>
      <c r="D497" s="19"/>
      <c r="E497" s="19"/>
      <c r="F497" s="20"/>
      <c r="G497" s="18"/>
      <c r="H497" s="19"/>
      <c r="I497" s="19"/>
      <c r="J497" s="20"/>
      <c r="K497" s="20"/>
      <c r="L497" s="20"/>
      <c r="M497" s="18"/>
      <c r="N497" s="18"/>
      <c r="O497" s="18"/>
      <c r="P497" s="18"/>
      <c r="Q497" s="18"/>
      <c r="R497" s="21" t="str">
        <f t="shared" si="47"/>
        <v/>
      </c>
    </row>
    <row r="498" spans="1:18" x14ac:dyDescent="0.25">
      <c r="A498" s="18"/>
      <c r="B498" s="19"/>
      <c r="C498" s="19"/>
      <c r="D498" s="19"/>
      <c r="E498" s="19"/>
      <c r="F498" s="20"/>
      <c r="G498" s="18"/>
      <c r="H498" s="19"/>
      <c r="I498" s="19"/>
      <c r="J498" s="20"/>
      <c r="K498" s="20"/>
      <c r="L498" s="20"/>
      <c r="M498" s="18"/>
      <c r="N498" s="18"/>
      <c r="O498" s="18"/>
      <c r="P498" s="18"/>
      <c r="Q498" s="18"/>
      <c r="R498" s="21" t="str">
        <f t="shared" si="47"/>
        <v/>
      </c>
    </row>
    <row r="499" spans="1:18" x14ac:dyDescent="0.25">
      <c r="A499" s="18"/>
      <c r="B499" s="19"/>
      <c r="C499" s="19"/>
      <c r="D499" s="19"/>
      <c r="E499" s="19"/>
      <c r="F499" s="20"/>
      <c r="G499" s="18"/>
      <c r="H499" s="19"/>
      <c r="I499" s="19"/>
      <c r="J499" s="20"/>
      <c r="K499" s="20"/>
      <c r="L499" s="20"/>
      <c r="M499" s="18"/>
      <c r="N499" s="18"/>
      <c r="O499" s="18"/>
      <c r="P499" s="18"/>
      <c r="Q499" s="18"/>
      <c r="R499" s="21" t="str">
        <f t="shared" si="47"/>
        <v/>
      </c>
    </row>
    <row r="500" spans="1:18" x14ac:dyDescent="0.25">
      <c r="A500" s="18"/>
      <c r="B500" s="19"/>
      <c r="C500" s="19"/>
      <c r="D500" s="19"/>
      <c r="E500" s="19"/>
      <c r="F500" s="20"/>
      <c r="G500" s="18"/>
      <c r="H500" s="19"/>
      <c r="I500" s="19"/>
      <c r="J500" s="20"/>
      <c r="K500" s="20"/>
      <c r="L500" s="20"/>
      <c r="M500" s="18"/>
      <c r="N500" s="18"/>
      <c r="O500" s="18"/>
      <c r="P500" s="18"/>
      <c r="Q500" s="18"/>
      <c r="R500" s="21" t="str">
        <f t="shared" si="47"/>
        <v/>
      </c>
    </row>
    <row r="501" spans="1:18" x14ac:dyDescent="0.25">
      <c r="A501" s="18"/>
      <c r="B501" s="19"/>
      <c r="C501" s="19"/>
      <c r="D501" s="19"/>
      <c r="E501" s="19"/>
      <c r="F501" s="20"/>
      <c r="G501" s="18"/>
      <c r="H501" s="19"/>
      <c r="I501" s="19"/>
      <c r="J501" s="20"/>
      <c r="K501" s="20"/>
      <c r="L501" s="20"/>
      <c r="M501" s="18"/>
      <c r="N501" s="18"/>
      <c r="O501" s="18"/>
      <c r="P501" s="18"/>
      <c r="Q501" s="18"/>
      <c r="R501" s="21" t="str">
        <f t="shared" si="47"/>
        <v/>
      </c>
    </row>
    <row r="502" spans="1:18" x14ac:dyDescent="0.25">
      <c r="A502" s="18"/>
      <c r="B502" s="19"/>
      <c r="C502" s="19"/>
      <c r="D502" s="19"/>
      <c r="E502" s="19"/>
      <c r="F502" s="20"/>
      <c r="G502" s="18"/>
      <c r="H502" s="19"/>
      <c r="I502" s="19"/>
      <c r="J502" s="20"/>
      <c r="K502" s="20"/>
      <c r="L502" s="20"/>
      <c r="M502" s="18"/>
      <c r="N502" s="18"/>
      <c r="O502" s="18"/>
      <c r="P502" s="18"/>
      <c r="Q502" s="18"/>
      <c r="R502" s="21" t="str">
        <f t="shared" ref="R502:R565" si="48">IF(A502&lt;&gt;"",IF(B502&lt;&gt;"",CONCATENATE(A502,"-",B502),""),"")</f>
        <v/>
      </c>
    </row>
    <row r="503" spans="1:18" x14ac:dyDescent="0.25">
      <c r="A503" s="18"/>
      <c r="B503" s="19"/>
      <c r="C503" s="19"/>
      <c r="D503" s="19"/>
      <c r="E503" s="19"/>
      <c r="F503" s="20"/>
      <c r="G503" s="18"/>
      <c r="H503" s="19"/>
      <c r="I503" s="19"/>
      <c r="J503" s="20"/>
      <c r="K503" s="20"/>
      <c r="L503" s="20"/>
      <c r="M503" s="18"/>
      <c r="N503" s="18"/>
      <c r="O503" s="18"/>
      <c r="P503" s="18"/>
      <c r="Q503" s="18"/>
      <c r="R503" s="21" t="str">
        <f t="shared" si="48"/>
        <v/>
      </c>
    </row>
    <row r="504" spans="1:18" x14ac:dyDescent="0.25">
      <c r="A504" s="18"/>
      <c r="B504" s="19"/>
      <c r="C504" s="19"/>
      <c r="D504" s="19"/>
      <c r="E504" s="19"/>
      <c r="F504" s="20"/>
      <c r="G504" s="18"/>
      <c r="H504" s="19"/>
      <c r="I504" s="19"/>
      <c r="J504" s="20"/>
      <c r="K504" s="20"/>
      <c r="L504" s="20"/>
      <c r="M504" s="18"/>
      <c r="N504" s="18"/>
      <c r="O504" s="18"/>
      <c r="P504" s="18"/>
      <c r="Q504" s="18"/>
      <c r="R504" s="21" t="str">
        <f t="shared" si="48"/>
        <v/>
      </c>
    </row>
    <row r="505" spans="1:18" x14ac:dyDescent="0.25">
      <c r="A505" s="18"/>
      <c r="B505" s="19"/>
      <c r="C505" s="19"/>
      <c r="D505" s="19"/>
      <c r="E505" s="19"/>
      <c r="F505" s="20"/>
      <c r="G505" s="18"/>
      <c r="H505" s="19"/>
      <c r="I505" s="19"/>
      <c r="J505" s="20"/>
      <c r="K505" s="20"/>
      <c r="L505" s="20"/>
      <c r="M505" s="18"/>
      <c r="N505" s="18"/>
      <c r="O505" s="18"/>
      <c r="P505" s="18"/>
      <c r="Q505" s="18"/>
      <c r="R505" s="21" t="str">
        <f t="shared" si="48"/>
        <v/>
      </c>
    </row>
    <row r="506" spans="1:18" x14ac:dyDescent="0.25">
      <c r="A506" s="18"/>
      <c r="B506" s="19"/>
      <c r="C506" s="19"/>
      <c r="D506" s="19"/>
      <c r="E506" s="19"/>
      <c r="F506" s="20"/>
      <c r="G506" s="18"/>
      <c r="H506" s="19"/>
      <c r="I506" s="19"/>
      <c r="J506" s="20"/>
      <c r="K506" s="20"/>
      <c r="L506" s="20"/>
      <c r="M506" s="18"/>
      <c r="N506" s="18"/>
      <c r="O506" s="18"/>
      <c r="P506" s="18"/>
      <c r="Q506" s="18"/>
      <c r="R506" s="21" t="str">
        <f t="shared" si="48"/>
        <v/>
      </c>
    </row>
    <row r="507" spans="1:18" x14ac:dyDescent="0.25">
      <c r="A507" s="18"/>
      <c r="B507" s="19"/>
      <c r="C507" s="19"/>
      <c r="D507" s="19"/>
      <c r="E507" s="19"/>
      <c r="F507" s="20"/>
      <c r="G507" s="18"/>
      <c r="H507" s="19"/>
      <c r="I507" s="19"/>
      <c r="J507" s="20"/>
      <c r="K507" s="20"/>
      <c r="L507" s="20"/>
      <c r="M507" s="18"/>
      <c r="N507" s="18"/>
      <c r="O507" s="18"/>
      <c r="P507" s="18"/>
      <c r="Q507" s="18"/>
      <c r="R507" s="21" t="str">
        <f t="shared" si="48"/>
        <v/>
      </c>
    </row>
    <row r="508" spans="1:18" x14ac:dyDescent="0.25">
      <c r="A508" s="18"/>
      <c r="B508" s="19"/>
      <c r="C508" s="19"/>
      <c r="D508" s="19"/>
      <c r="E508" s="19"/>
      <c r="F508" s="20"/>
      <c r="G508" s="18"/>
      <c r="H508" s="19"/>
      <c r="I508" s="19"/>
      <c r="J508" s="20"/>
      <c r="K508" s="20"/>
      <c r="L508" s="20"/>
      <c r="M508" s="18"/>
      <c r="N508" s="18"/>
      <c r="O508" s="18"/>
      <c r="P508" s="18"/>
      <c r="Q508" s="18"/>
      <c r="R508" s="21" t="str">
        <f t="shared" si="48"/>
        <v/>
      </c>
    </row>
    <row r="509" spans="1:18" x14ac:dyDescent="0.25">
      <c r="A509" s="18"/>
      <c r="B509" s="19"/>
      <c r="C509" s="19"/>
      <c r="D509" s="19"/>
      <c r="E509" s="19"/>
      <c r="F509" s="20"/>
      <c r="G509" s="18"/>
      <c r="H509" s="19"/>
      <c r="I509" s="19"/>
      <c r="J509" s="20"/>
      <c r="K509" s="20"/>
      <c r="L509" s="20"/>
      <c r="M509" s="18"/>
      <c r="N509" s="18"/>
      <c r="O509" s="18"/>
      <c r="P509" s="18"/>
      <c r="Q509" s="18"/>
      <c r="R509" s="21" t="str">
        <f t="shared" si="48"/>
        <v/>
      </c>
    </row>
    <row r="510" spans="1:18" x14ac:dyDescent="0.25">
      <c r="A510" s="18"/>
      <c r="B510" s="19"/>
      <c r="C510" s="19"/>
      <c r="D510" s="19"/>
      <c r="E510" s="19"/>
      <c r="F510" s="20"/>
      <c r="G510" s="18"/>
      <c r="H510" s="19"/>
      <c r="I510" s="19"/>
      <c r="J510" s="20"/>
      <c r="K510" s="20"/>
      <c r="L510" s="20"/>
      <c r="M510" s="18"/>
      <c r="N510" s="18"/>
      <c r="O510" s="18"/>
      <c r="P510" s="18"/>
      <c r="Q510" s="18"/>
      <c r="R510" s="21" t="str">
        <f t="shared" si="48"/>
        <v/>
      </c>
    </row>
    <row r="511" spans="1:18" x14ac:dyDescent="0.25">
      <c r="A511" s="18"/>
      <c r="B511" s="19"/>
      <c r="C511" s="19"/>
      <c r="D511" s="19"/>
      <c r="E511" s="19"/>
      <c r="F511" s="20"/>
      <c r="G511" s="18"/>
      <c r="H511" s="19"/>
      <c r="I511" s="19"/>
      <c r="J511" s="20"/>
      <c r="K511" s="20"/>
      <c r="L511" s="20"/>
      <c r="M511" s="18"/>
      <c r="N511" s="18"/>
      <c r="O511" s="18"/>
      <c r="P511" s="18"/>
      <c r="Q511" s="18"/>
      <c r="R511" s="21" t="str">
        <f t="shared" si="48"/>
        <v/>
      </c>
    </row>
    <row r="512" spans="1:18" x14ac:dyDescent="0.25">
      <c r="A512" s="18"/>
      <c r="B512" s="19"/>
      <c r="C512" s="19"/>
      <c r="D512" s="19"/>
      <c r="E512" s="19"/>
      <c r="F512" s="20"/>
      <c r="G512" s="18"/>
      <c r="H512" s="19"/>
      <c r="I512" s="19"/>
      <c r="J512" s="20"/>
      <c r="K512" s="20"/>
      <c r="L512" s="20"/>
      <c r="M512" s="18"/>
      <c r="N512" s="18"/>
      <c r="O512" s="18"/>
      <c r="P512" s="18"/>
      <c r="Q512" s="18"/>
      <c r="R512" s="21" t="str">
        <f t="shared" si="48"/>
        <v/>
      </c>
    </row>
    <row r="513" spans="1:18" x14ac:dyDescent="0.25">
      <c r="A513" s="18"/>
      <c r="B513" s="19"/>
      <c r="C513" s="19"/>
      <c r="D513" s="19"/>
      <c r="E513" s="19"/>
      <c r="F513" s="20"/>
      <c r="G513" s="18"/>
      <c r="H513" s="19"/>
      <c r="I513" s="19"/>
      <c r="J513" s="20"/>
      <c r="K513" s="20"/>
      <c r="L513" s="20"/>
      <c r="M513" s="18"/>
      <c r="N513" s="18"/>
      <c r="O513" s="18"/>
      <c r="P513" s="18"/>
      <c r="Q513" s="18"/>
      <c r="R513" s="21" t="str">
        <f t="shared" si="48"/>
        <v/>
      </c>
    </row>
    <row r="514" spans="1:18" x14ac:dyDescent="0.25">
      <c r="A514" s="18"/>
      <c r="B514" s="19"/>
      <c r="C514" s="19"/>
      <c r="D514" s="19"/>
      <c r="E514" s="19"/>
      <c r="F514" s="20"/>
      <c r="G514" s="18"/>
      <c r="H514" s="19"/>
      <c r="I514" s="19"/>
      <c r="J514" s="20"/>
      <c r="K514" s="20"/>
      <c r="L514" s="20"/>
      <c r="M514" s="18"/>
      <c r="N514" s="18"/>
      <c r="O514" s="18"/>
      <c r="P514" s="18"/>
      <c r="Q514" s="18"/>
      <c r="R514" s="21" t="str">
        <f t="shared" si="48"/>
        <v/>
      </c>
    </row>
    <row r="515" spans="1:18" x14ac:dyDescent="0.25">
      <c r="A515" s="18"/>
      <c r="B515" s="19"/>
      <c r="C515" s="19"/>
      <c r="D515" s="19"/>
      <c r="E515" s="19"/>
      <c r="F515" s="20"/>
      <c r="G515" s="18"/>
      <c r="H515" s="19"/>
      <c r="I515" s="19"/>
      <c r="J515" s="20"/>
      <c r="K515" s="20"/>
      <c r="L515" s="20"/>
      <c r="M515" s="18"/>
      <c r="N515" s="18"/>
      <c r="O515" s="18"/>
      <c r="P515" s="18"/>
      <c r="Q515" s="18"/>
      <c r="R515" s="21" t="str">
        <f t="shared" si="48"/>
        <v/>
      </c>
    </row>
    <row r="516" spans="1:18" x14ac:dyDescent="0.25">
      <c r="A516" s="18"/>
      <c r="B516" s="19"/>
      <c r="C516" s="19"/>
      <c r="D516" s="19"/>
      <c r="E516" s="19"/>
      <c r="F516" s="20"/>
      <c r="G516" s="18"/>
      <c r="H516" s="19"/>
      <c r="I516" s="19"/>
      <c r="J516" s="20"/>
      <c r="K516" s="20"/>
      <c r="L516" s="20"/>
      <c r="M516" s="18"/>
      <c r="N516" s="18"/>
      <c r="O516" s="18"/>
      <c r="P516" s="18"/>
      <c r="Q516" s="18"/>
      <c r="R516" s="21" t="str">
        <f t="shared" si="48"/>
        <v/>
      </c>
    </row>
    <row r="517" spans="1:18" x14ac:dyDescent="0.25">
      <c r="A517" s="18"/>
      <c r="B517" s="19"/>
      <c r="C517" s="19"/>
      <c r="D517" s="19"/>
      <c r="E517" s="19"/>
      <c r="F517" s="20"/>
      <c r="G517" s="18"/>
      <c r="H517" s="19"/>
      <c r="I517" s="19"/>
      <c r="J517" s="20"/>
      <c r="K517" s="20"/>
      <c r="L517" s="20"/>
      <c r="M517" s="18"/>
      <c r="N517" s="18"/>
      <c r="O517" s="18"/>
      <c r="P517" s="18"/>
      <c r="Q517" s="18"/>
      <c r="R517" s="21" t="str">
        <f t="shared" si="48"/>
        <v/>
      </c>
    </row>
    <row r="518" spans="1:18" x14ac:dyDescent="0.25">
      <c r="A518" s="18"/>
      <c r="B518" s="19"/>
      <c r="C518" s="19"/>
      <c r="D518" s="19"/>
      <c r="E518" s="19"/>
      <c r="F518" s="20"/>
      <c r="G518" s="18"/>
      <c r="H518" s="19"/>
      <c r="I518" s="19"/>
      <c r="J518" s="20"/>
      <c r="K518" s="20"/>
      <c r="L518" s="20"/>
      <c r="M518" s="18"/>
      <c r="N518" s="18"/>
      <c r="O518" s="18"/>
      <c r="P518" s="18"/>
      <c r="Q518" s="18"/>
      <c r="R518" s="21" t="str">
        <f t="shared" si="48"/>
        <v/>
      </c>
    </row>
    <row r="519" spans="1:18" x14ac:dyDescent="0.25">
      <c r="A519" s="18"/>
      <c r="B519" s="19"/>
      <c r="C519" s="19"/>
      <c r="D519" s="19"/>
      <c r="E519" s="19"/>
      <c r="F519" s="20"/>
      <c r="G519" s="18"/>
      <c r="H519" s="19"/>
      <c r="I519" s="19"/>
      <c r="J519" s="20"/>
      <c r="K519" s="20"/>
      <c r="L519" s="20"/>
      <c r="M519" s="18"/>
      <c r="N519" s="18"/>
      <c r="O519" s="18"/>
      <c r="P519" s="18"/>
      <c r="Q519" s="18"/>
      <c r="R519" s="21" t="str">
        <f t="shared" si="48"/>
        <v/>
      </c>
    </row>
    <row r="520" spans="1:18" x14ac:dyDescent="0.25">
      <c r="A520" s="18"/>
      <c r="B520" s="19"/>
      <c r="C520" s="19"/>
      <c r="D520" s="19"/>
      <c r="E520" s="19"/>
      <c r="F520" s="20"/>
      <c r="G520" s="18"/>
      <c r="H520" s="19"/>
      <c r="I520" s="19"/>
      <c r="J520" s="20"/>
      <c r="K520" s="20"/>
      <c r="L520" s="20"/>
      <c r="M520" s="18"/>
      <c r="N520" s="18"/>
      <c r="O520" s="18"/>
      <c r="P520" s="18"/>
      <c r="Q520" s="18"/>
      <c r="R520" s="21" t="str">
        <f t="shared" si="48"/>
        <v/>
      </c>
    </row>
    <row r="521" spans="1:18" x14ac:dyDescent="0.25">
      <c r="A521" s="18"/>
      <c r="B521" s="19"/>
      <c r="C521" s="19"/>
      <c r="D521" s="19"/>
      <c r="E521" s="19"/>
      <c r="F521" s="20"/>
      <c r="G521" s="18"/>
      <c r="H521" s="19"/>
      <c r="I521" s="19"/>
      <c r="J521" s="20"/>
      <c r="K521" s="20"/>
      <c r="L521" s="20"/>
      <c r="M521" s="18"/>
      <c r="N521" s="18"/>
      <c r="O521" s="18"/>
      <c r="P521" s="18"/>
      <c r="Q521" s="18"/>
      <c r="R521" s="21" t="str">
        <f t="shared" si="48"/>
        <v/>
      </c>
    </row>
    <row r="522" spans="1:18" x14ac:dyDescent="0.25">
      <c r="A522" s="18"/>
      <c r="B522" s="19"/>
      <c r="C522" s="19"/>
      <c r="D522" s="19"/>
      <c r="E522" s="19"/>
      <c r="F522" s="20"/>
      <c r="G522" s="18"/>
      <c r="H522" s="19"/>
      <c r="I522" s="19"/>
      <c r="J522" s="20"/>
      <c r="K522" s="20"/>
      <c r="L522" s="20"/>
      <c r="M522" s="18"/>
      <c r="N522" s="18"/>
      <c r="O522" s="18"/>
      <c r="P522" s="18"/>
      <c r="Q522" s="18"/>
      <c r="R522" s="21" t="str">
        <f t="shared" si="48"/>
        <v/>
      </c>
    </row>
    <row r="523" spans="1:18" x14ac:dyDescent="0.25">
      <c r="A523" s="18"/>
      <c r="B523" s="19"/>
      <c r="C523" s="19"/>
      <c r="D523" s="19"/>
      <c r="E523" s="19"/>
      <c r="F523" s="20"/>
      <c r="G523" s="18"/>
      <c r="H523" s="19"/>
      <c r="I523" s="19"/>
      <c r="J523" s="20"/>
      <c r="K523" s="20"/>
      <c r="L523" s="20"/>
      <c r="M523" s="18"/>
      <c r="N523" s="18"/>
      <c r="O523" s="18"/>
      <c r="P523" s="18"/>
      <c r="Q523" s="18"/>
      <c r="R523" s="21" t="str">
        <f t="shared" si="48"/>
        <v/>
      </c>
    </row>
    <row r="524" spans="1:18" x14ac:dyDescent="0.25">
      <c r="A524" s="18"/>
      <c r="B524" s="19"/>
      <c r="C524" s="19"/>
      <c r="D524" s="19"/>
      <c r="E524" s="19"/>
      <c r="F524" s="20"/>
      <c r="G524" s="18"/>
      <c r="H524" s="19"/>
      <c r="I524" s="19"/>
      <c r="J524" s="20"/>
      <c r="K524" s="20"/>
      <c r="L524" s="20"/>
      <c r="M524" s="18"/>
      <c r="N524" s="18"/>
      <c r="O524" s="18"/>
      <c r="P524" s="18"/>
      <c r="Q524" s="18"/>
      <c r="R524" s="21" t="str">
        <f t="shared" si="48"/>
        <v/>
      </c>
    </row>
    <row r="525" spans="1:18" x14ac:dyDescent="0.25">
      <c r="A525" s="18"/>
      <c r="B525" s="19"/>
      <c r="C525" s="19"/>
      <c r="D525" s="19"/>
      <c r="E525" s="19"/>
      <c r="F525" s="20"/>
      <c r="G525" s="18"/>
      <c r="H525" s="19"/>
      <c r="I525" s="19"/>
      <c r="J525" s="20"/>
      <c r="K525" s="20"/>
      <c r="L525" s="20"/>
      <c r="M525" s="18"/>
      <c r="N525" s="18"/>
      <c r="O525" s="18"/>
      <c r="P525" s="18"/>
      <c r="Q525" s="18"/>
      <c r="R525" s="21" t="str">
        <f t="shared" si="48"/>
        <v/>
      </c>
    </row>
    <row r="526" spans="1:18" x14ac:dyDescent="0.25">
      <c r="A526" s="18"/>
      <c r="B526" s="19"/>
      <c r="C526" s="19"/>
      <c r="D526" s="19"/>
      <c r="E526" s="19"/>
      <c r="F526" s="20"/>
      <c r="G526" s="18"/>
      <c r="H526" s="19"/>
      <c r="I526" s="19"/>
      <c r="J526" s="20"/>
      <c r="K526" s="20"/>
      <c r="L526" s="20"/>
      <c r="M526" s="18"/>
      <c r="N526" s="18"/>
      <c r="O526" s="18"/>
      <c r="P526" s="18"/>
      <c r="Q526" s="18"/>
      <c r="R526" s="21" t="str">
        <f t="shared" si="48"/>
        <v/>
      </c>
    </row>
    <row r="527" spans="1:18" x14ac:dyDescent="0.25">
      <c r="A527" s="18"/>
      <c r="B527" s="19"/>
      <c r="C527" s="19"/>
      <c r="D527" s="19"/>
      <c r="E527" s="19"/>
      <c r="F527" s="20"/>
      <c r="G527" s="18"/>
      <c r="H527" s="19"/>
      <c r="I527" s="19"/>
      <c r="J527" s="20"/>
      <c r="K527" s="20"/>
      <c r="L527" s="20"/>
      <c r="M527" s="18"/>
      <c r="N527" s="18"/>
      <c r="O527" s="18"/>
      <c r="P527" s="18"/>
      <c r="Q527" s="18"/>
      <c r="R527" s="21" t="str">
        <f t="shared" si="48"/>
        <v/>
      </c>
    </row>
    <row r="528" spans="1:18" x14ac:dyDescent="0.25">
      <c r="A528" s="18"/>
      <c r="B528" s="19"/>
      <c r="C528" s="19"/>
      <c r="D528" s="19"/>
      <c r="E528" s="19"/>
      <c r="F528" s="20"/>
      <c r="G528" s="18"/>
      <c r="H528" s="19"/>
      <c r="I528" s="19"/>
      <c r="J528" s="20"/>
      <c r="K528" s="20"/>
      <c r="L528" s="20"/>
      <c r="M528" s="18"/>
      <c r="N528" s="18"/>
      <c r="O528" s="18"/>
      <c r="P528" s="18"/>
      <c r="Q528" s="18"/>
      <c r="R528" s="21" t="str">
        <f t="shared" si="48"/>
        <v/>
      </c>
    </row>
    <row r="529" spans="1:18" x14ac:dyDescent="0.25">
      <c r="A529" s="18"/>
      <c r="B529" s="19"/>
      <c r="C529" s="19"/>
      <c r="D529" s="19"/>
      <c r="E529" s="19"/>
      <c r="F529" s="20"/>
      <c r="G529" s="18"/>
      <c r="H529" s="19"/>
      <c r="I529" s="19"/>
      <c r="J529" s="20"/>
      <c r="K529" s="20"/>
      <c r="L529" s="20"/>
      <c r="M529" s="18"/>
      <c r="N529" s="18"/>
      <c r="O529" s="18"/>
      <c r="P529" s="18"/>
      <c r="Q529" s="18"/>
      <c r="R529" s="21" t="str">
        <f t="shared" si="48"/>
        <v/>
      </c>
    </row>
    <row r="530" spans="1:18" x14ac:dyDescent="0.25">
      <c r="A530" s="18"/>
      <c r="B530" s="19"/>
      <c r="C530" s="19"/>
      <c r="D530" s="19"/>
      <c r="E530" s="19"/>
      <c r="F530" s="20"/>
      <c r="G530" s="18"/>
      <c r="H530" s="19"/>
      <c r="I530" s="19"/>
      <c r="J530" s="20"/>
      <c r="K530" s="20"/>
      <c r="L530" s="20"/>
      <c r="M530" s="18"/>
      <c r="N530" s="18"/>
      <c r="O530" s="18"/>
      <c r="P530" s="18"/>
      <c r="Q530" s="18"/>
      <c r="R530" s="21" t="str">
        <f t="shared" si="48"/>
        <v/>
      </c>
    </row>
    <row r="531" spans="1:18" x14ac:dyDescent="0.25">
      <c r="A531" s="18"/>
      <c r="B531" s="19"/>
      <c r="C531" s="19"/>
      <c r="D531" s="19"/>
      <c r="E531" s="19"/>
      <c r="F531" s="20"/>
      <c r="G531" s="18"/>
      <c r="H531" s="19"/>
      <c r="I531" s="19"/>
      <c r="J531" s="20"/>
      <c r="K531" s="20"/>
      <c r="L531" s="20"/>
      <c r="M531" s="18"/>
      <c r="N531" s="18"/>
      <c r="O531" s="18"/>
      <c r="P531" s="18"/>
      <c r="Q531" s="18"/>
      <c r="R531" s="21" t="str">
        <f t="shared" si="48"/>
        <v/>
      </c>
    </row>
    <row r="532" spans="1:18" x14ac:dyDescent="0.25">
      <c r="A532" s="18"/>
      <c r="B532" s="19"/>
      <c r="C532" s="19"/>
      <c r="D532" s="19"/>
      <c r="E532" s="19"/>
      <c r="F532" s="20"/>
      <c r="G532" s="18"/>
      <c r="H532" s="19"/>
      <c r="I532" s="19"/>
      <c r="J532" s="20"/>
      <c r="K532" s="20"/>
      <c r="L532" s="20"/>
      <c r="M532" s="18"/>
      <c r="N532" s="18"/>
      <c r="O532" s="18"/>
      <c r="P532" s="18"/>
      <c r="Q532" s="18"/>
      <c r="R532" s="21" t="str">
        <f t="shared" si="48"/>
        <v/>
      </c>
    </row>
    <row r="533" spans="1:18" x14ac:dyDescent="0.25">
      <c r="A533" s="18"/>
      <c r="B533" s="19"/>
      <c r="C533" s="19"/>
      <c r="D533" s="19"/>
      <c r="E533" s="19"/>
      <c r="F533" s="20"/>
      <c r="G533" s="18"/>
      <c r="H533" s="19"/>
      <c r="I533" s="19"/>
      <c r="J533" s="20"/>
      <c r="K533" s="20"/>
      <c r="L533" s="20"/>
      <c r="M533" s="18"/>
      <c r="N533" s="18"/>
      <c r="O533" s="18"/>
      <c r="P533" s="18"/>
      <c r="Q533" s="18"/>
      <c r="R533" s="21" t="str">
        <f t="shared" si="48"/>
        <v/>
      </c>
    </row>
    <row r="534" spans="1:18" x14ac:dyDescent="0.25">
      <c r="A534" s="18"/>
      <c r="B534" s="19"/>
      <c r="C534" s="19"/>
      <c r="D534" s="19"/>
      <c r="E534" s="19"/>
      <c r="F534" s="20"/>
      <c r="G534" s="18"/>
      <c r="H534" s="19"/>
      <c r="I534" s="19"/>
      <c r="J534" s="20"/>
      <c r="K534" s="20"/>
      <c r="L534" s="20"/>
      <c r="M534" s="18"/>
      <c r="N534" s="18"/>
      <c r="O534" s="18"/>
      <c r="P534" s="18"/>
      <c r="Q534" s="18"/>
      <c r="R534" s="21" t="str">
        <f t="shared" si="48"/>
        <v/>
      </c>
    </row>
    <row r="535" spans="1:18" x14ac:dyDescent="0.25">
      <c r="A535" s="18"/>
      <c r="B535" s="19"/>
      <c r="C535" s="19"/>
      <c r="D535" s="19"/>
      <c r="E535" s="19"/>
      <c r="F535" s="20"/>
      <c r="G535" s="18"/>
      <c r="H535" s="19"/>
      <c r="I535" s="19"/>
      <c r="J535" s="20"/>
      <c r="K535" s="20"/>
      <c r="L535" s="20"/>
      <c r="M535" s="18"/>
      <c r="N535" s="18"/>
      <c r="O535" s="18"/>
      <c r="P535" s="18"/>
      <c r="Q535" s="18"/>
      <c r="R535" s="21" t="str">
        <f t="shared" si="48"/>
        <v/>
      </c>
    </row>
    <row r="536" spans="1:18" x14ac:dyDescent="0.25">
      <c r="A536" s="18"/>
      <c r="B536" s="19"/>
      <c r="C536" s="19"/>
      <c r="D536" s="19"/>
      <c r="E536" s="19"/>
      <c r="F536" s="20"/>
      <c r="G536" s="18"/>
      <c r="H536" s="19"/>
      <c r="I536" s="19"/>
      <c r="J536" s="20"/>
      <c r="K536" s="20"/>
      <c r="L536" s="20"/>
      <c r="M536" s="18"/>
      <c r="N536" s="18"/>
      <c r="O536" s="18"/>
      <c r="P536" s="18"/>
      <c r="Q536" s="18"/>
      <c r="R536" s="21" t="str">
        <f t="shared" si="48"/>
        <v/>
      </c>
    </row>
    <row r="537" spans="1:18" x14ac:dyDescent="0.25">
      <c r="A537" s="18"/>
      <c r="B537" s="19"/>
      <c r="C537" s="19"/>
      <c r="D537" s="19"/>
      <c r="E537" s="19"/>
      <c r="F537" s="20"/>
      <c r="G537" s="18"/>
      <c r="H537" s="19"/>
      <c r="I537" s="19"/>
      <c r="J537" s="20"/>
      <c r="K537" s="20"/>
      <c r="L537" s="20"/>
      <c r="M537" s="18"/>
      <c r="N537" s="18"/>
      <c r="O537" s="18"/>
      <c r="P537" s="18"/>
      <c r="Q537" s="18"/>
      <c r="R537" s="21" t="str">
        <f t="shared" si="48"/>
        <v/>
      </c>
    </row>
    <row r="538" spans="1:18" x14ac:dyDescent="0.25">
      <c r="A538" s="18"/>
      <c r="B538" s="19"/>
      <c r="C538" s="19"/>
      <c r="D538" s="19"/>
      <c r="E538" s="19"/>
      <c r="F538" s="20"/>
      <c r="G538" s="18"/>
      <c r="H538" s="19"/>
      <c r="I538" s="19"/>
      <c r="J538" s="20"/>
      <c r="K538" s="20"/>
      <c r="L538" s="20"/>
      <c r="M538" s="18"/>
      <c r="N538" s="18"/>
      <c r="O538" s="18"/>
      <c r="P538" s="18"/>
      <c r="Q538" s="18"/>
      <c r="R538" s="21" t="str">
        <f t="shared" si="48"/>
        <v/>
      </c>
    </row>
    <row r="539" spans="1:18" x14ac:dyDescent="0.25">
      <c r="A539" s="18"/>
      <c r="B539" s="19"/>
      <c r="C539" s="19"/>
      <c r="D539" s="19"/>
      <c r="E539" s="19"/>
      <c r="F539" s="20"/>
      <c r="G539" s="18"/>
      <c r="H539" s="19"/>
      <c r="I539" s="19"/>
      <c r="J539" s="20"/>
      <c r="K539" s="20"/>
      <c r="L539" s="20"/>
      <c r="M539" s="18"/>
      <c r="N539" s="18"/>
      <c r="O539" s="18"/>
      <c r="P539" s="18"/>
      <c r="Q539" s="18"/>
      <c r="R539" s="21" t="str">
        <f t="shared" si="48"/>
        <v/>
      </c>
    </row>
    <row r="540" spans="1:18" x14ac:dyDescent="0.25">
      <c r="A540" s="18"/>
      <c r="B540" s="19"/>
      <c r="C540" s="19"/>
      <c r="D540" s="19"/>
      <c r="E540" s="19"/>
      <c r="F540" s="20"/>
      <c r="G540" s="18"/>
      <c r="H540" s="19"/>
      <c r="I540" s="19"/>
      <c r="J540" s="20"/>
      <c r="K540" s="20"/>
      <c r="L540" s="20"/>
      <c r="M540" s="18"/>
      <c r="N540" s="18"/>
      <c r="O540" s="18"/>
      <c r="P540" s="18"/>
      <c r="Q540" s="18"/>
      <c r="R540" s="21" t="str">
        <f t="shared" si="48"/>
        <v/>
      </c>
    </row>
    <row r="541" spans="1:18" x14ac:dyDescent="0.25">
      <c r="A541" s="18"/>
      <c r="B541" s="19"/>
      <c r="C541" s="19"/>
      <c r="D541" s="19"/>
      <c r="E541" s="19"/>
      <c r="F541" s="20"/>
      <c r="G541" s="18"/>
      <c r="H541" s="19"/>
      <c r="I541" s="19"/>
      <c r="J541" s="20"/>
      <c r="K541" s="20"/>
      <c r="L541" s="20"/>
      <c r="M541" s="18"/>
      <c r="N541" s="18"/>
      <c r="O541" s="18"/>
      <c r="P541" s="18"/>
      <c r="Q541" s="18"/>
      <c r="R541" s="21" t="str">
        <f t="shared" si="48"/>
        <v/>
      </c>
    </row>
    <row r="542" spans="1:18" x14ac:dyDescent="0.25">
      <c r="A542" s="18"/>
      <c r="B542" s="19"/>
      <c r="C542" s="19"/>
      <c r="D542" s="19"/>
      <c r="E542" s="19"/>
      <c r="F542" s="20"/>
      <c r="G542" s="18"/>
      <c r="H542" s="19"/>
      <c r="I542" s="19"/>
      <c r="J542" s="20"/>
      <c r="K542" s="20"/>
      <c r="L542" s="20"/>
      <c r="M542" s="18"/>
      <c r="N542" s="18"/>
      <c r="O542" s="18"/>
      <c r="P542" s="18"/>
      <c r="Q542" s="18"/>
      <c r="R542" s="21" t="str">
        <f t="shared" si="48"/>
        <v/>
      </c>
    </row>
    <row r="543" spans="1:18" x14ac:dyDescent="0.25">
      <c r="A543" s="18"/>
      <c r="B543" s="19"/>
      <c r="C543" s="19"/>
      <c r="D543" s="19"/>
      <c r="E543" s="19"/>
      <c r="F543" s="20"/>
      <c r="G543" s="18"/>
      <c r="H543" s="19"/>
      <c r="I543" s="19"/>
      <c r="J543" s="20"/>
      <c r="K543" s="20"/>
      <c r="L543" s="20"/>
      <c r="M543" s="18"/>
      <c r="N543" s="18"/>
      <c r="O543" s="18"/>
      <c r="P543" s="18"/>
      <c r="Q543" s="18"/>
      <c r="R543" s="21" t="str">
        <f t="shared" si="48"/>
        <v/>
      </c>
    </row>
    <row r="544" spans="1:18" x14ac:dyDescent="0.25">
      <c r="A544" s="18"/>
      <c r="B544" s="19"/>
      <c r="C544" s="19"/>
      <c r="D544" s="19"/>
      <c r="E544" s="19"/>
      <c r="F544" s="20"/>
      <c r="G544" s="18"/>
      <c r="H544" s="19"/>
      <c r="I544" s="19"/>
      <c r="J544" s="20"/>
      <c r="K544" s="20"/>
      <c r="L544" s="20"/>
      <c r="M544" s="18"/>
      <c r="N544" s="18"/>
      <c r="O544" s="18"/>
      <c r="P544" s="18"/>
      <c r="Q544" s="18"/>
      <c r="R544" s="21" t="str">
        <f t="shared" si="48"/>
        <v/>
      </c>
    </row>
    <row r="545" spans="1:18" x14ac:dyDescent="0.25">
      <c r="A545" s="18"/>
      <c r="B545" s="19"/>
      <c r="C545" s="19"/>
      <c r="D545" s="19"/>
      <c r="E545" s="19"/>
      <c r="F545" s="20"/>
      <c r="G545" s="18"/>
      <c r="H545" s="19"/>
      <c r="I545" s="19"/>
      <c r="J545" s="20"/>
      <c r="K545" s="20"/>
      <c r="L545" s="20"/>
      <c r="M545" s="18"/>
      <c r="N545" s="18"/>
      <c r="O545" s="18"/>
      <c r="P545" s="18"/>
      <c r="Q545" s="18"/>
      <c r="R545" s="21" t="str">
        <f t="shared" si="48"/>
        <v/>
      </c>
    </row>
    <row r="546" spans="1:18" x14ac:dyDescent="0.25">
      <c r="A546" s="18"/>
      <c r="B546" s="19"/>
      <c r="C546" s="19"/>
      <c r="D546" s="19"/>
      <c r="E546" s="19"/>
      <c r="F546" s="20"/>
      <c r="G546" s="18"/>
      <c r="H546" s="19"/>
      <c r="I546" s="19"/>
      <c r="J546" s="20"/>
      <c r="K546" s="20"/>
      <c r="L546" s="20"/>
      <c r="M546" s="18"/>
      <c r="N546" s="18"/>
      <c r="O546" s="18"/>
      <c r="P546" s="18"/>
      <c r="Q546" s="18"/>
      <c r="R546" s="21" t="str">
        <f t="shared" si="48"/>
        <v/>
      </c>
    </row>
    <row r="547" spans="1:18" x14ac:dyDescent="0.25">
      <c r="A547" s="18"/>
      <c r="B547" s="19"/>
      <c r="C547" s="19"/>
      <c r="D547" s="19"/>
      <c r="E547" s="19"/>
      <c r="F547" s="20"/>
      <c r="G547" s="18"/>
      <c r="H547" s="19"/>
      <c r="I547" s="19"/>
      <c r="J547" s="20"/>
      <c r="K547" s="20"/>
      <c r="L547" s="20"/>
      <c r="M547" s="18"/>
      <c r="N547" s="18"/>
      <c r="O547" s="18"/>
      <c r="P547" s="18"/>
      <c r="Q547" s="18"/>
      <c r="R547" s="21" t="str">
        <f t="shared" si="48"/>
        <v/>
      </c>
    </row>
    <row r="548" spans="1:18" x14ac:dyDescent="0.25">
      <c r="A548" s="18"/>
      <c r="B548" s="19"/>
      <c r="C548" s="19"/>
      <c r="D548" s="19"/>
      <c r="E548" s="19"/>
      <c r="F548" s="20"/>
      <c r="G548" s="18"/>
      <c r="H548" s="19"/>
      <c r="I548" s="19"/>
      <c r="J548" s="20"/>
      <c r="K548" s="20"/>
      <c r="L548" s="20"/>
      <c r="M548" s="18"/>
      <c r="N548" s="18"/>
      <c r="O548" s="18"/>
      <c r="P548" s="18"/>
      <c r="Q548" s="18"/>
      <c r="R548" s="21" t="str">
        <f t="shared" si="48"/>
        <v/>
      </c>
    </row>
    <row r="549" spans="1:18" x14ac:dyDescent="0.25">
      <c r="A549" s="18"/>
      <c r="B549" s="19"/>
      <c r="C549" s="19"/>
      <c r="D549" s="19"/>
      <c r="E549" s="19"/>
      <c r="F549" s="20"/>
      <c r="G549" s="18"/>
      <c r="H549" s="19"/>
      <c r="I549" s="19"/>
      <c r="J549" s="20"/>
      <c r="K549" s="20"/>
      <c r="L549" s="20"/>
      <c r="M549" s="18"/>
      <c r="N549" s="18"/>
      <c r="O549" s="18"/>
      <c r="P549" s="18"/>
      <c r="Q549" s="18"/>
      <c r="R549" s="21" t="str">
        <f t="shared" si="48"/>
        <v/>
      </c>
    </row>
    <row r="550" spans="1:18" x14ac:dyDescent="0.25">
      <c r="A550" s="18"/>
      <c r="B550" s="19"/>
      <c r="C550" s="19"/>
      <c r="D550" s="19"/>
      <c r="E550" s="19"/>
      <c r="F550" s="20"/>
      <c r="G550" s="18"/>
      <c r="H550" s="19"/>
      <c r="I550" s="19"/>
      <c r="J550" s="20"/>
      <c r="K550" s="20"/>
      <c r="L550" s="20"/>
      <c r="M550" s="18"/>
      <c r="N550" s="18"/>
      <c r="O550" s="18"/>
      <c r="P550" s="18"/>
      <c r="Q550" s="18"/>
      <c r="R550" s="21" t="str">
        <f t="shared" si="48"/>
        <v/>
      </c>
    </row>
    <row r="551" spans="1:18" x14ac:dyDescent="0.25">
      <c r="A551" s="18"/>
      <c r="B551" s="19"/>
      <c r="C551" s="19"/>
      <c r="D551" s="19"/>
      <c r="E551" s="19"/>
      <c r="F551" s="20"/>
      <c r="G551" s="18"/>
      <c r="H551" s="19"/>
      <c r="I551" s="19"/>
      <c r="J551" s="20"/>
      <c r="K551" s="20"/>
      <c r="L551" s="20"/>
      <c r="M551" s="18"/>
      <c r="N551" s="18"/>
      <c r="O551" s="18"/>
      <c r="P551" s="18"/>
      <c r="Q551" s="18"/>
      <c r="R551" s="21" t="str">
        <f t="shared" si="48"/>
        <v/>
      </c>
    </row>
    <row r="552" spans="1:18" x14ac:dyDescent="0.25">
      <c r="A552" s="18"/>
      <c r="B552" s="19"/>
      <c r="C552" s="19"/>
      <c r="D552" s="19"/>
      <c r="E552" s="19"/>
      <c r="F552" s="20"/>
      <c r="G552" s="18"/>
      <c r="H552" s="19"/>
      <c r="I552" s="19"/>
      <c r="J552" s="20"/>
      <c r="K552" s="20"/>
      <c r="L552" s="20"/>
      <c r="M552" s="18"/>
      <c r="N552" s="18"/>
      <c r="O552" s="18"/>
      <c r="P552" s="18"/>
      <c r="Q552" s="18"/>
      <c r="R552" s="21" t="str">
        <f t="shared" si="48"/>
        <v/>
      </c>
    </row>
    <row r="553" spans="1:18" x14ac:dyDescent="0.25">
      <c r="A553" s="18"/>
      <c r="B553" s="19"/>
      <c r="C553" s="19"/>
      <c r="D553" s="19"/>
      <c r="E553" s="19"/>
      <c r="F553" s="20"/>
      <c r="G553" s="18"/>
      <c r="H553" s="19"/>
      <c r="I553" s="19"/>
      <c r="J553" s="20"/>
      <c r="K553" s="20"/>
      <c r="L553" s="20"/>
      <c r="M553" s="18"/>
      <c r="N553" s="18"/>
      <c r="O553" s="18"/>
      <c r="P553" s="18"/>
      <c r="Q553" s="18"/>
      <c r="R553" s="21" t="str">
        <f t="shared" si="48"/>
        <v/>
      </c>
    </row>
    <row r="554" spans="1:18" x14ac:dyDescent="0.25">
      <c r="A554" s="18"/>
      <c r="B554" s="19"/>
      <c r="C554" s="19"/>
      <c r="D554" s="19"/>
      <c r="E554" s="19"/>
      <c r="F554" s="20"/>
      <c r="G554" s="18"/>
      <c r="H554" s="19"/>
      <c r="I554" s="19"/>
      <c r="J554" s="20"/>
      <c r="K554" s="20"/>
      <c r="L554" s="20"/>
      <c r="M554" s="18"/>
      <c r="N554" s="18"/>
      <c r="O554" s="18"/>
      <c r="P554" s="18"/>
      <c r="Q554" s="18"/>
      <c r="R554" s="21" t="str">
        <f t="shared" si="48"/>
        <v/>
      </c>
    </row>
    <row r="555" spans="1:18" x14ac:dyDescent="0.25">
      <c r="A555" s="18"/>
      <c r="B555" s="19"/>
      <c r="C555" s="19"/>
      <c r="D555" s="19"/>
      <c r="E555" s="19"/>
      <c r="F555" s="20"/>
      <c r="G555" s="18"/>
      <c r="H555" s="19"/>
      <c r="I555" s="19"/>
      <c r="J555" s="20"/>
      <c r="K555" s="20"/>
      <c r="L555" s="20"/>
      <c r="M555" s="18"/>
      <c r="N555" s="18"/>
      <c r="O555" s="18"/>
      <c r="P555" s="18"/>
      <c r="Q555" s="18"/>
      <c r="R555" s="21" t="str">
        <f t="shared" si="48"/>
        <v/>
      </c>
    </row>
    <row r="556" spans="1:18" x14ac:dyDescent="0.25">
      <c r="A556" s="18"/>
      <c r="B556" s="19"/>
      <c r="C556" s="19"/>
      <c r="D556" s="19"/>
      <c r="E556" s="19"/>
      <c r="F556" s="20"/>
      <c r="G556" s="18"/>
      <c r="H556" s="19"/>
      <c r="I556" s="19"/>
      <c r="J556" s="20"/>
      <c r="K556" s="20"/>
      <c r="L556" s="20"/>
      <c r="M556" s="18"/>
      <c r="N556" s="18"/>
      <c r="O556" s="18"/>
      <c r="P556" s="18"/>
      <c r="Q556" s="18"/>
      <c r="R556" s="21" t="str">
        <f t="shared" si="48"/>
        <v/>
      </c>
    </row>
    <row r="557" spans="1:18" x14ac:dyDescent="0.25">
      <c r="A557" s="18"/>
      <c r="B557" s="19"/>
      <c r="C557" s="19"/>
      <c r="D557" s="19"/>
      <c r="E557" s="19"/>
      <c r="F557" s="20"/>
      <c r="G557" s="18"/>
      <c r="H557" s="19"/>
      <c r="I557" s="19"/>
      <c r="J557" s="20"/>
      <c r="K557" s="20"/>
      <c r="L557" s="20"/>
      <c r="M557" s="18"/>
      <c r="N557" s="18"/>
      <c r="O557" s="18"/>
      <c r="P557" s="18"/>
      <c r="Q557" s="18"/>
      <c r="R557" s="21" t="str">
        <f t="shared" si="48"/>
        <v/>
      </c>
    </row>
    <row r="558" spans="1:18" x14ac:dyDescent="0.25">
      <c r="A558" s="18"/>
      <c r="B558" s="19"/>
      <c r="C558" s="19"/>
      <c r="D558" s="19"/>
      <c r="E558" s="19"/>
      <c r="F558" s="20"/>
      <c r="G558" s="18"/>
      <c r="H558" s="19"/>
      <c r="I558" s="19"/>
      <c r="J558" s="20"/>
      <c r="K558" s="20"/>
      <c r="L558" s="20"/>
      <c r="M558" s="18"/>
      <c r="N558" s="18"/>
      <c r="O558" s="18"/>
      <c r="P558" s="18"/>
      <c r="Q558" s="18"/>
      <c r="R558" s="21" t="str">
        <f t="shared" si="48"/>
        <v/>
      </c>
    </row>
    <row r="559" spans="1:18" x14ac:dyDescent="0.25">
      <c r="A559" s="18"/>
      <c r="B559" s="19"/>
      <c r="C559" s="19"/>
      <c r="D559" s="19"/>
      <c r="E559" s="19"/>
      <c r="F559" s="20"/>
      <c r="G559" s="18"/>
      <c r="H559" s="19"/>
      <c r="I559" s="19"/>
      <c r="J559" s="20"/>
      <c r="K559" s="20"/>
      <c r="L559" s="20"/>
      <c r="M559" s="18"/>
      <c r="N559" s="18"/>
      <c r="O559" s="18"/>
      <c r="P559" s="18"/>
      <c r="Q559" s="18"/>
      <c r="R559" s="21" t="str">
        <f t="shared" si="48"/>
        <v/>
      </c>
    </row>
    <row r="560" spans="1:18" x14ac:dyDescent="0.25">
      <c r="A560" s="18"/>
      <c r="B560" s="19"/>
      <c r="C560" s="19"/>
      <c r="D560" s="19"/>
      <c r="E560" s="19"/>
      <c r="F560" s="20"/>
      <c r="G560" s="18"/>
      <c r="H560" s="19"/>
      <c r="I560" s="19"/>
      <c r="J560" s="20"/>
      <c r="K560" s="20"/>
      <c r="L560" s="20"/>
      <c r="M560" s="18"/>
      <c r="N560" s="18"/>
      <c r="O560" s="18"/>
      <c r="P560" s="18"/>
      <c r="Q560" s="18"/>
      <c r="R560" s="21" t="str">
        <f t="shared" si="48"/>
        <v/>
      </c>
    </row>
    <row r="561" spans="1:18" x14ac:dyDescent="0.25">
      <c r="A561" s="18"/>
      <c r="B561" s="19"/>
      <c r="C561" s="19"/>
      <c r="D561" s="19"/>
      <c r="E561" s="19"/>
      <c r="F561" s="20"/>
      <c r="G561" s="18"/>
      <c r="H561" s="19"/>
      <c r="I561" s="19"/>
      <c r="J561" s="20"/>
      <c r="K561" s="20"/>
      <c r="L561" s="20"/>
      <c r="M561" s="18"/>
      <c r="N561" s="18"/>
      <c r="O561" s="18"/>
      <c r="P561" s="18"/>
      <c r="Q561" s="18"/>
      <c r="R561" s="21" t="str">
        <f t="shared" si="48"/>
        <v/>
      </c>
    </row>
    <row r="562" spans="1:18" x14ac:dyDescent="0.25">
      <c r="A562" s="18"/>
      <c r="B562" s="19"/>
      <c r="C562" s="19"/>
      <c r="D562" s="19"/>
      <c r="E562" s="19"/>
      <c r="F562" s="20"/>
      <c r="G562" s="18"/>
      <c r="H562" s="19"/>
      <c r="I562" s="19"/>
      <c r="J562" s="20"/>
      <c r="K562" s="20"/>
      <c r="L562" s="20"/>
      <c r="M562" s="18"/>
      <c r="N562" s="18"/>
      <c r="O562" s="18"/>
      <c r="P562" s="18"/>
      <c r="Q562" s="18"/>
      <c r="R562" s="21" t="str">
        <f t="shared" si="48"/>
        <v/>
      </c>
    </row>
    <row r="563" spans="1:18" x14ac:dyDescent="0.25">
      <c r="A563" s="18"/>
      <c r="B563" s="19"/>
      <c r="C563" s="19"/>
      <c r="D563" s="19"/>
      <c r="E563" s="19"/>
      <c r="F563" s="20"/>
      <c r="G563" s="18"/>
      <c r="H563" s="19"/>
      <c r="I563" s="19"/>
      <c r="J563" s="20"/>
      <c r="K563" s="20"/>
      <c r="L563" s="20"/>
      <c r="M563" s="18"/>
      <c r="N563" s="18"/>
      <c r="O563" s="18"/>
      <c r="P563" s="18"/>
      <c r="Q563" s="18"/>
      <c r="R563" s="21" t="str">
        <f t="shared" si="48"/>
        <v/>
      </c>
    </row>
    <row r="564" spans="1:18" x14ac:dyDescent="0.25">
      <c r="A564" s="18"/>
      <c r="B564" s="19"/>
      <c r="C564" s="19"/>
      <c r="D564" s="19"/>
      <c r="E564" s="19"/>
      <c r="F564" s="20"/>
      <c r="G564" s="18"/>
      <c r="H564" s="19"/>
      <c r="I564" s="19"/>
      <c r="J564" s="20"/>
      <c r="K564" s="20"/>
      <c r="L564" s="20"/>
      <c r="M564" s="18"/>
      <c r="N564" s="18"/>
      <c r="O564" s="18"/>
      <c r="P564" s="18"/>
      <c r="Q564" s="18"/>
      <c r="R564" s="21" t="str">
        <f t="shared" si="48"/>
        <v/>
      </c>
    </row>
    <row r="565" spans="1:18" x14ac:dyDescent="0.25">
      <c r="A565" s="18"/>
      <c r="B565" s="19"/>
      <c r="C565" s="19"/>
      <c r="D565" s="19"/>
      <c r="E565" s="19"/>
      <c r="F565" s="20"/>
      <c r="G565" s="18"/>
      <c r="H565" s="19"/>
      <c r="I565" s="19"/>
      <c r="J565" s="20"/>
      <c r="K565" s="20"/>
      <c r="L565" s="20"/>
      <c r="M565" s="18"/>
      <c r="N565" s="18"/>
      <c r="O565" s="18"/>
      <c r="P565" s="18"/>
      <c r="Q565" s="18"/>
      <c r="R565" s="21" t="str">
        <f t="shared" si="48"/>
        <v/>
      </c>
    </row>
    <row r="566" spans="1:18" x14ac:dyDescent="0.25">
      <c r="A566" s="18"/>
      <c r="B566" s="19"/>
      <c r="C566" s="19"/>
      <c r="D566" s="19"/>
      <c r="E566" s="19"/>
      <c r="F566" s="20"/>
      <c r="G566" s="18"/>
      <c r="H566" s="19"/>
      <c r="I566" s="19"/>
      <c r="J566" s="20"/>
      <c r="K566" s="20"/>
      <c r="L566" s="20"/>
      <c r="M566" s="18"/>
      <c r="N566" s="18"/>
      <c r="O566" s="18"/>
      <c r="P566" s="18"/>
      <c r="Q566" s="18"/>
      <c r="R566" s="21" t="str">
        <f t="shared" ref="R566:R629" si="49">IF(A566&lt;&gt;"",IF(B566&lt;&gt;"",CONCATENATE(A566,"-",B566),""),"")</f>
        <v/>
      </c>
    </row>
    <row r="567" spans="1:18" x14ac:dyDescent="0.25">
      <c r="A567" s="18"/>
      <c r="B567" s="19"/>
      <c r="C567" s="19"/>
      <c r="D567" s="19"/>
      <c r="E567" s="19"/>
      <c r="F567" s="20"/>
      <c r="G567" s="18"/>
      <c r="H567" s="19"/>
      <c r="I567" s="19"/>
      <c r="J567" s="20"/>
      <c r="K567" s="20"/>
      <c r="L567" s="20"/>
      <c r="M567" s="18"/>
      <c r="N567" s="18"/>
      <c r="O567" s="18"/>
      <c r="P567" s="18"/>
      <c r="Q567" s="18"/>
      <c r="R567" s="21" t="str">
        <f t="shared" si="49"/>
        <v/>
      </c>
    </row>
    <row r="568" spans="1:18" x14ac:dyDescent="0.25">
      <c r="A568" s="18"/>
      <c r="B568" s="19"/>
      <c r="C568" s="19"/>
      <c r="D568" s="19"/>
      <c r="E568" s="19"/>
      <c r="F568" s="20"/>
      <c r="G568" s="18"/>
      <c r="H568" s="19"/>
      <c r="I568" s="19"/>
      <c r="J568" s="20"/>
      <c r="K568" s="20"/>
      <c r="L568" s="20"/>
      <c r="M568" s="18"/>
      <c r="N568" s="18"/>
      <c r="O568" s="18"/>
      <c r="P568" s="18"/>
      <c r="Q568" s="18"/>
      <c r="R568" s="21" t="str">
        <f t="shared" si="49"/>
        <v/>
      </c>
    </row>
    <row r="569" spans="1:18" x14ac:dyDescent="0.25">
      <c r="A569" s="18"/>
      <c r="B569" s="19"/>
      <c r="C569" s="19"/>
      <c r="D569" s="19"/>
      <c r="E569" s="19"/>
      <c r="F569" s="20"/>
      <c r="G569" s="18"/>
      <c r="H569" s="19"/>
      <c r="I569" s="19"/>
      <c r="J569" s="20"/>
      <c r="K569" s="20"/>
      <c r="L569" s="20"/>
      <c r="M569" s="18"/>
      <c r="N569" s="18"/>
      <c r="O569" s="18"/>
      <c r="P569" s="18"/>
      <c r="Q569" s="18"/>
      <c r="R569" s="21" t="str">
        <f t="shared" si="49"/>
        <v/>
      </c>
    </row>
    <row r="570" spans="1:18" x14ac:dyDescent="0.25">
      <c r="A570" s="18"/>
      <c r="B570" s="19"/>
      <c r="C570" s="19"/>
      <c r="D570" s="19"/>
      <c r="E570" s="19"/>
      <c r="F570" s="20"/>
      <c r="G570" s="18"/>
      <c r="H570" s="19"/>
      <c r="I570" s="19"/>
      <c r="J570" s="20"/>
      <c r="K570" s="20"/>
      <c r="L570" s="20"/>
      <c r="M570" s="18"/>
      <c r="N570" s="18"/>
      <c r="O570" s="18"/>
      <c r="P570" s="18"/>
      <c r="Q570" s="18"/>
      <c r="R570" s="21" t="str">
        <f t="shared" si="49"/>
        <v/>
      </c>
    </row>
    <row r="571" spans="1:18" x14ac:dyDescent="0.25">
      <c r="A571" s="18"/>
      <c r="B571" s="19"/>
      <c r="C571" s="19"/>
      <c r="D571" s="19"/>
      <c r="E571" s="19"/>
      <c r="F571" s="20"/>
      <c r="G571" s="18"/>
      <c r="H571" s="19"/>
      <c r="I571" s="19"/>
      <c r="J571" s="20"/>
      <c r="K571" s="20"/>
      <c r="L571" s="20"/>
      <c r="M571" s="18"/>
      <c r="N571" s="18"/>
      <c r="O571" s="18"/>
      <c r="P571" s="18"/>
      <c r="Q571" s="18"/>
      <c r="R571" s="21" t="str">
        <f t="shared" si="49"/>
        <v/>
      </c>
    </row>
    <row r="572" spans="1:18" x14ac:dyDescent="0.25">
      <c r="A572" s="18"/>
      <c r="B572" s="19"/>
      <c r="C572" s="19"/>
      <c r="D572" s="19"/>
      <c r="E572" s="19"/>
      <c r="F572" s="20"/>
      <c r="G572" s="18"/>
      <c r="H572" s="19"/>
      <c r="I572" s="19"/>
      <c r="J572" s="20"/>
      <c r="K572" s="20"/>
      <c r="L572" s="20"/>
      <c r="M572" s="18"/>
      <c r="N572" s="18"/>
      <c r="O572" s="18"/>
      <c r="P572" s="18"/>
      <c r="Q572" s="18"/>
      <c r="R572" s="21" t="str">
        <f t="shared" si="49"/>
        <v/>
      </c>
    </row>
    <row r="573" spans="1:18" x14ac:dyDescent="0.25">
      <c r="A573" s="18"/>
      <c r="B573" s="19"/>
      <c r="C573" s="19"/>
      <c r="D573" s="19"/>
      <c r="E573" s="19"/>
      <c r="F573" s="20"/>
      <c r="G573" s="18"/>
      <c r="H573" s="19"/>
      <c r="I573" s="19"/>
      <c r="J573" s="20"/>
      <c r="K573" s="20"/>
      <c r="L573" s="20"/>
      <c r="M573" s="18"/>
      <c r="N573" s="18"/>
      <c r="O573" s="18"/>
      <c r="P573" s="18"/>
      <c r="Q573" s="18"/>
      <c r="R573" s="21" t="str">
        <f t="shared" si="49"/>
        <v/>
      </c>
    </row>
    <row r="574" spans="1:18" x14ac:dyDescent="0.25">
      <c r="A574" s="18"/>
      <c r="B574" s="19"/>
      <c r="C574" s="19"/>
      <c r="D574" s="19"/>
      <c r="E574" s="19"/>
      <c r="F574" s="20"/>
      <c r="G574" s="18"/>
      <c r="H574" s="19"/>
      <c r="I574" s="19"/>
      <c r="J574" s="20"/>
      <c r="K574" s="20"/>
      <c r="L574" s="20"/>
      <c r="M574" s="18"/>
      <c r="N574" s="18"/>
      <c r="O574" s="18"/>
      <c r="P574" s="18"/>
      <c r="Q574" s="18"/>
      <c r="R574" s="21" t="str">
        <f t="shared" si="49"/>
        <v/>
      </c>
    </row>
    <row r="575" spans="1:18" x14ac:dyDescent="0.25">
      <c r="A575" s="18"/>
      <c r="B575" s="19"/>
      <c r="C575" s="19"/>
      <c r="D575" s="19"/>
      <c r="E575" s="19"/>
      <c r="F575" s="20"/>
      <c r="G575" s="18"/>
      <c r="H575" s="19"/>
      <c r="I575" s="19"/>
      <c r="J575" s="20"/>
      <c r="K575" s="20"/>
      <c r="L575" s="20"/>
      <c r="M575" s="18"/>
      <c r="N575" s="18"/>
      <c r="O575" s="18"/>
      <c r="P575" s="18"/>
      <c r="Q575" s="18"/>
      <c r="R575" s="21" t="str">
        <f t="shared" si="49"/>
        <v/>
      </c>
    </row>
    <row r="576" spans="1:18" x14ac:dyDescent="0.25">
      <c r="A576" s="18"/>
      <c r="B576" s="19"/>
      <c r="C576" s="19"/>
      <c r="D576" s="19"/>
      <c r="E576" s="19"/>
      <c r="F576" s="20"/>
      <c r="G576" s="18"/>
      <c r="H576" s="19"/>
      <c r="I576" s="19"/>
      <c r="J576" s="20"/>
      <c r="K576" s="20"/>
      <c r="L576" s="20"/>
      <c r="M576" s="18"/>
      <c r="N576" s="18"/>
      <c r="O576" s="18"/>
      <c r="P576" s="18"/>
      <c r="Q576" s="18"/>
      <c r="R576" s="21" t="str">
        <f t="shared" si="49"/>
        <v/>
      </c>
    </row>
    <row r="577" spans="1:18" x14ac:dyDescent="0.25">
      <c r="A577" s="18"/>
      <c r="B577" s="19"/>
      <c r="C577" s="19"/>
      <c r="D577" s="19"/>
      <c r="E577" s="19"/>
      <c r="F577" s="20"/>
      <c r="G577" s="18"/>
      <c r="H577" s="19"/>
      <c r="I577" s="19"/>
      <c r="J577" s="20"/>
      <c r="K577" s="20"/>
      <c r="L577" s="20"/>
      <c r="M577" s="18"/>
      <c r="N577" s="18"/>
      <c r="O577" s="18"/>
      <c r="P577" s="18"/>
      <c r="Q577" s="18"/>
      <c r="R577" s="21" t="str">
        <f t="shared" si="49"/>
        <v/>
      </c>
    </row>
    <row r="578" spans="1:18" x14ac:dyDescent="0.25">
      <c r="A578" s="18"/>
      <c r="B578" s="19"/>
      <c r="C578" s="19"/>
      <c r="D578" s="19"/>
      <c r="E578" s="19"/>
      <c r="F578" s="20"/>
      <c r="G578" s="18"/>
      <c r="H578" s="19"/>
      <c r="I578" s="19"/>
      <c r="J578" s="20"/>
      <c r="K578" s="20"/>
      <c r="L578" s="20"/>
      <c r="M578" s="18"/>
      <c r="N578" s="18"/>
      <c r="O578" s="18"/>
      <c r="P578" s="18"/>
      <c r="Q578" s="18"/>
      <c r="R578" s="21" t="str">
        <f t="shared" si="49"/>
        <v/>
      </c>
    </row>
    <row r="579" spans="1:18" x14ac:dyDescent="0.25">
      <c r="A579" s="18"/>
      <c r="B579" s="19"/>
      <c r="C579" s="19"/>
      <c r="D579" s="19"/>
      <c r="E579" s="19"/>
      <c r="F579" s="20"/>
      <c r="G579" s="18"/>
      <c r="H579" s="19"/>
      <c r="I579" s="19"/>
      <c r="J579" s="20"/>
      <c r="K579" s="20"/>
      <c r="L579" s="20"/>
      <c r="M579" s="18"/>
      <c r="N579" s="18"/>
      <c r="O579" s="18"/>
      <c r="P579" s="18"/>
      <c r="Q579" s="18"/>
      <c r="R579" s="21" t="str">
        <f t="shared" si="49"/>
        <v/>
      </c>
    </row>
    <row r="580" spans="1:18" x14ac:dyDescent="0.25">
      <c r="A580" s="18"/>
      <c r="B580" s="19"/>
      <c r="C580" s="19"/>
      <c r="D580" s="19"/>
      <c r="E580" s="19"/>
      <c r="F580" s="20"/>
      <c r="G580" s="18"/>
      <c r="H580" s="19"/>
      <c r="I580" s="19"/>
      <c r="J580" s="20"/>
      <c r="K580" s="20"/>
      <c r="L580" s="20"/>
      <c r="M580" s="18"/>
      <c r="N580" s="18"/>
      <c r="O580" s="18"/>
      <c r="P580" s="18"/>
      <c r="Q580" s="18"/>
      <c r="R580" s="21" t="str">
        <f t="shared" si="49"/>
        <v/>
      </c>
    </row>
    <row r="581" spans="1:18" x14ac:dyDescent="0.25">
      <c r="A581" s="18"/>
      <c r="B581" s="19"/>
      <c r="C581" s="19"/>
      <c r="D581" s="19"/>
      <c r="E581" s="19"/>
      <c r="F581" s="20"/>
      <c r="G581" s="18"/>
      <c r="H581" s="19"/>
      <c r="I581" s="19"/>
      <c r="J581" s="20"/>
      <c r="K581" s="20"/>
      <c r="L581" s="20"/>
      <c r="M581" s="18"/>
      <c r="N581" s="18"/>
      <c r="O581" s="18"/>
      <c r="P581" s="18"/>
      <c r="Q581" s="18"/>
      <c r="R581" s="21" t="str">
        <f t="shared" si="49"/>
        <v/>
      </c>
    </row>
    <row r="582" spans="1:18" x14ac:dyDescent="0.25">
      <c r="A582" s="18"/>
      <c r="B582" s="19"/>
      <c r="C582" s="19"/>
      <c r="D582" s="19"/>
      <c r="E582" s="19"/>
      <c r="F582" s="20"/>
      <c r="G582" s="18"/>
      <c r="H582" s="19"/>
      <c r="I582" s="19"/>
      <c r="J582" s="20"/>
      <c r="K582" s="20"/>
      <c r="L582" s="20"/>
      <c r="M582" s="18"/>
      <c r="N582" s="18"/>
      <c r="O582" s="18"/>
      <c r="P582" s="18"/>
      <c r="Q582" s="18"/>
      <c r="R582" s="21" t="str">
        <f t="shared" si="49"/>
        <v/>
      </c>
    </row>
    <row r="583" spans="1:18" x14ac:dyDescent="0.25">
      <c r="A583" s="18"/>
      <c r="B583" s="19"/>
      <c r="C583" s="19"/>
      <c r="D583" s="19"/>
      <c r="E583" s="19"/>
      <c r="F583" s="20"/>
      <c r="G583" s="18"/>
      <c r="H583" s="19"/>
      <c r="I583" s="19"/>
      <c r="J583" s="20"/>
      <c r="K583" s="20"/>
      <c r="L583" s="20"/>
      <c r="M583" s="18"/>
      <c r="N583" s="18"/>
      <c r="O583" s="18"/>
      <c r="P583" s="18"/>
      <c r="Q583" s="18"/>
      <c r="R583" s="21" t="str">
        <f t="shared" si="49"/>
        <v/>
      </c>
    </row>
    <row r="584" spans="1:18" x14ac:dyDescent="0.25">
      <c r="A584" s="18"/>
      <c r="B584" s="19"/>
      <c r="C584" s="19"/>
      <c r="D584" s="19"/>
      <c r="E584" s="19"/>
      <c r="F584" s="20"/>
      <c r="G584" s="18"/>
      <c r="H584" s="19"/>
      <c r="I584" s="19"/>
      <c r="J584" s="20"/>
      <c r="K584" s="20"/>
      <c r="L584" s="20"/>
      <c r="M584" s="18"/>
      <c r="N584" s="18"/>
      <c r="O584" s="18"/>
      <c r="P584" s="18"/>
      <c r="Q584" s="18"/>
      <c r="R584" s="21" t="str">
        <f t="shared" si="49"/>
        <v/>
      </c>
    </row>
    <row r="585" spans="1:18" x14ac:dyDescent="0.25">
      <c r="A585" s="18"/>
      <c r="B585" s="19"/>
      <c r="C585" s="19"/>
      <c r="D585" s="19"/>
      <c r="E585" s="19"/>
      <c r="F585" s="20"/>
      <c r="G585" s="18"/>
      <c r="H585" s="19"/>
      <c r="I585" s="19"/>
      <c r="J585" s="20"/>
      <c r="K585" s="20"/>
      <c r="L585" s="20"/>
      <c r="M585" s="18"/>
      <c r="N585" s="18"/>
      <c r="O585" s="18"/>
      <c r="P585" s="18"/>
      <c r="Q585" s="18"/>
      <c r="R585" s="21" t="str">
        <f t="shared" si="49"/>
        <v/>
      </c>
    </row>
    <row r="586" spans="1:18" x14ac:dyDescent="0.25">
      <c r="A586" s="18"/>
      <c r="B586" s="19"/>
      <c r="C586" s="19"/>
      <c r="D586" s="19"/>
      <c r="E586" s="19"/>
      <c r="F586" s="20"/>
      <c r="G586" s="18"/>
      <c r="H586" s="19"/>
      <c r="I586" s="19"/>
      <c r="J586" s="20"/>
      <c r="K586" s="20"/>
      <c r="L586" s="20"/>
      <c r="M586" s="18"/>
      <c r="N586" s="18"/>
      <c r="O586" s="18"/>
      <c r="P586" s="18"/>
      <c r="Q586" s="18"/>
      <c r="R586" s="21" t="str">
        <f t="shared" si="49"/>
        <v/>
      </c>
    </row>
    <row r="587" spans="1:18" x14ac:dyDescent="0.25">
      <c r="A587" s="18"/>
      <c r="B587" s="19"/>
      <c r="C587" s="19"/>
      <c r="D587" s="19"/>
      <c r="E587" s="19"/>
      <c r="F587" s="20"/>
      <c r="G587" s="18"/>
      <c r="H587" s="19"/>
      <c r="I587" s="19"/>
      <c r="J587" s="20"/>
      <c r="K587" s="20"/>
      <c r="L587" s="20"/>
      <c r="M587" s="18"/>
      <c r="N587" s="18"/>
      <c r="O587" s="18"/>
      <c r="P587" s="18"/>
      <c r="Q587" s="18"/>
      <c r="R587" s="21" t="str">
        <f t="shared" si="49"/>
        <v/>
      </c>
    </row>
    <row r="588" spans="1:18" x14ac:dyDescent="0.25">
      <c r="A588" s="18"/>
      <c r="B588" s="19"/>
      <c r="C588" s="19"/>
      <c r="D588" s="19"/>
      <c r="E588" s="19"/>
      <c r="F588" s="20"/>
      <c r="G588" s="18"/>
      <c r="H588" s="19"/>
      <c r="I588" s="19"/>
      <c r="J588" s="20"/>
      <c r="K588" s="20"/>
      <c r="L588" s="20"/>
      <c r="M588" s="18"/>
      <c r="N588" s="18"/>
      <c r="O588" s="18"/>
      <c r="P588" s="18"/>
      <c r="Q588" s="18"/>
      <c r="R588" s="21" t="str">
        <f t="shared" si="49"/>
        <v/>
      </c>
    </row>
    <row r="589" spans="1:18" x14ac:dyDescent="0.25">
      <c r="A589" s="18"/>
      <c r="B589" s="19"/>
      <c r="C589" s="19"/>
      <c r="D589" s="19"/>
      <c r="E589" s="19"/>
      <c r="F589" s="20"/>
      <c r="G589" s="18"/>
      <c r="H589" s="19"/>
      <c r="I589" s="19"/>
      <c r="J589" s="20"/>
      <c r="K589" s="20"/>
      <c r="L589" s="20"/>
      <c r="M589" s="18"/>
      <c r="N589" s="18"/>
      <c r="O589" s="18"/>
      <c r="P589" s="18"/>
      <c r="Q589" s="18"/>
      <c r="R589" s="21" t="str">
        <f t="shared" si="49"/>
        <v/>
      </c>
    </row>
    <row r="590" spans="1:18" x14ac:dyDescent="0.25">
      <c r="A590" s="18"/>
      <c r="B590" s="19"/>
      <c r="C590" s="19"/>
      <c r="D590" s="19"/>
      <c r="E590" s="19"/>
      <c r="F590" s="20"/>
      <c r="G590" s="18"/>
      <c r="H590" s="19"/>
      <c r="I590" s="19"/>
      <c r="J590" s="20"/>
      <c r="K590" s="20"/>
      <c r="L590" s="20"/>
      <c r="M590" s="18"/>
      <c r="N590" s="18"/>
      <c r="O590" s="18"/>
      <c r="P590" s="18"/>
      <c r="Q590" s="18"/>
      <c r="R590" s="21" t="str">
        <f t="shared" si="49"/>
        <v/>
      </c>
    </row>
    <row r="591" spans="1:18" x14ac:dyDescent="0.25">
      <c r="A591" s="18"/>
      <c r="B591" s="19"/>
      <c r="C591" s="19"/>
      <c r="D591" s="19"/>
      <c r="E591" s="19"/>
      <c r="F591" s="20"/>
      <c r="G591" s="18"/>
      <c r="H591" s="19"/>
      <c r="I591" s="19"/>
      <c r="J591" s="20"/>
      <c r="K591" s="20"/>
      <c r="L591" s="20"/>
      <c r="M591" s="18"/>
      <c r="N591" s="18"/>
      <c r="O591" s="18"/>
      <c r="P591" s="18"/>
      <c r="Q591" s="18"/>
      <c r="R591" s="21" t="str">
        <f t="shared" si="49"/>
        <v/>
      </c>
    </row>
    <row r="592" spans="1:18" x14ac:dyDescent="0.25">
      <c r="A592" s="18"/>
      <c r="B592" s="19"/>
      <c r="C592" s="19"/>
      <c r="D592" s="19"/>
      <c r="E592" s="19"/>
      <c r="F592" s="20"/>
      <c r="G592" s="18"/>
      <c r="H592" s="19"/>
      <c r="I592" s="19"/>
      <c r="J592" s="20"/>
      <c r="K592" s="20"/>
      <c r="L592" s="20"/>
      <c r="M592" s="18"/>
      <c r="N592" s="18"/>
      <c r="O592" s="18"/>
      <c r="P592" s="18"/>
      <c r="Q592" s="18"/>
      <c r="R592" s="21" t="str">
        <f t="shared" si="49"/>
        <v/>
      </c>
    </row>
    <row r="593" spans="1:18" x14ac:dyDescent="0.25">
      <c r="A593" s="18"/>
      <c r="B593" s="19"/>
      <c r="C593" s="19"/>
      <c r="D593" s="19"/>
      <c r="E593" s="19"/>
      <c r="F593" s="20"/>
      <c r="G593" s="18"/>
      <c r="H593" s="19"/>
      <c r="I593" s="19"/>
      <c r="J593" s="20"/>
      <c r="K593" s="20"/>
      <c r="L593" s="20"/>
      <c r="M593" s="18"/>
      <c r="N593" s="18"/>
      <c r="O593" s="18"/>
      <c r="P593" s="18"/>
      <c r="Q593" s="18"/>
      <c r="R593" s="21" t="str">
        <f t="shared" si="49"/>
        <v/>
      </c>
    </row>
    <row r="594" spans="1:18" x14ac:dyDescent="0.25">
      <c r="A594" s="18"/>
      <c r="B594" s="19"/>
      <c r="C594" s="19"/>
      <c r="D594" s="19"/>
      <c r="E594" s="19"/>
      <c r="F594" s="20"/>
      <c r="G594" s="18"/>
      <c r="H594" s="19"/>
      <c r="I594" s="19"/>
      <c r="J594" s="20"/>
      <c r="K594" s="20"/>
      <c r="L594" s="20"/>
      <c r="M594" s="18"/>
      <c r="N594" s="18"/>
      <c r="O594" s="18"/>
      <c r="P594" s="18"/>
      <c r="Q594" s="18"/>
      <c r="R594" s="21" t="str">
        <f t="shared" si="49"/>
        <v/>
      </c>
    </row>
    <row r="595" spans="1:18" x14ac:dyDescent="0.25">
      <c r="A595" s="18"/>
      <c r="B595" s="19"/>
      <c r="C595" s="19"/>
      <c r="D595" s="19"/>
      <c r="E595" s="19"/>
      <c r="F595" s="20"/>
      <c r="G595" s="18"/>
      <c r="H595" s="19"/>
      <c r="I595" s="19"/>
      <c r="J595" s="20"/>
      <c r="K595" s="20"/>
      <c r="L595" s="20"/>
      <c r="M595" s="18"/>
      <c r="N595" s="18"/>
      <c r="O595" s="18"/>
      <c r="P595" s="18"/>
      <c r="Q595" s="18"/>
      <c r="R595" s="21" t="str">
        <f t="shared" si="49"/>
        <v/>
      </c>
    </row>
    <row r="596" spans="1:18" x14ac:dyDescent="0.25">
      <c r="A596" s="18"/>
      <c r="B596" s="19"/>
      <c r="C596" s="19"/>
      <c r="D596" s="19"/>
      <c r="E596" s="19"/>
      <c r="F596" s="20"/>
      <c r="G596" s="18"/>
      <c r="H596" s="19"/>
      <c r="I596" s="19"/>
      <c r="J596" s="20"/>
      <c r="K596" s="20"/>
      <c r="L596" s="20"/>
      <c r="M596" s="18"/>
      <c r="N596" s="18"/>
      <c r="O596" s="18"/>
      <c r="P596" s="18"/>
      <c r="Q596" s="18"/>
      <c r="R596" s="21" t="str">
        <f t="shared" si="49"/>
        <v/>
      </c>
    </row>
    <row r="597" spans="1:18" x14ac:dyDescent="0.25">
      <c r="A597" s="18"/>
      <c r="B597" s="19"/>
      <c r="C597" s="19"/>
      <c r="D597" s="19"/>
      <c r="E597" s="19"/>
      <c r="F597" s="20"/>
      <c r="G597" s="18"/>
      <c r="H597" s="19"/>
      <c r="I597" s="19"/>
      <c r="J597" s="20"/>
      <c r="K597" s="20"/>
      <c r="L597" s="20"/>
      <c r="M597" s="18"/>
      <c r="N597" s="18"/>
      <c r="O597" s="18"/>
      <c r="P597" s="18"/>
      <c r="Q597" s="18"/>
      <c r="R597" s="21" t="str">
        <f t="shared" si="49"/>
        <v/>
      </c>
    </row>
    <row r="598" spans="1:18" x14ac:dyDescent="0.25">
      <c r="A598" s="18"/>
      <c r="B598" s="19"/>
      <c r="C598" s="19"/>
      <c r="D598" s="19"/>
      <c r="E598" s="19"/>
      <c r="F598" s="20"/>
      <c r="G598" s="18"/>
      <c r="H598" s="19"/>
      <c r="I598" s="19"/>
      <c r="J598" s="20"/>
      <c r="K598" s="20"/>
      <c r="L598" s="20"/>
      <c r="M598" s="18"/>
      <c r="N598" s="18"/>
      <c r="O598" s="18"/>
      <c r="P598" s="18"/>
      <c r="Q598" s="18"/>
      <c r="R598" s="21" t="str">
        <f t="shared" si="49"/>
        <v/>
      </c>
    </row>
    <row r="599" spans="1:18" x14ac:dyDescent="0.25">
      <c r="A599" s="18"/>
      <c r="B599" s="19"/>
      <c r="C599" s="19"/>
      <c r="D599" s="19"/>
      <c r="E599" s="19"/>
      <c r="F599" s="20"/>
      <c r="G599" s="18"/>
      <c r="H599" s="19"/>
      <c r="I599" s="19"/>
      <c r="J599" s="20"/>
      <c r="K599" s="20"/>
      <c r="L599" s="20"/>
      <c r="M599" s="18"/>
      <c r="N599" s="18"/>
      <c r="O599" s="18"/>
      <c r="P599" s="18"/>
      <c r="Q599" s="18"/>
      <c r="R599" s="21" t="str">
        <f t="shared" si="49"/>
        <v/>
      </c>
    </row>
    <row r="600" spans="1:18" x14ac:dyDescent="0.25">
      <c r="A600" s="18"/>
      <c r="B600" s="19"/>
      <c r="C600" s="19"/>
      <c r="D600" s="19"/>
      <c r="E600" s="19"/>
      <c r="F600" s="20"/>
      <c r="G600" s="18"/>
      <c r="H600" s="19"/>
      <c r="I600" s="19"/>
      <c r="J600" s="20"/>
      <c r="K600" s="20"/>
      <c r="L600" s="20"/>
      <c r="M600" s="18"/>
      <c r="N600" s="18"/>
      <c r="O600" s="18"/>
      <c r="P600" s="18"/>
      <c r="Q600" s="18"/>
      <c r="R600" s="21" t="str">
        <f t="shared" si="49"/>
        <v/>
      </c>
    </row>
    <row r="601" spans="1:18" x14ac:dyDescent="0.25">
      <c r="A601" s="18"/>
      <c r="B601" s="19"/>
      <c r="C601" s="19"/>
      <c r="D601" s="19"/>
      <c r="E601" s="19"/>
      <c r="F601" s="20"/>
      <c r="G601" s="18"/>
      <c r="H601" s="19"/>
      <c r="I601" s="19"/>
      <c r="J601" s="20"/>
      <c r="K601" s="20"/>
      <c r="L601" s="20"/>
      <c r="M601" s="18"/>
      <c r="N601" s="18"/>
      <c r="O601" s="18"/>
      <c r="P601" s="18"/>
      <c r="Q601" s="18"/>
      <c r="R601" s="21" t="str">
        <f t="shared" si="49"/>
        <v/>
      </c>
    </row>
    <row r="602" spans="1:18" x14ac:dyDescent="0.25">
      <c r="A602" s="18"/>
      <c r="B602" s="19"/>
      <c r="C602" s="19"/>
      <c r="D602" s="19"/>
      <c r="E602" s="19"/>
      <c r="F602" s="20"/>
      <c r="G602" s="18"/>
      <c r="H602" s="19"/>
      <c r="I602" s="19"/>
      <c r="J602" s="20"/>
      <c r="K602" s="20"/>
      <c r="L602" s="20"/>
      <c r="M602" s="18"/>
      <c r="N602" s="18"/>
      <c r="O602" s="18"/>
      <c r="P602" s="18"/>
      <c r="Q602" s="18"/>
      <c r="R602" s="21" t="str">
        <f t="shared" si="49"/>
        <v/>
      </c>
    </row>
    <row r="603" spans="1:18" x14ac:dyDescent="0.25">
      <c r="A603" s="18"/>
      <c r="B603" s="19"/>
      <c r="C603" s="19"/>
      <c r="D603" s="19"/>
      <c r="E603" s="19"/>
      <c r="F603" s="20"/>
      <c r="G603" s="18"/>
      <c r="H603" s="19"/>
      <c r="I603" s="19"/>
      <c r="J603" s="20"/>
      <c r="K603" s="20"/>
      <c r="L603" s="20"/>
      <c r="M603" s="18"/>
      <c r="N603" s="18"/>
      <c r="O603" s="18"/>
      <c r="P603" s="18"/>
      <c r="Q603" s="18"/>
      <c r="R603" s="21" t="str">
        <f t="shared" si="49"/>
        <v/>
      </c>
    </row>
    <row r="604" spans="1:18" x14ac:dyDescent="0.25">
      <c r="A604" s="18"/>
      <c r="B604" s="19"/>
      <c r="C604" s="19"/>
      <c r="D604" s="19"/>
      <c r="E604" s="19"/>
      <c r="F604" s="20"/>
      <c r="G604" s="18"/>
      <c r="H604" s="19"/>
      <c r="I604" s="19"/>
      <c r="J604" s="20"/>
      <c r="K604" s="20"/>
      <c r="L604" s="20"/>
      <c r="M604" s="18"/>
      <c r="N604" s="18"/>
      <c r="O604" s="18"/>
      <c r="P604" s="18"/>
      <c r="Q604" s="18"/>
      <c r="R604" s="21" t="str">
        <f t="shared" si="49"/>
        <v/>
      </c>
    </row>
    <row r="605" spans="1:18" x14ac:dyDescent="0.25">
      <c r="A605" s="18"/>
      <c r="B605" s="19"/>
      <c r="C605" s="19"/>
      <c r="D605" s="19"/>
      <c r="E605" s="19"/>
      <c r="F605" s="20"/>
      <c r="G605" s="18"/>
      <c r="H605" s="19"/>
      <c r="I605" s="19"/>
      <c r="J605" s="20"/>
      <c r="K605" s="20"/>
      <c r="L605" s="20"/>
      <c r="M605" s="18"/>
      <c r="N605" s="18"/>
      <c r="O605" s="18"/>
      <c r="P605" s="18"/>
      <c r="Q605" s="18"/>
      <c r="R605" s="21" t="str">
        <f t="shared" si="49"/>
        <v/>
      </c>
    </row>
    <row r="606" spans="1:18" x14ac:dyDescent="0.25">
      <c r="A606" s="18"/>
      <c r="B606" s="19"/>
      <c r="C606" s="19"/>
      <c r="D606" s="19"/>
      <c r="E606" s="19"/>
      <c r="F606" s="20"/>
      <c r="G606" s="18"/>
      <c r="H606" s="19"/>
      <c r="I606" s="19"/>
      <c r="J606" s="20"/>
      <c r="K606" s="20"/>
      <c r="L606" s="20"/>
      <c r="M606" s="18"/>
      <c r="N606" s="18"/>
      <c r="O606" s="18"/>
      <c r="P606" s="18"/>
      <c r="Q606" s="18"/>
      <c r="R606" s="21" t="str">
        <f t="shared" si="49"/>
        <v/>
      </c>
    </row>
    <row r="607" spans="1:18" x14ac:dyDescent="0.25">
      <c r="A607" s="18"/>
      <c r="B607" s="19"/>
      <c r="C607" s="19"/>
      <c r="D607" s="19"/>
      <c r="E607" s="19"/>
      <c r="F607" s="20"/>
      <c r="G607" s="18"/>
      <c r="H607" s="19"/>
      <c r="I607" s="19"/>
      <c r="J607" s="20"/>
      <c r="K607" s="20"/>
      <c r="L607" s="20"/>
      <c r="M607" s="18"/>
      <c r="N607" s="18"/>
      <c r="O607" s="18"/>
      <c r="P607" s="18"/>
      <c r="Q607" s="18"/>
      <c r="R607" s="21" t="str">
        <f t="shared" si="49"/>
        <v/>
      </c>
    </row>
    <row r="608" spans="1:18" x14ac:dyDescent="0.25">
      <c r="A608" s="18"/>
      <c r="B608" s="19"/>
      <c r="C608" s="19"/>
      <c r="D608" s="19"/>
      <c r="E608" s="19"/>
      <c r="F608" s="20"/>
      <c r="G608" s="18"/>
      <c r="H608" s="19"/>
      <c r="I608" s="19"/>
      <c r="J608" s="20"/>
      <c r="K608" s="20"/>
      <c r="L608" s="20"/>
      <c r="M608" s="18"/>
      <c r="N608" s="18"/>
      <c r="O608" s="18"/>
      <c r="P608" s="18"/>
      <c r="Q608" s="18"/>
      <c r="R608" s="21" t="str">
        <f t="shared" si="49"/>
        <v/>
      </c>
    </row>
    <row r="609" spans="1:18" x14ac:dyDescent="0.25">
      <c r="A609" s="18"/>
      <c r="B609" s="19"/>
      <c r="C609" s="19"/>
      <c r="D609" s="19"/>
      <c r="E609" s="19"/>
      <c r="F609" s="20"/>
      <c r="G609" s="18"/>
      <c r="H609" s="19"/>
      <c r="I609" s="19"/>
      <c r="J609" s="20"/>
      <c r="K609" s="20"/>
      <c r="L609" s="20"/>
      <c r="M609" s="18"/>
      <c r="N609" s="18"/>
      <c r="O609" s="18"/>
      <c r="P609" s="18"/>
      <c r="Q609" s="18"/>
      <c r="R609" s="21" t="str">
        <f t="shared" si="49"/>
        <v/>
      </c>
    </row>
    <row r="610" spans="1:18" x14ac:dyDescent="0.25">
      <c r="A610" s="18"/>
      <c r="B610" s="19"/>
      <c r="C610" s="19"/>
      <c r="D610" s="19"/>
      <c r="E610" s="19"/>
      <c r="F610" s="20"/>
      <c r="G610" s="18"/>
      <c r="H610" s="19"/>
      <c r="I610" s="19"/>
      <c r="J610" s="20"/>
      <c r="K610" s="20"/>
      <c r="L610" s="20"/>
      <c r="M610" s="18"/>
      <c r="N610" s="18"/>
      <c r="O610" s="18"/>
      <c r="P610" s="18"/>
      <c r="Q610" s="18"/>
      <c r="R610" s="21" t="str">
        <f t="shared" si="49"/>
        <v/>
      </c>
    </row>
    <row r="611" spans="1:18" x14ac:dyDescent="0.25">
      <c r="A611" s="18"/>
      <c r="B611" s="19"/>
      <c r="C611" s="19"/>
      <c r="D611" s="19"/>
      <c r="E611" s="19"/>
      <c r="F611" s="20"/>
      <c r="G611" s="18"/>
      <c r="H611" s="19"/>
      <c r="I611" s="19"/>
      <c r="J611" s="20"/>
      <c r="K611" s="20"/>
      <c r="L611" s="20"/>
      <c r="M611" s="18"/>
      <c r="N611" s="18"/>
      <c r="O611" s="18"/>
      <c r="P611" s="18"/>
      <c r="Q611" s="18"/>
      <c r="R611" s="21" t="str">
        <f t="shared" si="49"/>
        <v/>
      </c>
    </row>
    <row r="612" spans="1:18" x14ac:dyDescent="0.25">
      <c r="A612" s="18"/>
      <c r="B612" s="19"/>
      <c r="C612" s="19"/>
      <c r="D612" s="19"/>
      <c r="E612" s="19"/>
      <c r="F612" s="20"/>
      <c r="G612" s="18"/>
      <c r="H612" s="19"/>
      <c r="I612" s="19"/>
      <c r="J612" s="20"/>
      <c r="K612" s="20"/>
      <c r="L612" s="20"/>
      <c r="M612" s="18"/>
      <c r="N612" s="18"/>
      <c r="O612" s="18"/>
      <c r="P612" s="18"/>
      <c r="Q612" s="18"/>
      <c r="R612" s="21" t="str">
        <f t="shared" si="49"/>
        <v/>
      </c>
    </row>
    <row r="613" spans="1:18" x14ac:dyDescent="0.25">
      <c r="A613" s="18"/>
      <c r="B613" s="19"/>
      <c r="C613" s="19"/>
      <c r="D613" s="19"/>
      <c r="E613" s="19"/>
      <c r="F613" s="20"/>
      <c r="G613" s="18"/>
      <c r="H613" s="19"/>
      <c r="I613" s="19"/>
      <c r="J613" s="20"/>
      <c r="K613" s="20"/>
      <c r="L613" s="20"/>
      <c r="M613" s="18"/>
      <c r="N613" s="18"/>
      <c r="O613" s="18"/>
      <c r="P613" s="18"/>
      <c r="Q613" s="18"/>
      <c r="R613" s="21" t="str">
        <f t="shared" si="49"/>
        <v/>
      </c>
    </row>
    <row r="614" spans="1:18" x14ac:dyDescent="0.25">
      <c r="A614" s="18"/>
      <c r="B614" s="19"/>
      <c r="C614" s="19"/>
      <c r="D614" s="19"/>
      <c r="E614" s="19"/>
      <c r="F614" s="20"/>
      <c r="G614" s="18"/>
      <c r="H614" s="19"/>
      <c r="I614" s="19"/>
      <c r="J614" s="20"/>
      <c r="K614" s="20"/>
      <c r="L614" s="20"/>
      <c r="M614" s="18"/>
      <c r="N614" s="18"/>
      <c r="O614" s="18"/>
      <c r="P614" s="18"/>
      <c r="Q614" s="18"/>
      <c r="R614" s="21" t="str">
        <f t="shared" si="49"/>
        <v/>
      </c>
    </row>
    <row r="615" spans="1:18" x14ac:dyDescent="0.25">
      <c r="A615" s="18"/>
      <c r="B615" s="19"/>
      <c r="C615" s="19"/>
      <c r="D615" s="19"/>
      <c r="E615" s="19"/>
      <c r="F615" s="20"/>
      <c r="G615" s="18"/>
      <c r="H615" s="19"/>
      <c r="I615" s="19"/>
      <c r="J615" s="20"/>
      <c r="K615" s="20"/>
      <c r="L615" s="20"/>
      <c r="M615" s="18"/>
      <c r="N615" s="18"/>
      <c r="O615" s="18"/>
      <c r="P615" s="18"/>
      <c r="Q615" s="18"/>
      <c r="R615" s="21" t="str">
        <f t="shared" si="49"/>
        <v/>
      </c>
    </row>
    <row r="616" spans="1:18" x14ac:dyDescent="0.25">
      <c r="A616" s="18"/>
      <c r="B616" s="19"/>
      <c r="C616" s="19"/>
      <c r="D616" s="19"/>
      <c r="E616" s="19"/>
      <c r="F616" s="20"/>
      <c r="G616" s="18"/>
      <c r="H616" s="19"/>
      <c r="I616" s="19"/>
      <c r="J616" s="20"/>
      <c r="K616" s="20"/>
      <c r="L616" s="20"/>
      <c r="M616" s="18"/>
      <c r="N616" s="18"/>
      <c r="O616" s="18"/>
      <c r="P616" s="18"/>
      <c r="Q616" s="18"/>
      <c r="R616" s="21" t="str">
        <f t="shared" si="49"/>
        <v/>
      </c>
    </row>
    <row r="617" spans="1:18" x14ac:dyDescent="0.25">
      <c r="A617" s="18"/>
      <c r="B617" s="19"/>
      <c r="C617" s="19"/>
      <c r="D617" s="19"/>
      <c r="E617" s="19"/>
      <c r="F617" s="20"/>
      <c r="G617" s="18"/>
      <c r="H617" s="19"/>
      <c r="I617" s="19"/>
      <c r="J617" s="20"/>
      <c r="K617" s="20"/>
      <c r="L617" s="20"/>
      <c r="M617" s="18"/>
      <c r="N617" s="18"/>
      <c r="O617" s="18"/>
      <c r="P617" s="18"/>
      <c r="Q617" s="18"/>
      <c r="R617" s="21" t="str">
        <f t="shared" si="49"/>
        <v/>
      </c>
    </row>
    <row r="618" spans="1:18" x14ac:dyDescent="0.25">
      <c r="A618" s="18"/>
      <c r="B618" s="19"/>
      <c r="C618" s="19"/>
      <c r="D618" s="19"/>
      <c r="E618" s="19"/>
      <c r="F618" s="20"/>
      <c r="G618" s="18"/>
      <c r="H618" s="19"/>
      <c r="I618" s="19"/>
      <c r="J618" s="20"/>
      <c r="K618" s="20"/>
      <c r="L618" s="20"/>
      <c r="M618" s="18"/>
      <c r="N618" s="18"/>
      <c r="O618" s="18"/>
      <c r="P618" s="18"/>
      <c r="Q618" s="18"/>
      <c r="R618" s="21" t="str">
        <f t="shared" si="49"/>
        <v/>
      </c>
    </row>
    <row r="619" spans="1:18" x14ac:dyDescent="0.25">
      <c r="A619" s="18"/>
      <c r="B619" s="19"/>
      <c r="C619" s="19"/>
      <c r="D619" s="19"/>
      <c r="E619" s="19"/>
      <c r="F619" s="20"/>
      <c r="G619" s="18"/>
      <c r="H619" s="19"/>
      <c r="I619" s="19"/>
      <c r="J619" s="20"/>
      <c r="K619" s="20"/>
      <c r="L619" s="20"/>
      <c r="M619" s="18"/>
      <c r="N619" s="18"/>
      <c r="O619" s="18"/>
      <c r="P619" s="18"/>
      <c r="Q619" s="18"/>
      <c r="R619" s="21" t="str">
        <f t="shared" si="49"/>
        <v/>
      </c>
    </row>
    <row r="620" spans="1:18" x14ac:dyDescent="0.25">
      <c r="A620" s="18"/>
      <c r="B620" s="19"/>
      <c r="C620" s="19"/>
      <c r="D620" s="19"/>
      <c r="E620" s="19"/>
      <c r="F620" s="20"/>
      <c r="G620" s="18"/>
      <c r="H620" s="19"/>
      <c r="I620" s="19"/>
      <c r="J620" s="20"/>
      <c r="K620" s="20"/>
      <c r="L620" s="20"/>
      <c r="M620" s="18"/>
      <c r="N620" s="18"/>
      <c r="O620" s="18"/>
      <c r="P620" s="18"/>
      <c r="Q620" s="18"/>
      <c r="R620" s="21" t="str">
        <f t="shared" si="49"/>
        <v/>
      </c>
    </row>
    <row r="621" spans="1:18" x14ac:dyDescent="0.25">
      <c r="A621" s="18"/>
      <c r="B621" s="19"/>
      <c r="C621" s="19"/>
      <c r="D621" s="19"/>
      <c r="E621" s="19"/>
      <c r="F621" s="20"/>
      <c r="G621" s="18"/>
      <c r="H621" s="19"/>
      <c r="I621" s="19"/>
      <c r="J621" s="20"/>
      <c r="K621" s="20"/>
      <c r="L621" s="20"/>
      <c r="M621" s="18"/>
      <c r="N621" s="18"/>
      <c r="O621" s="18"/>
      <c r="P621" s="18"/>
      <c r="Q621" s="18"/>
      <c r="R621" s="21" t="str">
        <f t="shared" si="49"/>
        <v/>
      </c>
    </row>
    <row r="622" spans="1:18" x14ac:dyDescent="0.25">
      <c r="A622" s="18"/>
      <c r="B622" s="19"/>
      <c r="C622" s="19"/>
      <c r="D622" s="19"/>
      <c r="E622" s="19"/>
      <c r="F622" s="20"/>
      <c r="G622" s="18"/>
      <c r="H622" s="19"/>
      <c r="I622" s="19"/>
      <c r="J622" s="20"/>
      <c r="K622" s="20"/>
      <c r="L622" s="20"/>
      <c r="M622" s="18"/>
      <c r="N622" s="18"/>
      <c r="O622" s="18"/>
      <c r="P622" s="18"/>
      <c r="Q622" s="18"/>
      <c r="R622" s="21" t="str">
        <f t="shared" si="49"/>
        <v/>
      </c>
    </row>
    <row r="623" spans="1:18" x14ac:dyDescent="0.25">
      <c r="A623" s="18"/>
      <c r="B623" s="19"/>
      <c r="C623" s="19"/>
      <c r="D623" s="19"/>
      <c r="E623" s="19"/>
      <c r="F623" s="20"/>
      <c r="G623" s="18"/>
      <c r="H623" s="19"/>
      <c r="I623" s="19"/>
      <c r="J623" s="20"/>
      <c r="K623" s="20"/>
      <c r="L623" s="20"/>
      <c r="M623" s="18"/>
      <c r="N623" s="18"/>
      <c r="O623" s="18"/>
      <c r="P623" s="18"/>
      <c r="Q623" s="18"/>
      <c r="R623" s="21" t="str">
        <f t="shared" si="49"/>
        <v/>
      </c>
    </row>
    <row r="624" spans="1:18" x14ac:dyDescent="0.25">
      <c r="A624" s="18"/>
      <c r="B624" s="19"/>
      <c r="C624" s="19"/>
      <c r="D624" s="19"/>
      <c r="E624" s="19"/>
      <c r="F624" s="20"/>
      <c r="G624" s="18"/>
      <c r="H624" s="19"/>
      <c r="I624" s="19"/>
      <c r="J624" s="20"/>
      <c r="K624" s="20"/>
      <c r="L624" s="20"/>
      <c r="M624" s="18"/>
      <c r="N624" s="18"/>
      <c r="O624" s="18"/>
      <c r="P624" s="18"/>
      <c r="Q624" s="18"/>
      <c r="R624" s="21" t="str">
        <f t="shared" si="49"/>
        <v/>
      </c>
    </row>
    <row r="625" spans="1:18" x14ac:dyDescent="0.25">
      <c r="A625" s="18"/>
      <c r="B625" s="19"/>
      <c r="C625" s="19"/>
      <c r="D625" s="19"/>
      <c r="E625" s="19"/>
      <c r="F625" s="20"/>
      <c r="G625" s="18"/>
      <c r="H625" s="19"/>
      <c r="I625" s="19"/>
      <c r="J625" s="20"/>
      <c r="K625" s="20"/>
      <c r="L625" s="20"/>
      <c r="M625" s="18"/>
      <c r="N625" s="18"/>
      <c r="O625" s="18"/>
      <c r="P625" s="18"/>
      <c r="Q625" s="18"/>
      <c r="R625" s="21" t="str">
        <f t="shared" si="49"/>
        <v/>
      </c>
    </row>
    <row r="626" spans="1:18" x14ac:dyDescent="0.25">
      <c r="A626" s="18"/>
      <c r="B626" s="19"/>
      <c r="C626" s="19"/>
      <c r="D626" s="19"/>
      <c r="E626" s="19"/>
      <c r="F626" s="20"/>
      <c r="G626" s="18"/>
      <c r="H626" s="19"/>
      <c r="I626" s="19"/>
      <c r="J626" s="20"/>
      <c r="K626" s="20"/>
      <c r="L626" s="20"/>
      <c r="M626" s="18"/>
      <c r="N626" s="18"/>
      <c r="O626" s="18"/>
      <c r="P626" s="18"/>
      <c r="Q626" s="18"/>
      <c r="R626" s="21" t="str">
        <f t="shared" si="49"/>
        <v/>
      </c>
    </row>
    <row r="627" spans="1:18" x14ac:dyDescent="0.25">
      <c r="A627" s="18"/>
      <c r="B627" s="19"/>
      <c r="C627" s="19"/>
      <c r="D627" s="19"/>
      <c r="E627" s="19"/>
      <c r="F627" s="20"/>
      <c r="G627" s="18"/>
      <c r="H627" s="19"/>
      <c r="I627" s="19"/>
      <c r="J627" s="20"/>
      <c r="K627" s="20"/>
      <c r="L627" s="20"/>
      <c r="M627" s="18"/>
      <c r="N627" s="18"/>
      <c r="O627" s="18"/>
      <c r="P627" s="18"/>
      <c r="Q627" s="18"/>
      <c r="R627" s="21" t="str">
        <f t="shared" si="49"/>
        <v/>
      </c>
    </row>
    <row r="628" spans="1:18" x14ac:dyDescent="0.25">
      <c r="A628" s="18"/>
      <c r="B628" s="19"/>
      <c r="C628" s="19"/>
      <c r="D628" s="19"/>
      <c r="E628" s="19"/>
      <c r="F628" s="20"/>
      <c r="G628" s="18"/>
      <c r="H628" s="19"/>
      <c r="I628" s="19"/>
      <c r="J628" s="20"/>
      <c r="K628" s="20"/>
      <c r="L628" s="20"/>
      <c r="M628" s="18"/>
      <c r="N628" s="18"/>
      <c r="O628" s="18"/>
      <c r="P628" s="18"/>
      <c r="Q628" s="18"/>
      <c r="R628" s="21" t="str">
        <f t="shared" si="49"/>
        <v/>
      </c>
    </row>
    <row r="629" spans="1:18" x14ac:dyDescent="0.25">
      <c r="A629" s="18"/>
      <c r="B629" s="19"/>
      <c r="C629" s="19"/>
      <c r="D629" s="19"/>
      <c r="E629" s="19"/>
      <c r="F629" s="20"/>
      <c r="G629" s="18"/>
      <c r="H629" s="19"/>
      <c r="I629" s="19"/>
      <c r="J629" s="20"/>
      <c r="K629" s="20"/>
      <c r="L629" s="20"/>
      <c r="M629" s="18"/>
      <c r="N629" s="18"/>
      <c r="O629" s="18"/>
      <c r="P629" s="18"/>
      <c r="Q629" s="18"/>
      <c r="R629" s="21" t="str">
        <f t="shared" si="49"/>
        <v/>
      </c>
    </row>
    <row r="630" spans="1:18" x14ac:dyDescent="0.25">
      <c r="A630" s="18"/>
      <c r="B630" s="19"/>
      <c r="C630" s="19"/>
      <c r="D630" s="19"/>
      <c r="E630" s="19"/>
      <c r="F630" s="20"/>
      <c r="G630" s="18"/>
      <c r="H630" s="19"/>
      <c r="I630" s="19"/>
      <c r="J630" s="20"/>
      <c r="K630" s="20"/>
      <c r="L630" s="20"/>
      <c r="M630" s="18"/>
      <c r="N630" s="18"/>
      <c r="O630" s="18"/>
      <c r="P630" s="18"/>
      <c r="Q630" s="18"/>
      <c r="R630" s="21" t="str">
        <f t="shared" ref="R630:R693" si="50">IF(A630&lt;&gt;"",IF(B630&lt;&gt;"",CONCATENATE(A630,"-",B630),""),"")</f>
        <v/>
      </c>
    </row>
    <row r="631" spans="1:18" x14ac:dyDescent="0.25">
      <c r="A631" s="18"/>
      <c r="B631" s="19"/>
      <c r="C631" s="19"/>
      <c r="D631" s="19"/>
      <c r="E631" s="19"/>
      <c r="F631" s="20"/>
      <c r="G631" s="18"/>
      <c r="H631" s="19"/>
      <c r="I631" s="19"/>
      <c r="J631" s="20"/>
      <c r="K631" s="20"/>
      <c r="L631" s="20"/>
      <c r="M631" s="18"/>
      <c r="N631" s="18"/>
      <c r="O631" s="18"/>
      <c r="P631" s="18"/>
      <c r="Q631" s="18"/>
      <c r="R631" s="21" t="str">
        <f t="shared" si="50"/>
        <v/>
      </c>
    </row>
    <row r="632" spans="1:18" x14ac:dyDescent="0.25">
      <c r="A632" s="18"/>
      <c r="B632" s="19"/>
      <c r="C632" s="19"/>
      <c r="D632" s="19"/>
      <c r="E632" s="19"/>
      <c r="F632" s="20"/>
      <c r="G632" s="18"/>
      <c r="H632" s="19"/>
      <c r="I632" s="19"/>
      <c r="J632" s="20"/>
      <c r="K632" s="20"/>
      <c r="L632" s="20"/>
      <c r="M632" s="18"/>
      <c r="N632" s="18"/>
      <c r="O632" s="18"/>
      <c r="P632" s="18"/>
      <c r="Q632" s="18"/>
      <c r="R632" s="21" t="str">
        <f t="shared" si="50"/>
        <v/>
      </c>
    </row>
    <row r="633" spans="1:18" x14ac:dyDescent="0.25">
      <c r="A633" s="18"/>
      <c r="B633" s="19"/>
      <c r="C633" s="19"/>
      <c r="D633" s="19"/>
      <c r="E633" s="19"/>
      <c r="F633" s="20"/>
      <c r="G633" s="18"/>
      <c r="H633" s="19"/>
      <c r="I633" s="19"/>
      <c r="J633" s="20"/>
      <c r="K633" s="20"/>
      <c r="L633" s="20"/>
      <c r="M633" s="18"/>
      <c r="N633" s="18"/>
      <c r="O633" s="18"/>
      <c r="P633" s="18"/>
      <c r="Q633" s="18"/>
      <c r="R633" s="21" t="str">
        <f t="shared" si="50"/>
        <v/>
      </c>
    </row>
    <row r="634" spans="1:18" x14ac:dyDescent="0.25">
      <c r="A634" s="18"/>
      <c r="B634" s="19"/>
      <c r="C634" s="19"/>
      <c r="D634" s="19"/>
      <c r="E634" s="19"/>
      <c r="F634" s="20"/>
      <c r="G634" s="18"/>
      <c r="H634" s="19"/>
      <c r="I634" s="19"/>
      <c r="J634" s="20"/>
      <c r="K634" s="20"/>
      <c r="L634" s="20"/>
      <c r="M634" s="18"/>
      <c r="N634" s="18"/>
      <c r="O634" s="18"/>
      <c r="P634" s="18"/>
      <c r="Q634" s="18"/>
      <c r="R634" s="21" t="str">
        <f t="shared" si="50"/>
        <v/>
      </c>
    </row>
    <row r="635" spans="1:18" x14ac:dyDescent="0.25">
      <c r="A635" s="18"/>
      <c r="B635" s="19"/>
      <c r="C635" s="19"/>
      <c r="D635" s="19"/>
      <c r="E635" s="19"/>
      <c r="F635" s="20"/>
      <c r="G635" s="18"/>
      <c r="H635" s="19"/>
      <c r="I635" s="19"/>
      <c r="J635" s="20"/>
      <c r="K635" s="20"/>
      <c r="L635" s="20"/>
      <c r="M635" s="18"/>
      <c r="N635" s="18"/>
      <c r="O635" s="18"/>
      <c r="P635" s="18"/>
      <c r="Q635" s="18"/>
      <c r="R635" s="21" t="str">
        <f t="shared" si="50"/>
        <v/>
      </c>
    </row>
    <row r="636" spans="1:18" x14ac:dyDescent="0.25">
      <c r="A636" s="18"/>
      <c r="B636" s="19"/>
      <c r="C636" s="19"/>
      <c r="D636" s="19"/>
      <c r="E636" s="19"/>
      <c r="F636" s="20"/>
      <c r="G636" s="18"/>
      <c r="H636" s="19"/>
      <c r="I636" s="19"/>
      <c r="J636" s="20"/>
      <c r="K636" s="20"/>
      <c r="L636" s="20"/>
      <c r="M636" s="18"/>
      <c r="N636" s="18"/>
      <c r="O636" s="18"/>
      <c r="P636" s="18"/>
      <c r="Q636" s="18"/>
      <c r="R636" s="21" t="str">
        <f t="shared" si="50"/>
        <v/>
      </c>
    </row>
    <row r="637" spans="1:18" x14ac:dyDescent="0.25">
      <c r="A637" s="18"/>
      <c r="B637" s="19"/>
      <c r="C637" s="19"/>
      <c r="D637" s="19"/>
      <c r="E637" s="19"/>
      <c r="F637" s="20"/>
      <c r="G637" s="18"/>
      <c r="H637" s="19"/>
      <c r="I637" s="19"/>
      <c r="J637" s="20"/>
      <c r="K637" s="20"/>
      <c r="L637" s="20"/>
      <c r="M637" s="18"/>
      <c r="N637" s="18"/>
      <c r="O637" s="18"/>
      <c r="P637" s="18"/>
      <c r="Q637" s="18"/>
      <c r="R637" s="21" t="str">
        <f t="shared" si="50"/>
        <v/>
      </c>
    </row>
    <row r="638" spans="1:18" x14ac:dyDescent="0.25">
      <c r="A638" s="18"/>
      <c r="B638" s="19"/>
      <c r="C638" s="19"/>
      <c r="D638" s="19"/>
      <c r="E638" s="19"/>
      <c r="F638" s="20"/>
      <c r="G638" s="18"/>
      <c r="H638" s="19"/>
      <c r="I638" s="19"/>
      <c r="J638" s="20"/>
      <c r="K638" s="20"/>
      <c r="L638" s="20"/>
      <c r="M638" s="18"/>
      <c r="N638" s="18"/>
      <c r="O638" s="18"/>
      <c r="P638" s="18"/>
      <c r="Q638" s="18"/>
      <c r="R638" s="21" t="str">
        <f t="shared" si="50"/>
        <v/>
      </c>
    </row>
    <row r="639" spans="1:18" x14ac:dyDescent="0.25">
      <c r="A639" s="18"/>
      <c r="B639" s="19"/>
      <c r="C639" s="19"/>
      <c r="D639" s="19"/>
      <c r="E639" s="19"/>
      <c r="F639" s="20"/>
      <c r="G639" s="18"/>
      <c r="H639" s="19"/>
      <c r="I639" s="19"/>
      <c r="J639" s="20"/>
      <c r="K639" s="20"/>
      <c r="L639" s="20"/>
      <c r="M639" s="18"/>
      <c r="N639" s="18"/>
      <c r="O639" s="18"/>
      <c r="P639" s="18"/>
      <c r="Q639" s="18"/>
      <c r="R639" s="21" t="str">
        <f t="shared" si="50"/>
        <v/>
      </c>
    </row>
    <row r="640" spans="1:18" x14ac:dyDescent="0.25">
      <c r="A640" s="18"/>
      <c r="B640" s="19"/>
      <c r="C640" s="19"/>
      <c r="D640" s="19"/>
      <c r="E640" s="19"/>
      <c r="F640" s="20"/>
      <c r="G640" s="18"/>
      <c r="H640" s="19"/>
      <c r="I640" s="19"/>
      <c r="J640" s="20"/>
      <c r="K640" s="20"/>
      <c r="L640" s="20"/>
      <c r="M640" s="18"/>
      <c r="N640" s="18"/>
      <c r="O640" s="18"/>
      <c r="P640" s="18"/>
      <c r="Q640" s="18"/>
      <c r="R640" s="21" t="str">
        <f t="shared" si="50"/>
        <v/>
      </c>
    </row>
    <row r="641" spans="1:18" x14ac:dyDescent="0.25">
      <c r="A641" s="18"/>
      <c r="B641" s="19"/>
      <c r="C641" s="19"/>
      <c r="D641" s="19"/>
      <c r="E641" s="19"/>
      <c r="F641" s="20"/>
      <c r="G641" s="18"/>
      <c r="H641" s="19"/>
      <c r="I641" s="19"/>
      <c r="J641" s="20"/>
      <c r="K641" s="20"/>
      <c r="L641" s="20"/>
      <c r="M641" s="18"/>
      <c r="N641" s="18"/>
      <c r="O641" s="18"/>
      <c r="P641" s="18"/>
      <c r="Q641" s="18"/>
      <c r="R641" s="21" t="str">
        <f t="shared" si="50"/>
        <v/>
      </c>
    </row>
    <row r="642" spans="1:18" x14ac:dyDescent="0.25">
      <c r="A642" s="18"/>
      <c r="B642" s="19"/>
      <c r="C642" s="19"/>
      <c r="D642" s="19"/>
      <c r="E642" s="19"/>
      <c r="F642" s="20"/>
      <c r="G642" s="18"/>
      <c r="H642" s="19"/>
      <c r="I642" s="19"/>
      <c r="J642" s="20"/>
      <c r="K642" s="20"/>
      <c r="L642" s="20"/>
      <c r="M642" s="18"/>
      <c r="N642" s="18"/>
      <c r="O642" s="18"/>
      <c r="P642" s="18"/>
      <c r="Q642" s="18"/>
      <c r="R642" s="21" t="str">
        <f t="shared" si="50"/>
        <v/>
      </c>
    </row>
    <row r="643" spans="1:18" x14ac:dyDescent="0.25">
      <c r="A643" s="18"/>
      <c r="B643" s="19"/>
      <c r="C643" s="19"/>
      <c r="D643" s="19"/>
      <c r="E643" s="19"/>
      <c r="F643" s="20"/>
      <c r="G643" s="18"/>
      <c r="H643" s="19"/>
      <c r="I643" s="19"/>
      <c r="J643" s="20"/>
      <c r="K643" s="20"/>
      <c r="L643" s="20"/>
      <c r="M643" s="18"/>
      <c r="N643" s="18"/>
      <c r="O643" s="18"/>
      <c r="P643" s="18"/>
      <c r="Q643" s="18"/>
      <c r="R643" s="21" t="str">
        <f t="shared" si="50"/>
        <v/>
      </c>
    </row>
    <row r="644" spans="1:18" x14ac:dyDescent="0.25">
      <c r="A644" s="18"/>
      <c r="B644" s="19"/>
      <c r="C644" s="19"/>
      <c r="D644" s="19"/>
      <c r="E644" s="19"/>
      <c r="F644" s="20"/>
      <c r="G644" s="18"/>
      <c r="H644" s="19"/>
      <c r="I644" s="19"/>
      <c r="J644" s="20"/>
      <c r="K644" s="20"/>
      <c r="L644" s="20"/>
      <c r="M644" s="18"/>
      <c r="N644" s="18"/>
      <c r="O644" s="18"/>
      <c r="P644" s="18"/>
      <c r="Q644" s="18"/>
      <c r="R644" s="21" t="str">
        <f t="shared" si="50"/>
        <v/>
      </c>
    </row>
    <row r="645" spans="1:18" x14ac:dyDescent="0.25">
      <c r="A645" s="18"/>
      <c r="B645" s="19"/>
      <c r="C645" s="19"/>
      <c r="D645" s="19"/>
      <c r="E645" s="19"/>
      <c r="F645" s="20"/>
      <c r="G645" s="18"/>
      <c r="H645" s="19"/>
      <c r="I645" s="19"/>
      <c r="J645" s="20"/>
      <c r="K645" s="20"/>
      <c r="L645" s="20"/>
      <c r="M645" s="18"/>
      <c r="N645" s="18"/>
      <c r="O645" s="18"/>
      <c r="P645" s="18"/>
      <c r="Q645" s="18"/>
      <c r="R645" s="21" t="str">
        <f t="shared" si="50"/>
        <v/>
      </c>
    </row>
    <row r="646" spans="1:18" x14ac:dyDescent="0.25">
      <c r="A646" s="18"/>
      <c r="B646" s="19"/>
      <c r="C646" s="19"/>
      <c r="D646" s="19"/>
      <c r="E646" s="19"/>
      <c r="F646" s="20"/>
      <c r="G646" s="18"/>
      <c r="H646" s="19"/>
      <c r="I646" s="19"/>
      <c r="J646" s="20"/>
      <c r="K646" s="20"/>
      <c r="L646" s="20"/>
      <c r="M646" s="18"/>
      <c r="N646" s="18"/>
      <c r="O646" s="18"/>
      <c r="P646" s="18"/>
      <c r="Q646" s="18"/>
      <c r="R646" s="21" t="str">
        <f t="shared" si="50"/>
        <v/>
      </c>
    </row>
    <row r="647" spans="1:18" x14ac:dyDescent="0.25">
      <c r="A647" s="18"/>
      <c r="B647" s="19"/>
      <c r="C647" s="19"/>
      <c r="D647" s="19"/>
      <c r="E647" s="19"/>
      <c r="F647" s="20"/>
      <c r="G647" s="18"/>
      <c r="H647" s="19"/>
      <c r="I647" s="19"/>
      <c r="J647" s="20"/>
      <c r="K647" s="20"/>
      <c r="L647" s="20"/>
      <c r="M647" s="18"/>
      <c r="N647" s="18"/>
      <c r="O647" s="18"/>
      <c r="P647" s="18"/>
      <c r="Q647" s="18"/>
      <c r="R647" s="21" t="str">
        <f t="shared" si="50"/>
        <v/>
      </c>
    </row>
    <row r="648" spans="1:18" x14ac:dyDescent="0.25">
      <c r="A648" s="18"/>
      <c r="B648" s="19"/>
      <c r="C648" s="19"/>
      <c r="D648" s="19"/>
      <c r="E648" s="19"/>
      <c r="F648" s="20"/>
      <c r="G648" s="18"/>
      <c r="H648" s="19"/>
      <c r="I648" s="19"/>
      <c r="J648" s="20"/>
      <c r="K648" s="20"/>
      <c r="L648" s="20"/>
      <c r="M648" s="18"/>
      <c r="N648" s="18"/>
      <c r="O648" s="18"/>
      <c r="P648" s="18"/>
      <c r="Q648" s="18"/>
      <c r="R648" s="21" t="str">
        <f t="shared" si="50"/>
        <v/>
      </c>
    </row>
    <row r="649" spans="1:18" x14ac:dyDescent="0.25">
      <c r="A649" s="18"/>
      <c r="B649" s="19"/>
      <c r="C649" s="19"/>
      <c r="D649" s="19"/>
      <c r="E649" s="19"/>
      <c r="F649" s="20"/>
      <c r="G649" s="18"/>
      <c r="H649" s="19"/>
      <c r="I649" s="19"/>
      <c r="J649" s="20"/>
      <c r="K649" s="20"/>
      <c r="L649" s="20"/>
      <c r="M649" s="18"/>
      <c r="N649" s="18"/>
      <c r="O649" s="18"/>
      <c r="P649" s="18"/>
      <c r="Q649" s="18"/>
      <c r="R649" s="21" t="str">
        <f t="shared" si="50"/>
        <v/>
      </c>
    </row>
    <row r="650" spans="1:18" x14ac:dyDescent="0.25">
      <c r="A650" s="18"/>
      <c r="B650" s="19"/>
      <c r="C650" s="19"/>
      <c r="D650" s="19"/>
      <c r="E650" s="19"/>
      <c r="F650" s="20"/>
      <c r="G650" s="18"/>
      <c r="H650" s="19"/>
      <c r="I650" s="19"/>
      <c r="J650" s="20"/>
      <c r="K650" s="20"/>
      <c r="L650" s="20"/>
      <c r="M650" s="18"/>
      <c r="N650" s="18"/>
      <c r="O650" s="18"/>
      <c r="P650" s="18"/>
      <c r="Q650" s="18"/>
      <c r="R650" s="21" t="str">
        <f t="shared" si="50"/>
        <v/>
      </c>
    </row>
    <row r="651" spans="1:18" x14ac:dyDescent="0.25">
      <c r="A651" s="18"/>
      <c r="B651" s="19"/>
      <c r="C651" s="19"/>
      <c r="D651" s="19"/>
      <c r="E651" s="19"/>
      <c r="F651" s="20"/>
      <c r="G651" s="18"/>
      <c r="H651" s="19"/>
      <c r="I651" s="19"/>
      <c r="J651" s="20"/>
      <c r="K651" s="20"/>
      <c r="L651" s="20"/>
      <c r="M651" s="18"/>
      <c r="N651" s="18"/>
      <c r="O651" s="18"/>
      <c r="P651" s="18"/>
      <c r="Q651" s="18"/>
      <c r="R651" s="21" t="str">
        <f t="shared" si="50"/>
        <v/>
      </c>
    </row>
    <row r="652" spans="1:18" x14ac:dyDescent="0.25">
      <c r="A652" s="18"/>
      <c r="B652" s="19"/>
      <c r="C652" s="19"/>
      <c r="D652" s="19"/>
      <c r="E652" s="19"/>
      <c r="F652" s="20"/>
      <c r="G652" s="18"/>
      <c r="H652" s="19"/>
      <c r="I652" s="19"/>
      <c r="J652" s="20"/>
      <c r="K652" s="20"/>
      <c r="L652" s="20"/>
      <c r="M652" s="18"/>
      <c r="N652" s="18"/>
      <c r="O652" s="18"/>
      <c r="P652" s="18"/>
      <c r="Q652" s="18"/>
      <c r="R652" s="21" t="str">
        <f t="shared" si="50"/>
        <v/>
      </c>
    </row>
    <row r="653" spans="1:18" x14ac:dyDescent="0.25">
      <c r="A653" s="18"/>
      <c r="B653" s="19"/>
      <c r="C653" s="19"/>
      <c r="D653" s="19"/>
      <c r="E653" s="19"/>
      <c r="F653" s="20"/>
      <c r="G653" s="18"/>
      <c r="H653" s="19"/>
      <c r="I653" s="19"/>
      <c r="J653" s="20"/>
      <c r="K653" s="20"/>
      <c r="L653" s="20"/>
      <c r="M653" s="18"/>
      <c r="N653" s="18"/>
      <c r="O653" s="18"/>
      <c r="P653" s="18"/>
      <c r="Q653" s="18"/>
      <c r="R653" s="21" t="str">
        <f t="shared" si="50"/>
        <v/>
      </c>
    </row>
    <row r="654" spans="1:18" x14ac:dyDescent="0.25">
      <c r="A654" s="18"/>
      <c r="B654" s="19"/>
      <c r="C654" s="19"/>
      <c r="D654" s="19"/>
      <c r="E654" s="19"/>
      <c r="F654" s="20"/>
      <c r="G654" s="18"/>
      <c r="H654" s="19"/>
      <c r="I654" s="19"/>
      <c r="J654" s="20"/>
      <c r="K654" s="20"/>
      <c r="L654" s="20"/>
      <c r="M654" s="18"/>
      <c r="N654" s="18"/>
      <c r="O654" s="18"/>
      <c r="P654" s="18"/>
      <c r="Q654" s="18"/>
      <c r="R654" s="21" t="str">
        <f t="shared" si="50"/>
        <v/>
      </c>
    </row>
    <row r="655" spans="1:18" x14ac:dyDescent="0.25">
      <c r="A655" s="18"/>
      <c r="B655" s="19"/>
      <c r="C655" s="19"/>
      <c r="D655" s="19"/>
      <c r="E655" s="19"/>
      <c r="F655" s="20"/>
      <c r="G655" s="18"/>
      <c r="H655" s="19"/>
      <c r="I655" s="19"/>
      <c r="J655" s="20"/>
      <c r="K655" s="20"/>
      <c r="L655" s="20"/>
      <c r="M655" s="18"/>
      <c r="N655" s="18"/>
      <c r="O655" s="18"/>
      <c r="P655" s="18"/>
      <c r="Q655" s="18"/>
      <c r="R655" s="21" t="str">
        <f t="shared" si="50"/>
        <v/>
      </c>
    </row>
    <row r="656" spans="1:18" x14ac:dyDescent="0.25">
      <c r="A656" s="18"/>
      <c r="B656" s="19"/>
      <c r="C656" s="19"/>
      <c r="D656" s="19"/>
      <c r="E656" s="19"/>
      <c r="F656" s="20"/>
      <c r="G656" s="18"/>
      <c r="H656" s="19"/>
      <c r="I656" s="19"/>
      <c r="J656" s="20"/>
      <c r="K656" s="20"/>
      <c r="L656" s="20"/>
      <c r="M656" s="18"/>
      <c r="N656" s="18"/>
      <c r="O656" s="18"/>
      <c r="P656" s="18"/>
      <c r="Q656" s="18"/>
      <c r="R656" s="21" t="str">
        <f t="shared" si="50"/>
        <v/>
      </c>
    </row>
    <row r="657" spans="1:18" x14ac:dyDescent="0.25">
      <c r="A657" s="18"/>
      <c r="B657" s="19"/>
      <c r="C657" s="19"/>
      <c r="D657" s="19"/>
      <c r="E657" s="19"/>
      <c r="F657" s="20"/>
      <c r="G657" s="18"/>
      <c r="H657" s="19"/>
      <c r="I657" s="19"/>
      <c r="J657" s="20"/>
      <c r="K657" s="20"/>
      <c r="L657" s="20"/>
      <c r="M657" s="18"/>
      <c r="N657" s="18"/>
      <c r="O657" s="18"/>
      <c r="P657" s="18"/>
      <c r="Q657" s="18"/>
      <c r="R657" s="21" t="str">
        <f t="shared" si="50"/>
        <v/>
      </c>
    </row>
    <row r="658" spans="1:18" x14ac:dyDescent="0.25">
      <c r="A658" s="18"/>
      <c r="B658" s="19"/>
      <c r="C658" s="19"/>
      <c r="D658" s="19"/>
      <c r="E658" s="19"/>
      <c r="F658" s="20"/>
      <c r="G658" s="18"/>
      <c r="H658" s="19"/>
      <c r="I658" s="19"/>
      <c r="J658" s="20"/>
      <c r="K658" s="20"/>
      <c r="L658" s="20"/>
      <c r="M658" s="18"/>
      <c r="N658" s="18"/>
      <c r="O658" s="18"/>
      <c r="P658" s="18"/>
      <c r="Q658" s="18"/>
      <c r="R658" s="21" t="str">
        <f t="shared" si="50"/>
        <v/>
      </c>
    </row>
    <row r="659" spans="1:18" x14ac:dyDescent="0.25">
      <c r="A659" s="18"/>
      <c r="B659" s="19"/>
      <c r="C659" s="19"/>
      <c r="D659" s="19"/>
      <c r="E659" s="19"/>
      <c r="F659" s="20"/>
      <c r="G659" s="18"/>
      <c r="H659" s="19"/>
      <c r="I659" s="19"/>
      <c r="J659" s="20"/>
      <c r="K659" s="20"/>
      <c r="L659" s="20"/>
      <c r="M659" s="18"/>
      <c r="N659" s="18"/>
      <c r="O659" s="18"/>
      <c r="P659" s="18"/>
      <c r="Q659" s="18"/>
      <c r="R659" s="21" t="str">
        <f t="shared" si="50"/>
        <v/>
      </c>
    </row>
    <row r="660" spans="1:18" x14ac:dyDescent="0.25">
      <c r="A660" s="18"/>
      <c r="B660" s="19"/>
      <c r="C660" s="19"/>
      <c r="D660" s="19"/>
      <c r="E660" s="19"/>
      <c r="F660" s="20"/>
      <c r="G660" s="18"/>
      <c r="H660" s="19"/>
      <c r="I660" s="19"/>
      <c r="J660" s="20"/>
      <c r="K660" s="20"/>
      <c r="L660" s="20"/>
      <c r="M660" s="18"/>
      <c r="N660" s="18"/>
      <c r="O660" s="18"/>
      <c r="P660" s="18"/>
      <c r="Q660" s="18"/>
      <c r="R660" s="21" t="str">
        <f t="shared" si="50"/>
        <v/>
      </c>
    </row>
    <row r="661" spans="1:18" x14ac:dyDescent="0.25">
      <c r="A661" s="18"/>
      <c r="B661" s="19"/>
      <c r="C661" s="19"/>
      <c r="D661" s="19"/>
      <c r="E661" s="19"/>
      <c r="F661" s="20"/>
      <c r="G661" s="18"/>
      <c r="H661" s="19"/>
      <c r="I661" s="19"/>
      <c r="J661" s="20"/>
      <c r="K661" s="20"/>
      <c r="L661" s="20"/>
      <c r="M661" s="18"/>
      <c r="N661" s="18"/>
      <c r="O661" s="18"/>
      <c r="P661" s="18"/>
      <c r="Q661" s="18"/>
      <c r="R661" s="21" t="str">
        <f t="shared" si="50"/>
        <v/>
      </c>
    </row>
    <row r="662" spans="1:18" x14ac:dyDescent="0.25">
      <c r="A662" s="18"/>
      <c r="B662" s="19"/>
      <c r="C662" s="19"/>
      <c r="D662" s="19"/>
      <c r="E662" s="19"/>
      <c r="F662" s="20"/>
      <c r="G662" s="18"/>
      <c r="H662" s="19"/>
      <c r="I662" s="19"/>
      <c r="J662" s="20"/>
      <c r="K662" s="20"/>
      <c r="L662" s="20"/>
      <c r="M662" s="18"/>
      <c r="N662" s="18"/>
      <c r="O662" s="18"/>
      <c r="P662" s="18"/>
      <c r="Q662" s="18"/>
      <c r="R662" s="21" t="str">
        <f t="shared" si="50"/>
        <v/>
      </c>
    </row>
    <row r="663" spans="1:18" x14ac:dyDescent="0.25">
      <c r="A663" s="18"/>
      <c r="B663" s="19"/>
      <c r="C663" s="19"/>
      <c r="D663" s="19"/>
      <c r="E663" s="19"/>
      <c r="F663" s="20"/>
      <c r="G663" s="18"/>
      <c r="H663" s="19"/>
      <c r="I663" s="19"/>
      <c r="J663" s="20"/>
      <c r="K663" s="20"/>
      <c r="L663" s="20"/>
      <c r="M663" s="18"/>
      <c r="N663" s="18"/>
      <c r="O663" s="18"/>
      <c r="P663" s="18"/>
      <c r="Q663" s="18"/>
      <c r="R663" s="21" t="str">
        <f t="shared" si="50"/>
        <v/>
      </c>
    </row>
    <row r="664" spans="1:18" x14ac:dyDescent="0.25">
      <c r="A664" s="18"/>
      <c r="B664" s="19"/>
      <c r="C664" s="19"/>
      <c r="D664" s="19"/>
      <c r="E664" s="19"/>
      <c r="F664" s="20"/>
      <c r="G664" s="18"/>
      <c r="H664" s="19"/>
      <c r="I664" s="19"/>
      <c r="J664" s="20"/>
      <c r="K664" s="20"/>
      <c r="L664" s="20"/>
      <c r="M664" s="18"/>
      <c r="N664" s="18"/>
      <c r="O664" s="18"/>
      <c r="P664" s="18"/>
      <c r="Q664" s="18"/>
      <c r="R664" s="21" t="str">
        <f t="shared" si="50"/>
        <v/>
      </c>
    </row>
    <row r="665" spans="1:18" x14ac:dyDescent="0.25">
      <c r="A665" s="18"/>
      <c r="B665" s="19"/>
      <c r="C665" s="19"/>
      <c r="D665" s="19"/>
      <c r="E665" s="19"/>
      <c r="F665" s="20"/>
      <c r="G665" s="18"/>
      <c r="H665" s="19"/>
      <c r="I665" s="19"/>
      <c r="J665" s="20"/>
      <c r="K665" s="20"/>
      <c r="L665" s="20"/>
      <c r="M665" s="18"/>
      <c r="N665" s="18"/>
      <c r="O665" s="18"/>
      <c r="P665" s="18"/>
      <c r="Q665" s="18"/>
      <c r="R665" s="21" t="str">
        <f t="shared" si="50"/>
        <v/>
      </c>
    </row>
    <row r="666" spans="1:18" x14ac:dyDescent="0.25">
      <c r="A666" s="18"/>
      <c r="B666" s="19"/>
      <c r="C666" s="19"/>
      <c r="D666" s="19"/>
      <c r="E666" s="19"/>
      <c r="F666" s="20"/>
      <c r="G666" s="18"/>
      <c r="H666" s="19"/>
      <c r="I666" s="19"/>
      <c r="J666" s="20"/>
      <c r="K666" s="20"/>
      <c r="L666" s="20"/>
      <c r="M666" s="18"/>
      <c r="N666" s="18"/>
      <c r="O666" s="18"/>
      <c r="P666" s="18"/>
      <c r="Q666" s="18"/>
      <c r="R666" s="21" t="str">
        <f t="shared" si="50"/>
        <v/>
      </c>
    </row>
    <row r="667" spans="1:18" x14ac:dyDescent="0.25">
      <c r="A667" s="18"/>
      <c r="B667" s="19"/>
      <c r="C667" s="19"/>
      <c r="D667" s="19"/>
      <c r="E667" s="19"/>
      <c r="F667" s="20"/>
      <c r="G667" s="18"/>
      <c r="H667" s="19"/>
      <c r="I667" s="19"/>
      <c r="J667" s="20"/>
      <c r="K667" s="20"/>
      <c r="L667" s="20"/>
      <c r="M667" s="18"/>
      <c r="N667" s="18"/>
      <c r="O667" s="18"/>
      <c r="P667" s="18"/>
      <c r="Q667" s="18"/>
      <c r="R667" s="21" t="str">
        <f t="shared" si="50"/>
        <v/>
      </c>
    </row>
    <row r="668" spans="1:18" x14ac:dyDescent="0.25">
      <c r="A668" s="18"/>
      <c r="B668" s="19"/>
      <c r="C668" s="19"/>
      <c r="D668" s="19"/>
      <c r="E668" s="19"/>
      <c r="F668" s="20"/>
      <c r="G668" s="18"/>
      <c r="H668" s="19"/>
      <c r="I668" s="19"/>
      <c r="J668" s="20"/>
      <c r="K668" s="20"/>
      <c r="L668" s="20"/>
      <c r="M668" s="18"/>
      <c r="N668" s="18"/>
      <c r="O668" s="18"/>
      <c r="P668" s="18"/>
      <c r="Q668" s="18"/>
      <c r="R668" s="21" t="str">
        <f t="shared" si="50"/>
        <v/>
      </c>
    </row>
    <row r="669" spans="1:18" x14ac:dyDescent="0.25">
      <c r="A669" s="18"/>
      <c r="B669" s="19"/>
      <c r="C669" s="19"/>
      <c r="D669" s="19"/>
      <c r="E669" s="19"/>
      <c r="F669" s="20"/>
      <c r="G669" s="18"/>
      <c r="H669" s="19"/>
      <c r="I669" s="19"/>
      <c r="J669" s="20"/>
      <c r="K669" s="20"/>
      <c r="L669" s="20"/>
      <c r="M669" s="18"/>
      <c r="N669" s="18"/>
      <c r="O669" s="18"/>
      <c r="P669" s="18"/>
      <c r="Q669" s="18"/>
      <c r="R669" s="21" t="str">
        <f t="shared" si="50"/>
        <v/>
      </c>
    </row>
    <row r="670" spans="1:18" x14ac:dyDescent="0.25">
      <c r="A670" s="18"/>
      <c r="B670" s="19"/>
      <c r="C670" s="19"/>
      <c r="D670" s="19"/>
      <c r="E670" s="19"/>
      <c r="F670" s="20"/>
      <c r="G670" s="18"/>
      <c r="H670" s="19"/>
      <c r="I670" s="19"/>
      <c r="J670" s="20"/>
      <c r="K670" s="20"/>
      <c r="L670" s="20"/>
      <c r="M670" s="18"/>
      <c r="N670" s="18"/>
      <c r="O670" s="18"/>
      <c r="P670" s="18"/>
      <c r="Q670" s="18"/>
      <c r="R670" s="21" t="str">
        <f t="shared" si="50"/>
        <v/>
      </c>
    </row>
    <row r="671" spans="1:18" x14ac:dyDescent="0.25">
      <c r="A671" s="18"/>
      <c r="B671" s="19"/>
      <c r="C671" s="19"/>
      <c r="D671" s="19"/>
      <c r="E671" s="19"/>
      <c r="F671" s="20"/>
      <c r="G671" s="18"/>
      <c r="H671" s="19"/>
      <c r="I671" s="19"/>
      <c r="J671" s="20"/>
      <c r="K671" s="20"/>
      <c r="L671" s="20"/>
      <c r="M671" s="18"/>
      <c r="N671" s="18"/>
      <c r="O671" s="18"/>
      <c r="P671" s="18"/>
      <c r="Q671" s="18"/>
      <c r="R671" s="21" t="str">
        <f t="shared" si="50"/>
        <v/>
      </c>
    </row>
    <row r="672" spans="1:18" x14ac:dyDescent="0.25">
      <c r="A672" s="18"/>
      <c r="B672" s="19"/>
      <c r="C672" s="19"/>
      <c r="D672" s="19"/>
      <c r="E672" s="19"/>
      <c r="F672" s="20"/>
      <c r="G672" s="18"/>
      <c r="H672" s="19"/>
      <c r="I672" s="19"/>
      <c r="J672" s="20"/>
      <c r="K672" s="20"/>
      <c r="L672" s="20"/>
      <c r="M672" s="18"/>
      <c r="N672" s="18"/>
      <c r="O672" s="18"/>
      <c r="P672" s="18"/>
      <c r="Q672" s="18"/>
      <c r="R672" s="21" t="str">
        <f t="shared" si="50"/>
        <v/>
      </c>
    </row>
    <row r="673" spans="1:18" x14ac:dyDescent="0.25">
      <c r="A673" s="18"/>
      <c r="B673" s="19"/>
      <c r="C673" s="19"/>
      <c r="D673" s="19"/>
      <c r="E673" s="19"/>
      <c r="F673" s="20"/>
      <c r="G673" s="18"/>
      <c r="H673" s="19"/>
      <c r="I673" s="19"/>
      <c r="J673" s="20"/>
      <c r="K673" s="20"/>
      <c r="L673" s="20"/>
      <c r="M673" s="18"/>
      <c r="N673" s="18"/>
      <c r="O673" s="18"/>
      <c r="P673" s="18"/>
      <c r="Q673" s="18"/>
      <c r="R673" s="21" t="str">
        <f t="shared" si="50"/>
        <v/>
      </c>
    </row>
    <row r="674" spans="1:18" x14ac:dyDescent="0.25">
      <c r="A674" s="18"/>
      <c r="B674" s="19"/>
      <c r="C674" s="19"/>
      <c r="D674" s="19"/>
      <c r="E674" s="19"/>
      <c r="F674" s="20"/>
      <c r="G674" s="18"/>
      <c r="H674" s="19"/>
      <c r="I674" s="19"/>
      <c r="J674" s="20"/>
      <c r="K674" s="20"/>
      <c r="L674" s="20"/>
      <c r="M674" s="18"/>
      <c r="N674" s="18"/>
      <c r="O674" s="18"/>
      <c r="P674" s="18"/>
      <c r="Q674" s="18"/>
      <c r="R674" s="21" t="str">
        <f t="shared" si="50"/>
        <v/>
      </c>
    </row>
    <row r="675" spans="1:18" x14ac:dyDescent="0.25">
      <c r="A675" s="18"/>
      <c r="B675" s="19"/>
      <c r="C675" s="19"/>
      <c r="D675" s="19"/>
      <c r="E675" s="19"/>
      <c r="F675" s="20"/>
      <c r="G675" s="18"/>
      <c r="H675" s="19"/>
      <c r="I675" s="19"/>
      <c r="J675" s="20"/>
      <c r="K675" s="20"/>
      <c r="L675" s="20"/>
      <c r="M675" s="18"/>
      <c r="N675" s="18"/>
      <c r="O675" s="18"/>
      <c r="P675" s="18"/>
      <c r="Q675" s="18"/>
      <c r="R675" s="21" t="str">
        <f t="shared" si="50"/>
        <v/>
      </c>
    </row>
    <row r="676" spans="1:18" x14ac:dyDescent="0.25">
      <c r="A676" s="18"/>
      <c r="B676" s="19"/>
      <c r="C676" s="19"/>
      <c r="D676" s="19"/>
      <c r="E676" s="19"/>
      <c r="F676" s="20"/>
      <c r="G676" s="18"/>
      <c r="H676" s="19"/>
      <c r="I676" s="19"/>
      <c r="J676" s="20"/>
      <c r="K676" s="20"/>
      <c r="L676" s="20"/>
      <c r="M676" s="18"/>
      <c r="N676" s="18"/>
      <c r="O676" s="18"/>
      <c r="P676" s="18"/>
      <c r="Q676" s="18"/>
      <c r="R676" s="21" t="str">
        <f t="shared" si="50"/>
        <v/>
      </c>
    </row>
    <row r="677" spans="1:18" x14ac:dyDescent="0.25">
      <c r="A677" s="18"/>
      <c r="B677" s="19"/>
      <c r="C677" s="19"/>
      <c r="D677" s="19"/>
      <c r="E677" s="19"/>
      <c r="F677" s="20"/>
      <c r="G677" s="18"/>
      <c r="H677" s="19"/>
      <c r="I677" s="19"/>
      <c r="J677" s="20"/>
      <c r="K677" s="20"/>
      <c r="L677" s="20"/>
      <c r="M677" s="18"/>
      <c r="N677" s="18"/>
      <c r="O677" s="18"/>
      <c r="P677" s="18"/>
      <c r="Q677" s="18"/>
      <c r="R677" s="21" t="str">
        <f t="shared" si="50"/>
        <v/>
      </c>
    </row>
    <row r="678" spans="1:18" x14ac:dyDescent="0.25">
      <c r="A678" s="18"/>
      <c r="B678" s="19"/>
      <c r="C678" s="19"/>
      <c r="D678" s="19"/>
      <c r="E678" s="19"/>
      <c r="F678" s="20"/>
      <c r="G678" s="18"/>
      <c r="H678" s="19"/>
      <c r="I678" s="19"/>
      <c r="J678" s="20"/>
      <c r="K678" s="20"/>
      <c r="L678" s="20"/>
      <c r="M678" s="18"/>
      <c r="N678" s="18"/>
      <c r="O678" s="18"/>
      <c r="P678" s="18"/>
      <c r="Q678" s="18"/>
      <c r="R678" s="21" t="str">
        <f t="shared" si="50"/>
        <v/>
      </c>
    </row>
    <row r="679" spans="1:18" x14ac:dyDescent="0.25">
      <c r="A679" s="18"/>
      <c r="B679" s="19"/>
      <c r="C679" s="19"/>
      <c r="D679" s="19"/>
      <c r="E679" s="19"/>
      <c r="F679" s="20"/>
      <c r="G679" s="18"/>
      <c r="H679" s="19"/>
      <c r="I679" s="19"/>
      <c r="J679" s="20"/>
      <c r="K679" s="20"/>
      <c r="L679" s="20"/>
      <c r="M679" s="18"/>
      <c r="N679" s="18"/>
      <c r="O679" s="18"/>
      <c r="P679" s="18"/>
      <c r="Q679" s="18"/>
      <c r="R679" s="21" t="str">
        <f t="shared" si="50"/>
        <v/>
      </c>
    </row>
    <row r="680" spans="1:18" x14ac:dyDescent="0.25">
      <c r="A680" s="18"/>
      <c r="B680" s="19"/>
      <c r="C680" s="19"/>
      <c r="D680" s="19"/>
      <c r="E680" s="19"/>
      <c r="F680" s="20"/>
      <c r="G680" s="18"/>
      <c r="H680" s="19"/>
      <c r="I680" s="19"/>
      <c r="J680" s="20"/>
      <c r="K680" s="20"/>
      <c r="L680" s="20"/>
      <c r="M680" s="18"/>
      <c r="N680" s="18"/>
      <c r="O680" s="18"/>
      <c r="P680" s="18"/>
      <c r="Q680" s="18"/>
      <c r="R680" s="21" t="str">
        <f t="shared" si="50"/>
        <v/>
      </c>
    </row>
    <row r="681" spans="1:18" x14ac:dyDescent="0.25">
      <c r="A681" s="18"/>
      <c r="B681" s="19"/>
      <c r="C681" s="19"/>
      <c r="D681" s="19"/>
      <c r="E681" s="19"/>
      <c r="F681" s="20"/>
      <c r="G681" s="18"/>
      <c r="H681" s="19"/>
      <c r="I681" s="19"/>
      <c r="J681" s="20"/>
      <c r="K681" s="20"/>
      <c r="L681" s="20"/>
      <c r="M681" s="18"/>
      <c r="N681" s="18"/>
      <c r="O681" s="18"/>
      <c r="P681" s="18"/>
      <c r="Q681" s="18"/>
      <c r="R681" s="21" t="str">
        <f t="shared" si="50"/>
        <v/>
      </c>
    </row>
    <row r="682" spans="1:18" x14ac:dyDescent="0.25">
      <c r="A682" s="18"/>
      <c r="B682" s="19"/>
      <c r="C682" s="19"/>
      <c r="D682" s="19"/>
      <c r="E682" s="19"/>
      <c r="F682" s="20"/>
      <c r="G682" s="18"/>
      <c r="H682" s="19"/>
      <c r="I682" s="19"/>
      <c r="J682" s="20"/>
      <c r="K682" s="20"/>
      <c r="L682" s="20"/>
      <c r="M682" s="18"/>
      <c r="N682" s="18"/>
      <c r="O682" s="18"/>
      <c r="P682" s="18"/>
      <c r="Q682" s="18"/>
      <c r="R682" s="21" t="str">
        <f t="shared" si="50"/>
        <v/>
      </c>
    </row>
    <row r="683" spans="1:18" x14ac:dyDescent="0.25">
      <c r="A683" s="18"/>
      <c r="B683" s="19"/>
      <c r="C683" s="19"/>
      <c r="D683" s="19"/>
      <c r="E683" s="19"/>
      <c r="F683" s="20"/>
      <c r="G683" s="18"/>
      <c r="H683" s="19"/>
      <c r="I683" s="19"/>
      <c r="J683" s="20"/>
      <c r="K683" s="20"/>
      <c r="L683" s="20"/>
      <c r="M683" s="18"/>
      <c r="N683" s="18"/>
      <c r="O683" s="18"/>
      <c r="P683" s="18"/>
      <c r="Q683" s="18"/>
      <c r="R683" s="21" t="str">
        <f t="shared" si="50"/>
        <v/>
      </c>
    </row>
    <row r="684" spans="1:18" x14ac:dyDescent="0.25">
      <c r="A684" s="18"/>
      <c r="B684" s="19"/>
      <c r="C684" s="19"/>
      <c r="D684" s="19"/>
      <c r="E684" s="19"/>
      <c r="F684" s="20"/>
      <c r="G684" s="18"/>
      <c r="H684" s="19"/>
      <c r="I684" s="19"/>
      <c r="J684" s="20"/>
      <c r="K684" s="20"/>
      <c r="L684" s="20"/>
      <c r="M684" s="18"/>
      <c r="N684" s="18"/>
      <c r="O684" s="18"/>
      <c r="P684" s="18"/>
      <c r="Q684" s="18"/>
      <c r="R684" s="21" t="str">
        <f t="shared" si="50"/>
        <v/>
      </c>
    </row>
    <row r="685" spans="1:18" x14ac:dyDescent="0.25">
      <c r="A685" s="18"/>
      <c r="B685" s="19"/>
      <c r="C685" s="19"/>
      <c r="D685" s="19"/>
      <c r="E685" s="19"/>
      <c r="F685" s="20"/>
      <c r="G685" s="18"/>
      <c r="H685" s="19"/>
      <c r="I685" s="19"/>
      <c r="J685" s="20"/>
      <c r="K685" s="20"/>
      <c r="L685" s="20"/>
      <c r="M685" s="18"/>
      <c r="N685" s="18"/>
      <c r="O685" s="18"/>
      <c r="P685" s="18"/>
      <c r="Q685" s="18"/>
      <c r="R685" s="21" t="str">
        <f t="shared" si="50"/>
        <v/>
      </c>
    </row>
    <row r="686" spans="1:18" x14ac:dyDescent="0.25">
      <c r="A686" s="18"/>
      <c r="B686" s="19"/>
      <c r="C686" s="19"/>
      <c r="D686" s="19"/>
      <c r="E686" s="19"/>
      <c r="F686" s="20"/>
      <c r="G686" s="18"/>
      <c r="H686" s="19"/>
      <c r="I686" s="19"/>
      <c r="J686" s="20"/>
      <c r="K686" s="20"/>
      <c r="L686" s="20"/>
      <c r="M686" s="18"/>
      <c r="N686" s="18"/>
      <c r="O686" s="18"/>
      <c r="P686" s="18"/>
      <c r="Q686" s="18"/>
      <c r="R686" s="21" t="str">
        <f t="shared" si="50"/>
        <v/>
      </c>
    </row>
    <row r="687" spans="1:18" x14ac:dyDescent="0.25">
      <c r="A687" s="18"/>
      <c r="B687" s="19"/>
      <c r="C687" s="19"/>
      <c r="D687" s="19"/>
      <c r="E687" s="19"/>
      <c r="F687" s="20"/>
      <c r="G687" s="18"/>
      <c r="H687" s="19"/>
      <c r="I687" s="19"/>
      <c r="J687" s="20"/>
      <c r="K687" s="20"/>
      <c r="L687" s="20"/>
      <c r="M687" s="18"/>
      <c r="N687" s="18"/>
      <c r="O687" s="18"/>
      <c r="P687" s="18"/>
      <c r="Q687" s="18"/>
      <c r="R687" s="21" t="str">
        <f t="shared" si="50"/>
        <v/>
      </c>
    </row>
    <row r="688" spans="1:18" x14ac:dyDescent="0.25">
      <c r="A688" s="18"/>
      <c r="B688" s="19"/>
      <c r="C688" s="19"/>
      <c r="D688" s="19"/>
      <c r="E688" s="19"/>
      <c r="F688" s="20"/>
      <c r="G688" s="18"/>
      <c r="H688" s="19"/>
      <c r="I688" s="19"/>
      <c r="J688" s="20"/>
      <c r="K688" s="20"/>
      <c r="L688" s="20"/>
      <c r="M688" s="18"/>
      <c r="N688" s="18"/>
      <c r="O688" s="18"/>
      <c r="P688" s="18"/>
      <c r="Q688" s="18"/>
      <c r="R688" s="21" t="str">
        <f t="shared" si="50"/>
        <v/>
      </c>
    </row>
    <row r="689" spans="1:18" x14ac:dyDescent="0.25">
      <c r="A689" s="18"/>
      <c r="B689" s="19"/>
      <c r="C689" s="19"/>
      <c r="D689" s="19"/>
      <c r="E689" s="19"/>
      <c r="F689" s="20"/>
      <c r="G689" s="18"/>
      <c r="H689" s="19"/>
      <c r="I689" s="19"/>
      <c r="J689" s="20"/>
      <c r="K689" s="20"/>
      <c r="L689" s="20"/>
      <c r="M689" s="18"/>
      <c r="N689" s="18"/>
      <c r="O689" s="18"/>
      <c r="P689" s="18"/>
      <c r="Q689" s="18"/>
      <c r="R689" s="21" t="str">
        <f t="shared" si="50"/>
        <v/>
      </c>
    </row>
    <row r="690" spans="1:18" x14ac:dyDescent="0.25">
      <c r="A690" s="18"/>
      <c r="B690" s="19"/>
      <c r="C690" s="19"/>
      <c r="D690" s="19"/>
      <c r="E690" s="19"/>
      <c r="F690" s="20"/>
      <c r="G690" s="18"/>
      <c r="H690" s="19"/>
      <c r="I690" s="19"/>
      <c r="J690" s="20"/>
      <c r="K690" s="20"/>
      <c r="L690" s="20"/>
      <c r="M690" s="18"/>
      <c r="N690" s="18"/>
      <c r="O690" s="18"/>
      <c r="P690" s="18"/>
      <c r="Q690" s="18"/>
      <c r="R690" s="21" t="str">
        <f t="shared" si="50"/>
        <v/>
      </c>
    </row>
    <row r="691" spans="1:18" x14ac:dyDescent="0.25">
      <c r="A691" s="18"/>
      <c r="B691" s="19"/>
      <c r="C691" s="19"/>
      <c r="D691" s="19"/>
      <c r="E691" s="19"/>
      <c r="F691" s="20"/>
      <c r="G691" s="18"/>
      <c r="H691" s="19"/>
      <c r="I691" s="19"/>
      <c r="J691" s="20"/>
      <c r="K691" s="20"/>
      <c r="L691" s="20"/>
      <c r="M691" s="18"/>
      <c r="N691" s="18"/>
      <c r="O691" s="18"/>
      <c r="P691" s="18"/>
      <c r="Q691" s="18"/>
      <c r="R691" s="21" t="str">
        <f t="shared" si="50"/>
        <v/>
      </c>
    </row>
    <row r="692" spans="1:18" x14ac:dyDescent="0.25">
      <c r="A692" s="18"/>
      <c r="B692" s="19"/>
      <c r="C692" s="19"/>
      <c r="D692" s="19"/>
      <c r="E692" s="19"/>
      <c r="F692" s="20"/>
      <c r="G692" s="18"/>
      <c r="H692" s="19"/>
      <c r="I692" s="19"/>
      <c r="J692" s="20"/>
      <c r="K692" s="20"/>
      <c r="L692" s="20"/>
      <c r="M692" s="18"/>
      <c r="N692" s="18"/>
      <c r="O692" s="18"/>
      <c r="P692" s="18"/>
      <c r="Q692" s="18"/>
      <c r="R692" s="21" t="str">
        <f t="shared" si="50"/>
        <v/>
      </c>
    </row>
    <row r="693" spans="1:18" x14ac:dyDescent="0.25">
      <c r="A693" s="18"/>
      <c r="B693" s="19"/>
      <c r="C693" s="19"/>
      <c r="D693" s="19"/>
      <c r="E693" s="19"/>
      <c r="F693" s="20"/>
      <c r="G693" s="18"/>
      <c r="H693" s="19"/>
      <c r="I693" s="19"/>
      <c r="J693" s="20"/>
      <c r="K693" s="20"/>
      <c r="L693" s="20"/>
      <c r="M693" s="18"/>
      <c r="N693" s="18"/>
      <c r="O693" s="18"/>
      <c r="P693" s="18"/>
      <c r="Q693" s="18"/>
      <c r="R693" s="21" t="str">
        <f t="shared" si="50"/>
        <v/>
      </c>
    </row>
    <row r="694" spans="1:18" x14ac:dyDescent="0.25">
      <c r="A694" s="18"/>
      <c r="B694" s="19"/>
      <c r="C694" s="19"/>
      <c r="D694" s="19"/>
      <c r="E694" s="19"/>
      <c r="F694" s="20"/>
      <c r="G694" s="18"/>
      <c r="H694" s="19"/>
      <c r="I694" s="19"/>
      <c r="J694" s="20"/>
      <c r="K694" s="20"/>
      <c r="L694" s="20"/>
      <c r="M694" s="18"/>
      <c r="N694" s="18"/>
      <c r="O694" s="18"/>
      <c r="P694" s="18"/>
      <c r="Q694" s="18"/>
      <c r="R694" s="21" t="str">
        <f t="shared" ref="R694:R757" si="51">IF(A694&lt;&gt;"",IF(B694&lt;&gt;"",CONCATENATE(A694,"-",B694),""),"")</f>
        <v/>
      </c>
    </row>
    <row r="695" spans="1:18" x14ac:dyDescent="0.25">
      <c r="A695" s="18"/>
      <c r="B695" s="19"/>
      <c r="C695" s="19"/>
      <c r="D695" s="19"/>
      <c r="E695" s="19"/>
      <c r="F695" s="20"/>
      <c r="G695" s="18"/>
      <c r="H695" s="19"/>
      <c r="I695" s="19"/>
      <c r="J695" s="20"/>
      <c r="K695" s="20"/>
      <c r="L695" s="20"/>
      <c r="M695" s="18"/>
      <c r="N695" s="18"/>
      <c r="O695" s="18"/>
      <c r="P695" s="18"/>
      <c r="Q695" s="18"/>
      <c r="R695" s="21" t="str">
        <f t="shared" si="51"/>
        <v/>
      </c>
    </row>
    <row r="696" spans="1:18" x14ac:dyDescent="0.25">
      <c r="A696" s="18"/>
      <c r="B696" s="19"/>
      <c r="C696" s="19"/>
      <c r="D696" s="19"/>
      <c r="E696" s="19"/>
      <c r="F696" s="20"/>
      <c r="G696" s="18"/>
      <c r="H696" s="19"/>
      <c r="I696" s="19"/>
      <c r="J696" s="20"/>
      <c r="K696" s="20"/>
      <c r="L696" s="20"/>
      <c r="M696" s="18"/>
      <c r="N696" s="18"/>
      <c r="O696" s="18"/>
      <c r="P696" s="18"/>
      <c r="Q696" s="18"/>
      <c r="R696" s="21" t="str">
        <f t="shared" si="51"/>
        <v/>
      </c>
    </row>
    <row r="697" spans="1:18" x14ac:dyDescent="0.25">
      <c r="A697" s="18"/>
      <c r="B697" s="19"/>
      <c r="C697" s="19"/>
      <c r="D697" s="19"/>
      <c r="E697" s="19"/>
      <c r="F697" s="20"/>
      <c r="G697" s="18"/>
      <c r="H697" s="19"/>
      <c r="I697" s="19"/>
      <c r="J697" s="20"/>
      <c r="K697" s="20"/>
      <c r="L697" s="20"/>
      <c r="M697" s="18"/>
      <c r="N697" s="18"/>
      <c r="O697" s="18"/>
      <c r="P697" s="18"/>
      <c r="Q697" s="18"/>
      <c r="R697" s="21" t="str">
        <f t="shared" si="51"/>
        <v/>
      </c>
    </row>
    <row r="698" spans="1:18" x14ac:dyDescent="0.25">
      <c r="A698" s="18"/>
      <c r="B698" s="19"/>
      <c r="C698" s="19"/>
      <c r="D698" s="19"/>
      <c r="E698" s="19"/>
      <c r="F698" s="20"/>
      <c r="G698" s="18"/>
      <c r="H698" s="19"/>
      <c r="I698" s="19"/>
      <c r="J698" s="20"/>
      <c r="K698" s="20"/>
      <c r="L698" s="20"/>
      <c r="M698" s="18"/>
      <c r="N698" s="18"/>
      <c r="O698" s="18"/>
      <c r="P698" s="18"/>
      <c r="Q698" s="18"/>
      <c r="R698" s="21" t="str">
        <f t="shared" si="51"/>
        <v/>
      </c>
    </row>
    <row r="699" spans="1:18" x14ac:dyDescent="0.25">
      <c r="A699" s="18"/>
      <c r="B699" s="19"/>
      <c r="C699" s="19"/>
      <c r="D699" s="19"/>
      <c r="E699" s="19"/>
      <c r="F699" s="20"/>
      <c r="G699" s="18"/>
      <c r="H699" s="19"/>
      <c r="I699" s="19"/>
      <c r="J699" s="20"/>
      <c r="K699" s="20"/>
      <c r="L699" s="20"/>
      <c r="M699" s="18"/>
      <c r="N699" s="18"/>
      <c r="O699" s="18"/>
      <c r="P699" s="18"/>
      <c r="Q699" s="18"/>
      <c r="R699" s="21" t="str">
        <f t="shared" si="51"/>
        <v/>
      </c>
    </row>
    <row r="700" spans="1:18" x14ac:dyDescent="0.25">
      <c r="A700" s="18"/>
      <c r="B700" s="19"/>
      <c r="C700" s="19"/>
      <c r="D700" s="19"/>
      <c r="E700" s="19"/>
      <c r="F700" s="20"/>
      <c r="G700" s="18"/>
      <c r="H700" s="19"/>
      <c r="I700" s="19"/>
      <c r="J700" s="20"/>
      <c r="K700" s="20"/>
      <c r="L700" s="20"/>
      <c r="M700" s="18"/>
      <c r="N700" s="18"/>
      <c r="O700" s="18"/>
      <c r="P700" s="18"/>
      <c r="Q700" s="18"/>
      <c r="R700" s="21" t="str">
        <f t="shared" si="51"/>
        <v/>
      </c>
    </row>
    <row r="701" spans="1:18" x14ac:dyDescent="0.25">
      <c r="A701" s="18"/>
      <c r="B701" s="19"/>
      <c r="C701" s="19"/>
      <c r="D701" s="19"/>
      <c r="E701" s="19"/>
      <c r="F701" s="20"/>
      <c r="G701" s="18"/>
      <c r="H701" s="19"/>
      <c r="I701" s="19"/>
      <c r="J701" s="20"/>
      <c r="K701" s="20"/>
      <c r="L701" s="20"/>
      <c r="M701" s="18"/>
      <c r="N701" s="18"/>
      <c r="O701" s="18"/>
      <c r="P701" s="18"/>
      <c r="Q701" s="18"/>
      <c r="R701" s="21" t="str">
        <f t="shared" si="51"/>
        <v/>
      </c>
    </row>
    <row r="702" spans="1:18" x14ac:dyDescent="0.25">
      <c r="A702" s="18"/>
      <c r="B702" s="19"/>
      <c r="C702" s="19"/>
      <c r="D702" s="19"/>
      <c r="E702" s="19"/>
      <c r="F702" s="20"/>
      <c r="G702" s="18"/>
      <c r="H702" s="19"/>
      <c r="I702" s="19"/>
      <c r="J702" s="20"/>
      <c r="K702" s="20"/>
      <c r="L702" s="20"/>
      <c r="M702" s="18"/>
      <c r="N702" s="18"/>
      <c r="O702" s="18"/>
      <c r="P702" s="18"/>
      <c r="Q702" s="18"/>
      <c r="R702" s="21" t="str">
        <f t="shared" si="51"/>
        <v/>
      </c>
    </row>
    <row r="703" spans="1:18" x14ac:dyDescent="0.25">
      <c r="A703" s="18"/>
      <c r="B703" s="19"/>
      <c r="C703" s="19"/>
      <c r="D703" s="19"/>
      <c r="E703" s="19"/>
      <c r="F703" s="20"/>
      <c r="G703" s="18"/>
      <c r="H703" s="19"/>
      <c r="I703" s="19"/>
      <c r="J703" s="20"/>
      <c r="K703" s="20"/>
      <c r="L703" s="20"/>
      <c r="M703" s="18"/>
      <c r="N703" s="18"/>
      <c r="O703" s="18"/>
      <c r="P703" s="18"/>
      <c r="Q703" s="18"/>
      <c r="R703" s="21" t="str">
        <f t="shared" si="51"/>
        <v/>
      </c>
    </row>
    <row r="704" spans="1:18" x14ac:dyDescent="0.25">
      <c r="A704" s="18"/>
      <c r="B704" s="19"/>
      <c r="C704" s="19"/>
      <c r="D704" s="19"/>
      <c r="E704" s="19"/>
      <c r="F704" s="20"/>
      <c r="G704" s="18"/>
      <c r="H704" s="19"/>
      <c r="I704" s="19"/>
      <c r="J704" s="20"/>
      <c r="K704" s="20"/>
      <c r="L704" s="20"/>
      <c r="M704" s="18"/>
      <c r="N704" s="18"/>
      <c r="O704" s="18"/>
      <c r="P704" s="18"/>
      <c r="Q704" s="18"/>
      <c r="R704" s="21" t="str">
        <f t="shared" si="51"/>
        <v/>
      </c>
    </row>
    <row r="705" spans="1:18" x14ac:dyDescent="0.25">
      <c r="A705" s="18"/>
      <c r="B705" s="19"/>
      <c r="C705" s="19"/>
      <c r="D705" s="19"/>
      <c r="E705" s="19"/>
      <c r="F705" s="20"/>
      <c r="G705" s="18"/>
      <c r="H705" s="19"/>
      <c r="I705" s="19"/>
      <c r="J705" s="20"/>
      <c r="K705" s="20"/>
      <c r="L705" s="20"/>
      <c r="M705" s="18"/>
      <c r="N705" s="18"/>
      <c r="O705" s="18"/>
      <c r="P705" s="18"/>
      <c r="Q705" s="18"/>
      <c r="R705" s="21" t="str">
        <f t="shared" si="51"/>
        <v/>
      </c>
    </row>
    <row r="706" spans="1:18" x14ac:dyDescent="0.25">
      <c r="A706" s="18"/>
      <c r="B706" s="19"/>
      <c r="C706" s="19"/>
      <c r="D706" s="19"/>
      <c r="E706" s="19"/>
      <c r="F706" s="20"/>
      <c r="G706" s="18"/>
      <c r="H706" s="19"/>
      <c r="I706" s="19"/>
      <c r="J706" s="20"/>
      <c r="K706" s="20"/>
      <c r="L706" s="20"/>
      <c r="M706" s="18"/>
      <c r="N706" s="18"/>
      <c r="O706" s="18"/>
      <c r="P706" s="18"/>
      <c r="Q706" s="18"/>
      <c r="R706" s="21" t="str">
        <f t="shared" si="51"/>
        <v/>
      </c>
    </row>
    <row r="707" spans="1:18" x14ac:dyDescent="0.25">
      <c r="A707" s="18"/>
      <c r="B707" s="19"/>
      <c r="C707" s="19"/>
      <c r="D707" s="19"/>
      <c r="E707" s="19"/>
      <c r="F707" s="20"/>
      <c r="G707" s="18"/>
      <c r="H707" s="19"/>
      <c r="I707" s="19"/>
      <c r="J707" s="20"/>
      <c r="K707" s="20"/>
      <c r="L707" s="20"/>
      <c r="M707" s="18"/>
      <c r="N707" s="18"/>
      <c r="O707" s="18"/>
      <c r="P707" s="18"/>
      <c r="Q707" s="18"/>
      <c r="R707" s="21" t="str">
        <f t="shared" si="51"/>
        <v/>
      </c>
    </row>
    <row r="708" spans="1:18" x14ac:dyDescent="0.25">
      <c r="A708" s="18"/>
      <c r="B708" s="19"/>
      <c r="C708" s="19"/>
      <c r="D708" s="19"/>
      <c r="E708" s="19"/>
      <c r="F708" s="20"/>
      <c r="G708" s="18"/>
      <c r="H708" s="19"/>
      <c r="I708" s="19"/>
      <c r="J708" s="20"/>
      <c r="K708" s="20"/>
      <c r="L708" s="20"/>
      <c r="M708" s="18"/>
      <c r="N708" s="18"/>
      <c r="O708" s="18"/>
      <c r="P708" s="18"/>
      <c r="Q708" s="18"/>
      <c r="R708" s="21" t="str">
        <f t="shared" si="51"/>
        <v/>
      </c>
    </row>
    <row r="709" spans="1:18" x14ac:dyDescent="0.25">
      <c r="A709" s="18"/>
      <c r="B709" s="19"/>
      <c r="C709" s="19"/>
      <c r="D709" s="19"/>
      <c r="E709" s="19"/>
      <c r="F709" s="20"/>
      <c r="G709" s="18"/>
      <c r="H709" s="19"/>
      <c r="I709" s="19"/>
      <c r="J709" s="20"/>
      <c r="K709" s="20"/>
      <c r="L709" s="20"/>
      <c r="M709" s="18"/>
      <c r="N709" s="18"/>
      <c r="O709" s="18"/>
      <c r="P709" s="18"/>
      <c r="Q709" s="18"/>
      <c r="R709" s="21" t="str">
        <f t="shared" si="51"/>
        <v/>
      </c>
    </row>
    <row r="710" spans="1:18" x14ac:dyDescent="0.25">
      <c r="A710" s="18"/>
      <c r="B710" s="19"/>
      <c r="C710" s="19"/>
      <c r="D710" s="19"/>
      <c r="E710" s="19"/>
      <c r="F710" s="20"/>
      <c r="G710" s="18"/>
      <c r="H710" s="19"/>
      <c r="I710" s="19"/>
      <c r="J710" s="20"/>
      <c r="K710" s="20"/>
      <c r="L710" s="20"/>
      <c r="M710" s="18"/>
      <c r="N710" s="18"/>
      <c r="O710" s="18"/>
      <c r="P710" s="18"/>
      <c r="Q710" s="18"/>
      <c r="R710" s="21" t="str">
        <f t="shared" si="51"/>
        <v/>
      </c>
    </row>
    <row r="711" spans="1:18" x14ac:dyDescent="0.25">
      <c r="A711" s="18"/>
      <c r="B711" s="19"/>
      <c r="C711" s="19"/>
      <c r="D711" s="19"/>
      <c r="E711" s="19"/>
      <c r="F711" s="20"/>
      <c r="G711" s="18"/>
      <c r="H711" s="19"/>
      <c r="I711" s="19"/>
      <c r="J711" s="20"/>
      <c r="K711" s="20"/>
      <c r="L711" s="20"/>
      <c r="M711" s="18"/>
      <c r="N711" s="18"/>
      <c r="O711" s="18"/>
      <c r="P711" s="18"/>
      <c r="Q711" s="18"/>
      <c r="R711" s="21" t="str">
        <f t="shared" si="51"/>
        <v/>
      </c>
    </row>
    <row r="712" spans="1:18" x14ac:dyDescent="0.25">
      <c r="A712" s="18"/>
      <c r="B712" s="19"/>
      <c r="C712" s="19"/>
      <c r="D712" s="19"/>
      <c r="E712" s="19"/>
      <c r="F712" s="20"/>
      <c r="G712" s="18"/>
      <c r="H712" s="19"/>
      <c r="I712" s="19"/>
      <c r="J712" s="20"/>
      <c r="K712" s="20"/>
      <c r="L712" s="20"/>
      <c r="M712" s="18"/>
      <c r="N712" s="18"/>
      <c r="O712" s="18"/>
      <c r="P712" s="18"/>
      <c r="Q712" s="18"/>
      <c r="R712" s="21" t="str">
        <f t="shared" si="51"/>
        <v/>
      </c>
    </row>
    <row r="713" spans="1:18" x14ac:dyDescent="0.25">
      <c r="A713" s="18"/>
      <c r="B713" s="19"/>
      <c r="C713" s="19"/>
      <c r="D713" s="19"/>
      <c r="E713" s="19"/>
      <c r="F713" s="20"/>
      <c r="G713" s="18"/>
      <c r="H713" s="19"/>
      <c r="I713" s="19"/>
      <c r="J713" s="20"/>
      <c r="K713" s="20"/>
      <c r="L713" s="20"/>
      <c r="M713" s="18"/>
      <c r="N713" s="18"/>
      <c r="O713" s="18"/>
      <c r="P713" s="18"/>
      <c r="Q713" s="18"/>
      <c r="R713" s="21" t="str">
        <f t="shared" si="51"/>
        <v/>
      </c>
    </row>
    <row r="714" spans="1:18" x14ac:dyDescent="0.25">
      <c r="A714" s="18"/>
      <c r="B714" s="19"/>
      <c r="C714" s="19"/>
      <c r="D714" s="19"/>
      <c r="E714" s="19"/>
      <c r="F714" s="20"/>
      <c r="G714" s="18"/>
      <c r="H714" s="19"/>
      <c r="I714" s="19"/>
      <c r="J714" s="20"/>
      <c r="K714" s="20"/>
      <c r="L714" s="20"/>
      <c r="M714" s="18"/>
      <c r="N714" s="18"/>
      <c r="O714" s="18"/>
      <c r="P714" s="18"/>
      <c r="Q714" s="18"/>
      <c r="R714" s="21" t="str">
        <f t="shared" si="51"/>
        <v/>
      </c>
    </row>
    <row r="715" spans="1:18" x14ac:dyDescent="0.25">
      <c r="A715" s="18"/>
      <c r="B715" s="19"/>
      <c r="C715" s="19"/>
      <c r="D715" s="19"/>
      <c r="E715" s="19"/>
      <c r="F715" s="20"/>
      <c r="G715" s="18"/>
      <c r="H715" s="19"/>
      <c r="I715" s="19"/>
      <c r="J715" s="20"/>
      <c r="K715" s="20"/>
      <c r="L715" s="20"/>
      <c r="M715" s="18"/>
      <c r="N715" s="18"/>
      <c r="O715" s="18"/>
      <c r="P715" s="18"/>
      <c r="Q715" s="18"/>
      <c r="R715" s="21" t="str">
        <f t="shared" si="51"/>
        <v/>
      </c>
    </row>
    <row r="716" spans="1:18" x14ac:dyDescent="0.25">
      <c r="A716" s="18"/>
      <c r="B716" s="19"/>
      <c r="C716" s="19"/>
      <c r="D716" s="19"/>
      <c r="E716" s="19"/>
      <c r="F716" s="20"/>
      <c r="G716" s="18"/>
      <c r="H716" s="19"/>
      <c r="I716" s="19"/>
      <c r="J716" s="20"/>
      <c r="K716" s="20"/>
      <c r="L716" s="20"/>
      <c r="M716" s="18"/>
      <c r="N716" s="18"/>
      <c r="O716" s="18"/>
      <c r="P716" s="18"/>
      <c r="Q716" s="18"/>
      <c r="R716" s="21" t="str">
        <f t="shared" si="51"/>
        <v/>
      </c>
    </row>
    <row r="717" spans="1:18" x14ac:dyDescent="0.25">
      <c r="A717" s="18"/>
      <c r="B717" s="19"/>
      <c r="C717" s="19"/>
      <c r="D717" s="19"/>
      <c r="E717" s="19"/>
      <c r="F717" s="20"/>
      <c r="G717" s="18"/>
      <c r="H717" s="19"/>
      <c r="I717" s="19"/>
      <c r="J717" s="20"/>
      <c r="K717" s="20"/>
      <c r="L717" s="20"/>
      <c r="M717" s="18"/>
      <c r="N717" s="18"/>
      <c r="O717" s="18"/>
      <c r="P717" s="18"/>
      <c r="Q717" s="18"/>
      <c r="R717" s="21" t="str">
        <f t="shared" si="51"/>
        <v/>
      </c>
    </row>
    <row r="718" spans="1:18" x14ac:dyDescent="0.25">
      <c r="A718" s="18"/>
      <c r="B718" s="19"/>
      <c r="C718" s="19"/>
      <c r="D718" s="19"/>
      <c r="E718" s="19"/>
      <c r="F718" s="20"/>
      <c r="G718" s="18"/>
      <c r="H718" s="19"/>
      <c r="I718" s="19"/>
      <c r="J718" s="20"/>
      <c r="K718" s="20"/>
      <c r="L718" s="20"/>
      <c r="M718" s="18"/>
      <c r="N718" s="18"/>
      <c r="O718" s="18"/>
      <c r="P718" s="18"/>
      <c r="Q718" s="18"/>
      <c r="R718" s="21" t="str">
        <f t="shared" si="51"/>
        <v/>
      </c>
    </row>
    <row r="719" spans="1:18" x14ac:dyDescent="0.25">
      <c r="A719" s="18"/>
      <c r="B719" s="19"/>
      <c r="C719" s="19"/>
      <c r="D719" s="19"/>
      <c r="E719" s="19"/>
      <c r="F719" s="20"/>
      <c r="G719" s="18"/>
      <c r="H719" s="19"/>
      <c r="I719" s="19"/>
      <c r="J719" s="20"/>
      <c r="K719" s="20"/>
      <c r="L719" s="20"/>
      <c r="M719" s="18"/>
      <c r="N719" s="18"/>
      <c r="O719" s="18"/>
      <c r="P719" s="18"/>
      <c r="Q719" s="18"/>
      <c r="R719" s="21" t="str">
        <f t="shared" si="51"/>
        <v/>
      </c>
    </row>
    <row r="720" spans="1:18" x14ac:dyDescent="0.25">
      <c r="A720" s="18"/>
      <c r="B720" s="19"/>
      <c r="C720" s="19"/>
      <c r="D720" s="19"/>
      <c r="E720" s="19"/>
      <c r="F720" s="20"/>
      <c r="G720" s="18"/>
      <c r="H720" s="19"/>
      <c r="I720" s="19"/>
      <c r="J720" s="20"/>
      <c r="K720" s="20"/>
      <c r="L720" s="20"/>
      <c r="M720" s="18"/>
      <c r="N720" s="18"/>
      <c r="O720" s="18"/>
      <c r="P720" s="18"/>
      <c r="Q720" s="18"/>
      <c r="R720" s="21" t="str">
        <f t="shared" si="51"/>
        <v/>
      </c>
    </row>
    <row r="721" spans="1:18" x14ac:dyDescent="0.25">
      <c r="A721" s="18"/>
      <c r="B721" s="19"/>
      <c r="C721" s="19"/>
      <c r="D721" s="19"/>
      <c r="E721" s="19"/>
      <c r="F721" s="20"/>
      <c r="G721" s="18"/>
      <c r="H721" s="19"/>
      <c r="I721" s="19"/>
      <c r="J721" s="20"/>
      <c r="K721" s="20"/>
      <c r="L721" s="20"/>
      <c r="M721" s="18"/>
      <c r="N721" s="18"/>
      <c r="O721" s="18"/>
      <c r="P721" s="18"/>
      <c r="Q721" s="18"/>
      <c r="R721" s="21" t="str">
        <f t="shared" si="51"/>
        <v/>
      </c>
    </row>
    <row r="722" spans="1:18" x14ac:dyDescent="0.25">
      <c r="A722" s="18"/>
      <c r="B722" s="19"/>
      <c r="C722" s="19"/>
      <c r="D722" s="19"/>
      <c r="E722" s="19"/>
      <c r="F722" s="20"/>
      <c r="G722" s="18"/>
      <c r="H722" s="19"/>
      <c r="I722" s="19"/>
      <c r="J722" s="20"/>
      <c r="K722" s="20"/>
      <c r="L722" s="20"/>
      <c r="M722" s="18"/>
      <c r="N722" s="18"/>
      <c r="O722" s="18"/>
      <c r="P722" s="18"/>
      <c r="Q722" s="18"/>
      <c r="R722" s="21" t="str">
        <f t="shared" si="51"/>
        <v/>
      </c>
    </row>
    <row r="723" spans="1:18" x14ac:dyDescent="0.25">
      <c r="A723" s="18"/>
      <c r="B723" s="19"/>
      <c r="C723" s="19"/>
      <c r="D723" s="19"/>
      <c r="E723" s="19"/>
      <c r="F723" s="20"/>
      <c r="G723" s="18"/>
      <c r="H723" s="19"/>
      <c r="I723" s="19"/>
      <c r="J723" s="20"/>
      <c r="K723" s="20"/>
      <c r="L723" s="20"/>
      <c r="M723" s="18"/>
      <c r="N723" s="18"/>
      <c r="O723" s="18"/>
      <c r="P723" s="18"/>
      <c r="Q723" s="18"/>
      <c r="R723" s="21" t="str">
        <f t="shared" si="51"/>
        <v/>
      </c>
    </row>
    <row r="724" spans="1:18" x14ac:dyDescent="0.25">
      <c r="A724" s="18"/>
      <c r="B724" s="19"/>
      <c r="C724" s="19"/>
      <c r="D724" s="19"/>
      <c r="E724" s="19"/>
      <c r="F724" s="20"/>
      <c r="G724" s="18"/>
      <c r="H724" s="19"/>
      <c r="I724" s="19"/>
      <c r="J724" s="20"/>
      <c r="K724" s="20"/>
      <c r="L724" s="20"/>
      <c r="M724" s="18"/>
      <c r="N724" s="18"/>
      <c r="O724" s="18"/>
      <c r="P724" s="18"/>
      <c r="Q724" s="18"/>
      <c r="R724" s="21" t="str">
        <f t="shared" si="51"/>
        <v/>
      </c>
    </row>
    <row r="725" spans="1:18" x14ac:dyDescent="0.25">
      <c r="A725" s="18"/>
      <c r="B725" s="19"/>
      <c r="C725" s="19"/>
      <c r="D725" s="19"/>
      <c r="E725" s="19"/>
      <c r="F725" s="20"/>
      <c r="G725" s="18"/>
      <c r="H725" s="19"/>
      <c r="I725" s="19"/>
      <c r="J725" s="20"/>
      <c r="K725" s="20"/>
      <c r="L725" s="20"/>
      <c r="M725" s="18"/>
      <c r="N725" s="18"/>
      <c r="O725" s="18"/>
      <c r="P725" s="18"/>
      <c r="Q725" s="18"/>
      <c r="R725" s="21" t="str">
        <f t="shared" si="51"/>
        <v/>
      </c>
    </row>
    <row r="726" spans="1:18" x14ac:dyDescent="0.25">
      <c r="A726" s="18"/>
      <c r="B726" s="19"/>
      <c r="C726" s="19"/>
      <c r="D726" s="19"/>
      <c r="E726" s="19"/>
      <c r="F726" s="20"/>
      <c r="G726" s="18"/>
      <c r="H726" s="19"/>
      <c r="I726" s="19"/>
      <c r="J726" s="20"/>
      <c r="K726" s="20"/>
      <c r="L726" s="20"/>
      <c r="M726" s="18"/>
      <c r="N726" s="18"/>
      <c r="O726" s="18"/>
      <c r="P726" s="18"/>
      <c r="Q726" s="18"/>
      <c r="R726" s="21" t="str">
        <f t="shared" si="51"/>
        <v/>
      </c>
    </row>
    <row r="727" spans="1:18" x14ac:dyDescent="0.25">
      <c r="A727" s="18"/>
      <c r="B727" s="19"/>
      <c r="C727" s="19"/>
      <c r="D727" s="19"/>
      <c r="E727" s="19"/>
      <c r="F727" s="20"/>
      <c r="G727" s="18"/>
      <c r="H727" s="19"/>
      <c r="I727" s="19"/>
      <c r="J727" s="20"/>
      <c r="K727" s="20"/>
      <c r="L727" s="20"/>
      <c r="M727" s="18"/>
      <c r="N727" s="18"/>
      <c r="O727" s="18"/>
      <c r="P727" s="18"/>
      <c r="Q727" s="18"/>
      <c r="R727" s="21" t="str">
        <f t="shared" si="51"/>
        <v/>
      </c>
    </row>
    <row r="728" spans="1:18" x14ac:dyDescent="0.25">
      <c r="A728" s="18"/>
      <c r="B728" s="19"/>
      <c r="C728" s="19"/>
      <c r="D728" s="19"/>
      <c r="E728" s="19"/>
      <c r="F728" s="20"/>
      <c r="G728" s="18"/>
      <c r="H728" s="19"/>
      <c r="I728" s="19"/>
      <c r="J728" s="20"/>
      <c r="K728" s="20"/>
      <c r="L728" s="20"/>
      <c r="M728" s="18"/>
      <c r="N728" s="18"/>
      <c r="O728" s="18"/>
      <c r="P728" s="18"/>
      <c r="Q728" s="18"/>
      <c r="R728" s="21" t="str">
        <f t="shared" si="51"/>
        <v/>
      </c>
    </row>
    <row r="729" spans="1:18" x14ac:dyDescent="0.25">
      <c r="A729" s="18"/>
      <c r="B729" s="19"/>
      <c r="C729" s="19"/>
      <c r="D729" s="19"/>
      <c r="E729" s="19"/>
      <c r="F729" s="20"/>
      <c r="G729" s="18"/>
      <c r="H729" s="19"/>
      <c r="I729" s="19"/>
      <c r="J729" s="20"/>
      <c r="K729" s="20"/>
      <c r="L729" s="20"/>
      <c r="M729" s="18"/>
      <c r="N729" s="18"/>
      <c r="O729" s="18"/>
      <c r="P729" s="18"/>
      <c r="Q729" s="18"/>
      <c r="R729" s="21" t="str">
        <f t="shared" si="51"/>
        <v/>
      </c>
    </row>
    <row r="730" spans="1:18" x14ac:dyDescent="0.25">
      <c r="A730" s="18"/>
      <c r="B730" s="19"/>
      <c r="C730" s="19"/>
      <c r="D730" s="19"/>
      <c r="E730" s="19"/>
      <c r="F730" s="20"/>
      <c r="G730" s="18"/>
      <c r="H730" s="19"/>
      <c r="I730" s="19"/>
      <c r="J730" s="20"/>
      <c r="K730" s="20"/>
      <c r="L730" s="20"/>
      <c r="M730" s="18"/>
      <c r="N730" s="18"/>
      <c r="O730" s="18"/>
      <c r="P730" s="18"/>
      <c r="Q730" s="18"/>
      <c r="R730" s="21" t="str">
        <f t="shared" si="51"/>
        <v/>
      </c>
    </row>
    <row r="731" spans="1:18" x14ac:dyDescent="0.25">
      <c r="A731" s="18"/>
      <c r="B731" s="19"/>
      <c r="C731" s="19"/>
      <c r="D731" s="19"/>
      <c r="E731" s="19"/>
      <c r="F731" s="20"/>
      <c r="G731" s="18"/>
      <c r="H731" s="19"/>
      <c r="I731" s="19"/>
      <c r="J731" s="20"/>
      <c r="K731" s="20"/>
      <c r="L731" s="20"/>
      <c r="M731" s="18"/>
      <c r="N731" s="18"/>
      <c r="O731" s="18"/>
      <c r="P731" s="18"/>
      <c r="Q731" s="18"/>
      <c r="R731" s="21" t="str">
        <f t="shared" si="51"/>
        <v/>
      </c>
    </row>
    <row r="732" spans="1:18" x14ac:dyDescent="0.25">
      <c r="A732" s="18"/>
      <c r="B732" s="19"/>
      <c r="C732" s="19"/>
      <c r="D732" s="19"/>
      <c r="E732" s="19"/>
      <c r="F732" s="20"/>
      <c r="G732" s="18"/>
      <c r="H732" s="19"/>
      <c r="I732" s="19"/>
      <c r="J732" s="20"/>
      <c r="K732" s="20"/>
      <c r="L732" s="20"/>
      <c r="M732" s="18"/>
      <c r="N732" s="18"/>
      <c r="O732" s="18"/>
      <c r="P732" s="18"/>
      <c r="Q732" s="18"/>
      <c r="R732" s="21" t="str">
        <f t="shared" si="51"/>
        <v/>
      </c>
    </row>
    <row r="733" spans="1:18" x14ac:dyDescent="0.25">
      <c r="A733" s="18"/>
      <c r="B733" s="19"/>
      <c r="C733" s="19"/>
      <c r="D733" s="19"/>
      <c r="E733" s="19"/>
      <c r="F733" s="20"/>
      <c r="G733" s="18"/>
      <c r="H733" s="19"/>
      <c r="I733" s="19"/>
      <c r="J733" s="20"/>
      <c r="K733" s="20"/>
      <c r="L733" s="20"/>
      <c r="M733" s="18"/>
      <c r="N733" s="18"/>
      <c r="O733" s="18"/>
      <c r="P733" s="18"/>
      <c r="Q733" s="18"/>
      <c r="R733" s="21" t="str">
        <f t="shared" si="51"/>
        <v/>
      </c>
    </row>
    <row r="734" spans="1:18" x14ac:dyDescent="0.25">
      <c r="A734" s="18"/>
      <c r="B734" s="19"/>
      <c r="C734" s="19"/>
      <c r="D734" s="19"/>
      <c r="E734" s="19"/>
      <c r="F734" s="20"/>
      <c r="G734" s="18"/>
      <c r="H734" s="19"/>
      <c r="I734" s="19"/>
      <c r="J734" s="20"/>
      <c r="K734" s="20"/>
      <c r="L734" s="20"/>
      <c r="M734" s="18"/>
      <c r="N734" s="18"/>
      <c r="O734" s="18"/>
      <c r="P734" s="18"/>
      <c r="Q734" s="18"/>
      <c r="R734" s="21" t="str">
        <f t="shared" si="51"/>
        <v/>
      </c>
    </row>
    <row r="735" spans="1:18" x14ac:dyDescent="0.25">
      <c r="A735" s="18"/>
      <c r="B735" s="19"/>
      <c r="C735" s="19"/>
      <c r="D735" s="19"/>
      <c r="E735" s="19"/>
      <c r="F735" s="20"/>
      <c r="G735" s="18"/>
      <c r="H735" s="19"/>
      <c r="I735" s="19"/>
      <c r="J735" s="20"/>
      <c r="K735" s="20"/>
      <c r="L735" s="20"/>
      <c r="M735" s="18"/>
      <c r="N735" s="18"/>
      <c r="O735" s="18"/>
      <c r="P735" s="18"/>
      <c r="Q735" s="18"/>
      <c r="R735" s="21" t="str">
        <f t="shared" si="51"/>
        <v/>
      </c>
    </row>
    <row r="736" spans="1:18" x14ac:dyDescent="0.25">
      <c r="A736" s="18"/>
      <c r="B736" s="19"/>
      <c r="C736" s="19"/>
      <c r="D736" s="19"/>
      <c r="E736" s="19"/>
      <c r="F736" s="20"/>
      <c r="G736" s="18"/>
      <c r="H736" s="19"/>
      <c r="I736" s="19"/>
      <c r="J736" s="20"/>
      <c r="K736" s="20"/>
      <c r="L736" s="20"/>
      <c r="M736" s="18"/>
      <c r="N736" s="18"/>
      <c r="O736" s="18"/>
      <c r="P736" s="18"/>
      <c r="Q736" s="18"/>
      <c r="R736" s="21" t="str">
        <f t="shared" si="51"/>
        <v/>
      </c>
    </row>
    <row r="737" spans="1:18" x14ac:dyDescent="0.25">
      <c r="A737" s="18"/>
      <c r="B737" s="19"/>
      <c r="C737" s="19"/>
      <c r="D737" s="19"/>
      <c r="E737" s="19"/>
      <c r="F737" s="20"/>
      <c r="G737" s="18"/>
      <c r="H737" s="19"/>
      <c r="I737" s="19"/>
      <c r="J737" s="20"/>
      <c r="K737" s="20"/>
      <c r="L737" s="20"/>
      <c r="M737" s="18"/>
      <c r="N737" s="18"/>
      <c r="O737" s="18"/>
      <c r="P737" s="18"/>
      <c r="Q737" s="18"/>
      <c r="R737" s="21" t="str">
        <f t="shared" si="51"/>
        <v/>
      </c>
    </row>
    <row r="738" spans="1:18" x14ac:dyDescent="0.25">
      <c r="A738" s="18"/>
      <c r="B738" s="19"/>
      <c r="C738" s="19"/>
      <c r="D738" s="19"/>
      <c r="E738" s="19"/>
      <c r="F738" s="20"/>
      <c r="G738" s="18"/>
      <c r="H738" s="19"/>
      <c r="I738" s="19"/>
      <c r="J738" s="20"/>
      <c r="K738" s="20"/>
      <c r="L738" s="20"/>
      <c r="M738" s="18"/>
      <c r="N738" s="18"/>
      <c r="O738" s="18"/>
      <c r="P738" s="18"/>
      <c r="Q738" s="18"/>
      <c r="R738" s="21" t="str">
        <f t="shared" si="51"/>
        <v/>
      </c>
    </row>
    <row r="739" spans="1:18" x14ac:dyDescent="0.25">
      <c r="A739" s="18"/>
      <c r="B739" s="19"/>
      <c r="C739" s="19"/>
      <c r="D739" s="19"/>
      <c r="E739" s="19"/>
      <c r="F739" s="20"/>
      <c r="G739" s="18"/>
      <c r="H739" s="19"/>
      <c r="I739" s="19"/>
      <c r="J739" s="20"/>
      <c r="K739" s="20"/>
      <c r="L739" s="20"/>
      <c r="M739" s="18"/>
      <c r="N739" s="18"/>
      <c r="O739" s="18"/>
      <c r="P739" s="18"/>
      <c r="Q739" s="18"/>
      <c r="R739" s="21" t="str">
        <f t="shared" si="51"/>
        <v/>
      </c>
    </row>
    <row r="740" spans="1:18" x14ac:dyDescent="0.25">
      <c r="A740" s="18"/>
      <c r="B740" s="19"/>
      <c r="C740" s="19"/>
      <c r="D740" s="19"/>
      <c r="E740" s="19"/>
      <c r="F740" s="20"/>
      <c r="G740" s="18"/>
      <c r="H740" s="19"/>
      <c r="I740" s="19"/>
      <c r="J740" s="20"/>
      <c r="K740" s="20"/>
      <c r="L740" s="20"/>
      <c r="M740" s="18"/>
      <c r="N740" s="18"/>
      <c r="O740" s="18"/>
      <c r="P740" s="18"/>
      <c r="Q740" s="18"/>
      <c r="R740" s="21" t="str">
        <f t="shared" si="51"/>
        <v/>
      </c>
    </row>
    <row r="741" spans="1:18" x14ac:dyDescent="0.25">
      <c r="A741" s="18"/>
      <c r="B741" s="19"/>
      <c r="C741" s="19"/>
      <c r="D741" s="19"/>
      <c r="E741" s="19"/>
      <c r="F741" s="20"/>
      <c r="G741" s="18"/>
      <c r="H741" s="19"/>
      <c r="I741" s="19"/>
      <c r="J741" s="20"/>
      <c r="K741" s="20"/>
      <c r="L741" s="20"/>
      <c r="M741" s="18"/>
      <c r="N741" s="18"/>
      <c r="O741" s="18"/>
      <c r="P741" s="18"/>
      <c r="Q741" s="18"/>
      <c r="R741" s="21" t="str">
        <f t="shared" si="51"/>
        <v/>
      </c>
    </row>
    <row r="742" spans="1:18" x14ac:dyDescent="0.25">
      <c r="A742" s="18"/>
      <c r="B742" s="19"/>
      <c r="C742" s="19"/>
      <c r="D742" s="19"/>
      <c r="E742" s="19"/>
      <c r="F742" s="20"/>
      <c r="G742" s="18"/>
      <c r="H742" s="19"/>
      <c r="I742" s="19"/>
      <c r="J742" s="20"/>
      <c r="K742" s="20"/>
      <c r="L742" s="20"/>
      <c r="M742" s="18"/>
      <c r="N742" s="18"/>
      <c r="O742" s="18"/>
      <c r="P742" s="18"/>
      <c r="Q742" s="18"/>
      <c r="R742" s="21" t="str">
        <f t="shared" si="51"/>
        <v/>
      </c>
    </row>
    <row r="743" spans="1:18" x14ac:dyDescent="0.25">
      <c r="A743" s="18"/>
      <c r="B743" s="19"/>
      <c r="C743" s="19"/>
      <c r="D743" s="19"/>
      <c r="E743" s="19"/>
      <c r="F743" s="20"/>
      <c r="G743" s="18"/>
      <c r="H743" s="19"/>
      <c r="I743" s="19"/>
      <c r="J743" s="20"/>
      <c r="K743" s="20"/>
      <c r="L743" s="20"/>
      <c r="M743" s="18"/>
      <c r="N743" s="18"/>
      <c r="O743" s="18"/>
      <c r="P743" s="18"/>
      <c r="Q743" s="18"/>
      <c r="R743" s="21" t="str">
        <f t="shared" si="51"/>
        <v/>
      </c>
    </row>
    <row r="744" spans="1:18" x14ac:dyDescent="0.25">
      <c r="A744" s="18"/>
      <c r="B744" s="19"/>
      <c r="C744" s="19"/>
      <c r="D744" s="19"/>
      <c r="E744" s="19"/>
      <c r="F744" s="20"/>
      <c r="G744" s="18"/>
      <c r="H744" s="19"/>
      <c r="I744" s="19"/>
      <c r="J744" s="20"/>
      <c r="K744" s="20"/>
      <c r="L744" s="20"/>
      <c r="M744" s="18"/>
      <c r="N744" s="18"/>
      <c r="O744" s="18"/>
      <c r="P744" s="18"/>
      <c r="Q744" s="18"/>
      <c r="R744" s="21" t="str">
        <f t="shared" si="51"/>
        <v/>
      </c>
    </row>
    <row r="745" spans="1:18" x14ac:dyDescent="0.25">
      <c r="A745" s="18"/>
      <c r="B745" s="19"/>
      <c r="C745" s="19"/>
      <c r="D745" s="19"/>
      <c r="E745" s="19"/>
      <c r="F745" s="20"/>
      <c r="G745" s="18"/>
      <c r="H745" s="19"/>
      <c r="I745" s="19"/>
      <c r="J745" s="20"/>
      <c r="K745" s="20"/>
      <c r="L745" s="20"/>
      <c r="M745" s="18"/>
      <c r="N745" s="18"/>
      <c r="O745" s="18"/>
      <c r="P745" s="18"/>
      <c r="Q745" s="18"/>
      <c r="R745" s="21" t="str">
        <f t="shared" si="51"/>
        <v/>
      </c>
    </row>
    <row r="746" spans="1:18" x14ac:dyDescent="0.25">
      <c r="A746" s="18"/>
      <c r="B746" s="19"/>
      <c r="C746" s="19"/>
      <c r="D746" s="19"/>
      <c r="E746" s="19"/>
      <c r="F746" s="20"/>
      <c r="G746" s="18"/>
      <c r="H746" s="19"/>
      <c r="I746" s="19"/>
      <c r="J746" s="20"/>
      <c r="K746" s="20"/>
      <c r="L746" s="20"/>
      <c r="M746" s="18"/>
      <c r="N746" s="18"/>
      <c r="O746" s="18"/>
      <c r="P746" s="18"/>
      <c r="Q746" s="18"/>
      <c r="R746" s="21" t="str">
        <f t="shared" si="51"/>
        <v/>
      </c>
    </row>
    <row r="747" spans="1:18" x14ac:dyDescent="0.25">
      <c r="A747" s="18"/>
      <c r="B747" s="19"/>
      <c r="C747" s="19"/>
      <c r="D747" s="19"/>
      <c r="E747" s="19"/>
      <c r="F747" s="20"/>
      <c r="G747" s="18"/>
      <c r="H747" s="19"/>
      <c r="I747" s="19"/>
      <c r="J747" s="20"/>
      <c r="K747" s="20"/>
      <c r="L747" s="20"/>
      <c r="M747" s="18"/>
      <c r="N747" s="18"/>
      <c r="O747" s="18"/>
      <c r="P747" s="18"/>
      <c r="Q747" s="18"/>
      <c r="R747" s="21" t="str">
        <f t="shared" si="51"/>
        <v/>
      </c>
    </row>
    <row r="748" spans="1:18" x14ac:dyDescent="0.25">
      <c r="A748" s="18"/>
      <c r="B748" s="19"/>
      <c r="C748" s="19"/>
      <c r="D748" s="19"/>
      <c r="E748" s="19"/>
      <c r="F748" s="20"/>
      <c r="G748" s="18"/>
      <c r="H748" s="19"/>
      <c r="I748" s="19"/>
      <c r="J748" s="20"/>
      <c r="K748" s="20"/>
      <c r="L748" s="20"/>
      <c r="M748" s="18"/>
      <c r="N748" s="18"/>
      <c r="O748" s="18"/>
      <c r="P748" s="18"/>
      <c r="Q748" s="18"/>
      <c r="R748" s="21" t="str">
        <f t="shared" si="51"/>
        <v/>
      </c>
    </row>
    <row r="749" spans="1:18" x14ac:dyDescent="0.25">
      <c r="A749" s="18"/>
      <c r="B749" s="19"/>
      <c r="C749" s="19"/>
      <c r="D749" s="19"/>
      <c r="E749" s="19"/>
      <c r="F749" s="20"/>
      <c r="G749" s="18"/>
      <c r="H749" s="19"/>
      <c r="I749" s="19"/>
      <c r="J749" s="20"/>
      <c r="K749" s="20"/>
      <c r="L749" s="20"/>
      <c r="M749" s="18"/>
      <c r="N749" s="18"/>
      <c r="O749" s="18"/>
      <c r="P749" s="18"/>
      <c r="Q749" s="18"/>
      <c r="R749" s="21" t="str">
        <f t="shared" si="51"/>
        <v/>
      </c>
    </row>
    <row r="750" spans="1:18" x14ac:dyDescent="0.25">
      <c r="A750" s="18"/>
      <c r="B750" s="19"/>
      <c r="C750" s="19"/>
      <c r="D750" s="19"/>
      <c r="E750" s="19"/>
      <c r="F750" s="20"/>
      <c r="G750" s="18"/>
      <c r="H750" s="19"/>
      <c r="I750" s="19"/>
      <c r="J750" s="20"/>
      <c r="K750" s="20"/>
      <c r="L750" s="20"/>
      <c r="M750" s="18"/>
      <c r="N750" s="18"/>
      <c r="O750" s="18"/>
      <c r="P750" s="18"/>
      <c r="Q750" s="18"/>
      <c r="R750" s="21" t="str">
        <f t="shared" si="51"/>
        <v/>
      </c>
    </row>
    <row r="751" spans="1:18" x14ac:dyDescent="0.25">
      <c r="A751" s="18"/>
      <c r="B751" s="19"/>
      <c r="C751" s="19"/>
      <c r="D751" s="19"/>
      <c r="E751" s="19"/>
      <c r="F751" s="20"/>
      <c r="G751" s="18"/>
      <c r="H751" s="19"/>
      <c r="I751" s="19"/>
      <c r="J751" s="20"/>
      <c r="K751" s="20"/>
      <c r="L751" s="20"/>
      <c r="M751" s="18"/>
      <c r="N751" s="18"/>
      <c r="O751" s="18"/>
      <c r="P751" s="18"/>
      <c r="Q751" s="18"/>
      <c r="R751" s="21" t="str">
        <f t="shared" si="51"/>
        <v/>
      </c>
    </row>
    <row r="752" spans="1:18" x14ac:dyDescent="0.25">
      <c r="A752" s="18"/>
      <c r="B752" s="19"/>
      <c r="C752" s="19"/>
      <c r="D752" s="19"/>
      <c r="E752" s="19"/>
      <c r="F752" s="20"/>
      <c r="G752" s="18"/>
      <c r="H752" s="19"/>
      <c r="I752" s="19"/>
      <c r="J752" s="20"/>
      <c r="K752" s="20"/>
      <c r="L752" s="20"/>
      <c r="M752" s="18"/>
      <c r="N752" s="18"/>
      <c r="O752" s="18"/>
      <c r="P752" s="18"/>
      <c r="Q752" s="18"/>
      <c r="R752" s="21" t="str">
        <f t="shared" si="51"/>
        <v/>
      </c>
    </row>
    <row r="753" spans="1:18" x14ac:dyDescent="0.25">
      <c r="A753" s="18"/>
      <c r="B753" s="19"/>
      <c r="C753" s="19"/>
      <c r="D753" s="19"/>
      <c r="E753" s="19"/>
      <c r="F753" s="20"/>
      <c r="G753" s="18"/>
      <c r="H753" s="19"/>
      <c r="I753" s="19"/>
      <c r="J753" s="20"/>
      <c r="K753" s="20"/>
      <c r="L753" s="20"/>
      <c r="M753" s="18"/>
      <c r="N753" s="18"/>
      <c r="O753" s="18"/>
      <c r="P753" s="18"/>
      <c r="Q753" s="18"/>
      <c r="R753" s="21" t="str">
        <f t="shared" si="51"/>
        <v/>
      </c>
    </row>
    <row r="754" spans="1:18" x14ac:dyDescent="0.25">
      <c r="A754" s="18"/>
      <c r="B754" s="19"/>
      <c r="C754" s="19"/>
      <c r="D754" s="19"/>
      <c r="E754" s="19"/>
      <c r="F754" s="20"/>
      <c r="G754" s="18"/>
      <c r="H754" s="19"/>
      <c r="I754" s="19"/>
      <c r="J754" s="20"/>
      <c r="K754" s="20"/>
      <c r="L754" s="20"/>
      <c r="M754" s="18"/>
      <c r="N754" s="18"/>
      <c r="O754" s="18"/>
      <c r="P754" s="18"/>
      <c r="Q754" s="18"/>
      <c r="R754" s="21" t="str">
        <f t="shared" si="51"/>
        <v/>
      </c>
    </row>
    <row r="755" spans="1:18" x14ac:dyDescent="0.25">
      <c r="A755" s="18"/>
      <c r="B755" s="19"/>
      <c r="C755" s="19"/>
      <c r="D755" s="19"/>
      <c r="E755" s="19"/>
      <c r="F755" s="20"/>
      <c r="G755" s="18"/>
      <c r="H755" s="19"/>
      <c r="I755" s="19"/>
      <c r="J755" s="20"/>
      <c r="K755" s="20"/>
      <c r="L755" s="20"/>
      <c r="M755" s="18"/>
      <c r="N755" s="18"/>
      <c r="O755" s="18"/>
      <c r="P755" s="18"/>
      <c r="Q755" s="18"/>
      <c r="R755" s="21" t="str">
        <f t="shared" si="51"/>
        <v/>
      </c>
    </row>
    <row r="756" spans="1:18" x14ac:dyDescent="0.25">
      <c r="A756" s="18"/>
      <c r="B756" s="19"/>
      <c r="C756" s="19"/>
      <c r="D756" s="19"/>
      <c r="E756" s="19"/>
      <c r="F756" s="20"/>
      <c r="G756" s="18"/>
      <c r="H756" s="19"/>
      <c r="I756" s="19"/>
      <c r="J756" s="20"/>
      <c r="K756" s="20"/>
      <c r="L756" s="20"/>
      <c r="M756" s="18"/>
      <c r="N756" s="18"/>
      <c r="O756" s="18"/>
      <c r="P756" s="18"/>
      <c r="Q756" s="18"/>
      <c r="R756" s="21" t="str">
        <f t="shared" si="51"/>
        <v/>
      </c>
    </row>
    <row r="757" spans="1:18" x14ac:dyDescent="0.25">
      <c r="A757" s="18"/>
      <c r="B757" s="19"/>
      <c r="C757" s="19"/>
      <c r="D757" s="19"/>
      <c r="E757" s="19"/>
      <c r="F757" s="20"/>
      <c r="G757" s="18"/>
      <c r="H757" s="19"/>
      <c r="I757" s="19"/>
      <c r="J757" s="20"/>
      <c r="K757" s="20"/>
      <c r="L757" s="20"/>
      <c r="M757" s="18"/>
      <c r="N757" s="18"/>
      <c r="O757" s="18"/>
      <c r="P757" s="18"/>
      <c r="Q757" s="18"/>
      <c r="R757" s="21" t="str">
        <f t="shared" si="51"/>
        <v/>
      </c>
    </row>
    <row r="758" spans="1:18" x14ac:dyDescent="0.25">
      <c r="A758" s="18"/>
      <c r="B758" s="19"/>
      <c r="C758" s="19"/>
      <c r="D758" s="19"/>
      <c r="E758" s="19"/>
      <c r="F758" s="20"/>
      <c r="G758" s="18"/>
      <c r="H758" s="19"/>
      <c r="I758" s="19"/>
      <c r="J758" s="20"/>
      <c r="K758" s="20"/>
      <c r="L758" s="20"/>
      <c r="M758" s="18"/>
      <c r="N758" s="18"/>
      <c r="O758" s="18"/>
      <c r="P758" s="18"/>
      <c r="Q758" s="18"/>
      <c r="R758" s="21" t="str">
        <f t="shared" ref="R758:R821" si="52">IF(A758&lt;&gt;"",IF(B758&lt;&gt;"",CONCATENATE(A758,"-",B758),""),"")</f>
        <v/>
      </c>
    </row>
    <row r="759" spans="1:18" x14ac:dyDescent="0.25">
      <c r="A759" s="18"/>
      <c r="B759" s="19"/>
      <c r="C759" s="19"/>
      <c r="D759" s="19"/>
      <c r="E759" s="19"/>
      <c r="F759" s="20"/>
      <c r="G759" s="18"/>
      <c r="H759" s="19"/>
      <c r="I759" s="19"/>
      <c r="J759" s="20"/>
      <c r="K759" s="20"/>
      <c r="L759" s="20"/>
      <c r="M759" s="18"/>
      <c r="N759" s="18"/>
      <c r="O759" s="18"/>
      <c r="P759" s="18"/>
      <c r="Q759" s="18"/>
      <c r="R759" s="21" t="str">
        <f t="shared" si="52"/>
        <v/>
      </c>
    </row>
    <row r="760" spans="1:18" x14ac:dyDescent="0.25">
      <c r="A760" s="18"/>
      <c r="B760" s="19"/>
      <c r="C760" s="19"/>
      <c r="D760" s="19"/>
      <c r="E760" s="19"/>
      <c r="F760" s="20"/>
      <c r="G760" s="18"/>
      <c r="H760" s="19"/>
      <c r="I760" s="19"/>
      <c r="J760" s="20"/>
      <c r="K760" s="20"/>
      <c r="L760" s="20"/>
      <c r="M760" s="18"/>
      <c r="N760" s="18"/>
      <c r="O760" s="18"/>
      <c r="P760" s="18"/>
      <c r="Q760" s="18"/>
      <c r="R760" s="21" t="str">
        <f t="shared" si="52"/>
        <v/>
      </c>
    </row>
    <row r="761" spans="1:18" x14ac:dyDescent="0.25">
      <c r="A761" s="18"/>
      <c r="B761" s="19"/>
      <c r="C761" s="19"/>
      <c r="D761" s="19"/>
      <c r="E761" s="19"/>
      <c r="F761" s="20"/>
      <c r="G761" s="18"/>
      <c r="H761" s="19"/>
      <c r="I761" s="19"/>
      <c r="J761" s="20"/>
      <c r="K761" s="20"/>
      <c r="L761" s="20"/>
      <c r="M761" s="18"/>
      <c r="N761" s="18"/>
      <c r="O761" s="18"/>
      <c r="P761" s="18"/>
      <c r="Q761" s="18"/>
      <c r="R761" s="21" t="str">
        <f t="shared" si="52"/>
        <v/>
      </c>
    </row>
    <row r="762" spans="1:18" x14ac:dyDescent="0.25">
      <c r="A762" s="18"/>
      <c r="B762" s="19"/>
      <c r="C762" s="19"/>
      <c r="D762" s="19"/>
      <c r="E762" s="19"/>
      <c r="F762" s="20"/>
      <c r="G762" s="18"/>
      <c r="H762" s="19"/>
      <c r="I762" s="19"/>
      <c r="J762" s="20"/>
      <c r="K762" s="20"/>
      <c r="L762" s="20"/>
      <c r="M762" s="18"/>
      <c r="N762" s="18"/>
      <c r="O762" s="18"/>
      <c r="P762" s="18"/>
      <c r="Q762" s="18"/>
      <c r="R762" s="21" t="str">
        <f t="shared" si="52"/>
        <v/>
      </c>
    </row>
    <row r="763" spans="1:18" x14ac:dyDescent="0.25">
      <c r="A763" s="18"/>
      <c r="B763" s="19"/>
      <c r="C763" s="19"/>
      <c r="D763" s="19"/>
      <c r="E763" s="19"/>
      <c r="F763" s="20"/>
      <c r="G763" s="18"/>
      <c r="H763" s="19"/>
      <c r="I763" s="19"/>
      <c r="J763" s="20"/>
      <c r="K763" s="20"/>
      <c r="L763" s="20"/>
      <c r="M763" s="18"/>
      <c r="N763" s="18"/>
      <c r="O763" s="18"/>
      <c r="P763" s="18"/>
      <c r="Q763" s="18"/>
      <c r="R763" s="21" t="str">
        <f t="shared" si="52"/>
        <v/>
      </c>
    </row>
    <row r="764" spans="1:18" x14ac:dyDescent="0.25">
      <c r="A764" s="18"/>
      <c r="B764" s="19"/>
      <c r="C764" s="19"/>
      <c r="D764" s="19"/>
      <c r="E764" s="19"/>
      <c r="F764" s="20"/>
      <c r="G764" s="18"/>
      <c r="H764" s="19"/>
      <c r="I764" s="19"/>
      <c r="J764" s="20"/>
      <c r="K764" s="20"/>
      <c r="L764" s="20"/>
      <c r="M764" s="18"/>
      <c r="N764" s="18"/>
      <c r="O764" s="18"/>
      <c r="P764" s="18"/>
      <c r="Q764" s="18"/>
      <c r="R764" s="21" t="str">
        <f t="shared" si="52"/>
        <v/>
      </c>
    </row>
    <row r="765" spans="1:18" x14ac:dyDescent="0.25">
      <c r="A765" s="18"/>
      <c r="B765" s="19"/>
      <c r="C765" s="19"/>
      <c r="D765" s="19"/>
      <c r="E765" s="19"/>
      <c r="F765" s="20"/>
      <c r="G765" s="18"/>
      <c r="H765" s="19"/>
      <c r="I765" s="19"/>
      <c r="J765" s="20"/>
      <c r="K765" s="20"/>
      <c r="L765" s="20"/>
      <c r="M765" s="18"/>
      <c r="N765" s="18"/>
      <c r="O765" s="18"/>
      <c r="P765" s="18"/>
      <c r="Q765" s="18"/>
      <c r="R765" s="21" t="str">
        <f t="shared" si="52"/>
        <v/>
      </c>
    </row>
    <row r="766" spans="1:18" x14ac:dyDescent="0.25">
      <c r="A766" s="18"/>
      <c r="B766" s="19"/>
      <c r="C766" s="19"/>
      <c r="D766" s="19"/>
      <c r="E766" s="19"/>
      <c r="F766" s="20"/>
      <c r="G766" s="18"/>
      <c r="H766" s="19"/>
      <c r="I766" s="19"/>
      <c r="J766" s="20"/>
      <c r="K766" s="20"/>
      <c r="L766" s="20"/>
      <c r="M766" s="18"/>
      <c r="N766" s="18"/>
      <c r="O766" s="18"/>
      <c r="P766" s="18"/>
      <c r="Q766" s="18"/>
      <c r="R766" s="21" t="str">
        <f t="shared" si="52"/>
        <v/>
      </c>
    </row>
    <row r="767" spans="1:18" x14ac:dyDescent="0.25">
      <c r="A767" s="18"/>
      <c r="B767" s="19"/>
      <c r="C767" s="19"/>
      <c r="D767" s="19"/>
      <c r="E767" s="19"/>
      <c r="F767" s="20"/>
      <c r="G767" s="18"/>
      <c r="H767" s="19"/>
      <c r="I767" s="19"/>
      <c r="J767" s="20"/>
      <c r="K767" s="20"/>
      <c r="L767" s="20"/>
      <c r="M767" s="18"/>
      <c r="N767" s="18"/>
      <c r="O767" s="18"/>
      <c r="P767" s="18"/>
      <c r="Q767" s="18"/>
      <c r="R767" s="21" t="str">
        <f t="shared" si="52"/>
        <v/>
      </c>
    </row>
    <row r="768" spans="1:18" x14ac:dyDescent="0.25">
      <c r="A768" s="18"/>
      <c r="B768" s="19"/>
      <c r="C768" s="19"/>
      <c r="D768" s="19"/>
      <c r="E768" s="19"/>
      <c r="F768" s="20"/>
      <c r="G768" s="18"/>
      <c r="H768" s="19"/>
      <c r="I768" s="19"/>
      <c r="J768" s="20"/>
      <c r="K768" s="20"/>
      <c r="L768" s="20"/>
      <c r="M768" s="18"/>
      <c r="N768" s="18"/>
      <c r="O768" s="18"/>
      <c r="P768" s="18"/>
      <c r="Q768" s="18"/>
      <c r="R768" s="21" t="str">
        <f t="shared" si="52"/>
        <v/>
      </c>
    </row>
    <row r="769" spans="1:18" x14ac:dyDescent="0.25">
      <c r="A769" s="18"/>
      <c r="B769" s="19"/>
      <c r="C769" s="19"/>
      <c r="D769" s="19"/>
      <c r="E769" s="19"/>
      <c r="F769" s="20"/>
      <c r="G769" s="18"/>
      <c r="H769" s="19"/>
      <c r="I769" s="19"/>
      <c r="J769" s="20"/>
      <c r="K769" s="20"/>
      <c r="L769" s="20"/>
      <c r="M769" s="18"/>
      <c r="N769" s="18"/>
      <c r="O769" s="18"/>
      <c r="P769" s="18"/>
      <c r="Q769" s="18"/>
      <c r="R769" s="21" t="str">
        <f t="shared" si="52"/>
        <v/>
      </c>
    </row>
    <row r="770" spans="1:18" x14ac:dyDescent="0.25">
      <c r="A770" s="18"/>
      <c r="B770" s="19"/>
      <c r="C770" s="19"/>
      <c r="D770" s="19"/>
      <c r="E770" s="19"/>
      <c r="F770" s="20"/>
      <c r="G770" s="18"/>
      <c r="H770" s="19"/>
      <c r="I770" s="19"/>
      <c r="J770" s="20"/>
      <c r="K770" s="20"/>
      <c r="L770" s="20"/>
      <c r="M770" s="18"/>
      <c r="N770" s="18"/>
      <c r="O770" s="18"/>
      <c r="P770" s="18"/>
      <c r="Q770" s="18"/>
      <c r="R770" s="21" t="str">
        <f t="shared" si="52"/>
        <v/>
      </c>
    </row>
    <row r="771" spans="1:18" x14ac:dyDescent="0.25">
      <c r="A771" s="18"/>
      <c r="B771" s="19"/>
      <c r="C771" s="19"/>
      <c r="D771" s="19"/>
      <c r="E771" s="19"/>
      <c r="F771" s="20"/>
      <c r="G771" s="18"/>
      <c r="H771" s="19"/>
      <c r="I771" s="19"/>
      <c r="J771" s="20"/>
      <c r="K771" s="20"/>
      <c r="L771" s="20"/>
      <c r="M771" s="18"/>
      <c r="N771" s="18"/>
      <c r="O771" s="18"/>
      <c r="P771" s="18"/>
      <c r="Q771" s="18"/>
      <c r="R771" s="21" t="str">
        <f t="shared" si="52"/>
        <v/>
      </c>
    </row>
    <row r="772" spans="1:18" x14ac:dyDescent="0.25">
      <c r="A772" s="18"/>
      <c r="B772" s="19"/>
      <c r="C772" s="19"/>
      <c r="D772" s="19"/>
      <c r="E772" s="19"/>
      <c r="F772" s="20"/>
      <c r="G772" s="18"/>
      <c r="H772" s="19"/>
      <c r="I772" s="19"/>
      <c r="J772" s="20"/>
      <c r="K772" s="20"/>
      <c r="L772" s="20"/>
      <c r="M772" s="18"/>
      <c r="N772" s="18"/>
      <c r="O772" s="18"/>
      <c r="P772" s="18"/>
      <c r="Q772" s="18"/>
      <c r="R772" s="21" t="str">
        <f t="shared" si="52"/>
        <v/>
      </c>
    </row>
    <row r="773" spans="1:18" x14ac:dyDescent="0.25">
      <c r="A773" s="18"/>
      <c r="B773" s="19"/>
      <c r="C773" s="19"/>
      <c r="D773" s="19"/>
      <c r="E773" s="19"/>
      <c r="F773" s="20"/>
      <c r="G773" s="18"/>
      <c r="H773" s="19"/>
      <c r="I773" s="19"/>
      <c r="J773" s="20"/>
      <c r="K773" s="20"/>
      <c r="L773" s="20"/>
      <c r="M773" s="18"/>
      <c r="N773" s="18"/>
      <c r="O773" s="18"/>
      <c r="P773" s="18"/>
      <c r="Q773" s="18"/>
      <c r="R773" s="21" t="str">
        <f t="shared" si="52"/>
        <v/>
      </c>
    </row>
    <row r="774" spans="1:18" x14ac:dyDescent="0.25">
      <c r="A774" s="18"/>
      <c r="B774" s="19"/>
      <c r="C774" s="19"/>
      <c r="D774" s="19"/>
      <c r="E774" s="19"/>
      <c r="F774" s="20"/>
      <c r="G774" s="18"/>
      <c r="H774" s="19"/>
      <c r="I774" s="19"/>
      <c r="J774" s="20"/>
      <c r="K774" s="20"/>
      <c r="L774" s="20"/>
      <c r="M774" s="18"/>
      <c r="N774" s="18"/>
      <c r="O774" s="18"/>
      <c r="P774" s="18"/>
      <c r="Q774" s="18"/>
      <c r="R774" s="21" t="str">
        <f t="shared" si="52"/>
        <v/>
      </c>
    </row>
    <row r="775" spans="1:18" x14ac:dyDescent="0.25">
      <c r="A775" s="18"/>
      <c r="B775" s="19"/>
      <c r="C775" s="19"/>
      <c r="D775" s="19"/>
      <c r="E775" s="19"/>
      <c r="F775" s="20"/>
      <c r="G775" s="18"/>
      <c r="H775" s="19"/>
      <c r="I775" s="19"/>
      <c r="J775" s="20"/>
      <c r="K775" s="20"/>
      <c r="L775" s="20"/>
      <c r="M775" s="18"/>
      <c r="N775" s="18"/>
      <c r="O775" s="18"/>
      <c r="P775" s="18"/>
      <c r="Q775" s="18"/>
      <c r="R775" s="21" t="str">
        <f t="shared" si="52"/>
        <v/>
      </c>
    </row>
    <row r="776" spans="1:18" x14ac:dyDescent="0.25">
      <c r="A776" s="18"/>
      <c r="B776" s="19"/>
      <c r="C776" s="19"/>
      <c r="D776" s="19"/>
      <c r="E776" s="19"/>
      <c r="F776" s="20"/>
      <c r="G776" s="18"/>
      <c r="H776" s="19"/>
      <c r="I776" s="19"/>
      <c r="J776" s="20"/>
      <c r="K776" s="20"/>
      <c r="L776" s="20"/>
      <c r="M776" s="18"/>
      <c r="N776" s="18"/>
      <c r="O776" s="18"/>
      <c r="P776" s="18"/>
      <c r="Q776" s="18"/>
      <c r="R776" s="21" t="str">
        <f t="shared" si="52"/>
        <v/>
      </c>
    </row>
    <row r="777" spans="1:18" x14ac:dyDescent="0.25">
      <c r="A777" s="18"/>
      <c r="B777" s="19"/>
      <c r="C777" s="19"/>
      <c r="D777" s="19"/>
      <c r="E777" s="19"/>
      <c r="F777" s="20"/>
      <c r="G777" s="18"/>
      <c r="H777" s="19"/>
      <c r="I777" s="19"/>
      <c r="J777" s="20"/>
      <c r="K777" s="20"/>
      <c r="L777" s="20"/>
      <c r="M777" s="18"/>
      <c r="N777" s="18"/>
      <c r="O777" s="18"/>
      <c r="P777" s="18"/>
      <c r="Q777" s="18"/>
      <c r="R777" s="21" t="str">
        <f t="shared" si="52"/>
        <v/>
      </c>
    </row>
    <row r="778" spans="1:18" x14ac:dyDescent="0.25">
      <c r="A778" s="18"/>
      <c r="B778" s="19"/>
      <c r="C778" s="19"/>
      <c r="D778" s="19"/>
      <c r="E778" s="19"/>
      <c r="F778" s="20"/>
      <c r="G778" s="18"/>
      <c r="H778" s="19"/>
      <c r="I778" s="19"/>
      <c r="J778" s="20"/>
      <c r="K778" s="20"/>
      <c r="L778" s="20"/>
      <c r="M778" s="18"/>
      <c r="N778" s="18"/>
      <c r="O778" s="18"/>
      <c r="P778" s="18"/>
      <c r="Q778" s="18"/>
      <c r="R778" s="21" t="str">
        <f t="shared" si="52"/>
        <v/>
      </c>
    </row>
    <row r="779" spans="1:18" x14ac:dyDescent="0.25">
      <c r="A779" s="18"/>
      <c r="B779" s="19"/>
      <c r="C779" s="19"/>
      <c r="D779" s="19"/>
      <c r="E779" s="19"/>
      <c r="F779" s="20"/>
      <c r="G779" s="18"/>
      <c r="H779" s="19"/>
      <c r="I779" s="19"/>
      <c r="J779" s="20"/>
      <c r="K779" s="20"/>
      <c r="L779" s="20"/>
      <c r="M779" s="18"/>
      <c r="N779" s="18"/>
      <c r="O779" s="18"/>
      <c r="P779" s="18"/>
      <c r="Q779" s="18"/>
      <c r="R779" s="21" t="str">
        <f t="shared" si="52"/>
        <v/>
      </c>
    </row>
    <row r="780" spans="1:18" x14ac:dyDescent="0.25">
      <c r="A780" s="18"/>
      <c r="B780" s="19"/>
      <c r="C780" s="19"/>
      <c r="D780" s="19"/>
      <c r="E780" s="19"/>
      <c r="F780" s="20"/>
      <c r="G780" s="18"/>
      <c r="H780" s="19"/>
      <c r="I780" s="19"/>
      <c r="J780" s="20"/>
      <c r="K780" s="20"/>
      <c r="L780" s="20"/>
      <c r="M780" s="18"/>
      <c r="N780" s="18"/>
      <c r="O780" s="18"/>
      <c r="P780" s="18"/>
      <c r="Q780" s="18"/>
      <c r="R780" s="21" t="str">
        <f t="shared" si="52"/>
        <v/>
      </c>
    </row>
    <row r="781" spans="1:18" x14ac:dyDescent="0.25">
      <c r="A781" s="18"/>
      <c r="B781" s="19"/>
      <c r="C781" s="19"/>
      <c r="D781" s="19"/>
      <c r="E781" s="19"/>
      <c r="F781" s="20"/>
      <c r="G781" s="18"/>
      <c r="H781" s="19"/>
      <c r="I781" s="19"/>
      <c r="J781" s="20"/>
      <c r="K781" s="20"/>
      <c r="L781" s="20"/>
      <c r="M781" s="18"/>
      <c r="N781" s="18"/>
      <c r="O781" s="18"/>
      <c r="P781" s="18"/>
      <c r="Q781" s="18"/>
      <c r="R781" s="21" t="str">
        <f t="shared" si="52"/>
        <v/>
      </c>
    </row>
    <row r="782" spans="1:18" x14ac:dyDescent="0.25">
      <c r="A782" s="18"/>
      <c r="B782" s="19"/>
      <c r="C782" s="19"/>
      <c r="D782" s="19"/>
      <c r="E782" s="19"/>
      <c r="F782" s="20"/>
      <c r="G782" s="18"/>
      <c r="H782" s="19"/>
      <c r="I782" s="19"/>
      <c r="J782" s="20"/>
      <c r="K782" s="20"/>
      <c r="L782" s="20"/>
      <c r="M782" s="18"/>
      <c r="N782" s="18"/>
      <c r="O782" s="18"/>
      <c r="P782" s="18"/>
      <c r="Q782" s="18"/>
      <c r="R782" s="21" t="str">
        <f t="shared" si="52"/>
        <v/>
      </c>
    </row>
    <row r="783" spans="1:18" x14ac:dyDescent="0.25">
      <c r="A783" s="18"/>
      <c r="B783" s="19"/>
      <c r="C783" s="19"/>
      <c r="D783" s="19"/>
      <c r="E783" s="19"/>
      <c r="F783" s="20"/>
      <c r="G783" s="18"/>
      <c r="H783" s="19"/>
      <c r="I783" s="19"/>
      <c r="J783" s="20"/>
      <c r="K783" s="20"/>
      <c r="L783" s="20"/>
      <c r="M783" s="18"/>
      <c r="N783" s="18"/>
      <c r="O783" s="18"/>
      <c r="P783" s="18"/>
      <c r="Q783" s="18"/>
      <c r="R783" s="21" t="str">
        <f t="shared" si="52"/>
        <v/>
      </c>
    </row>
    <row r="784" spans="1:18" x14ac:dyDescent="0.25">
      <c r="A784" s="18"/>
      <c r="B784" s="19"/>
      <c r="C784" s="19"/>
      <c r="D784" s="19"/>
      <c r="E784" s="19"/>
      <c r="F784" s="20"/>
      <c r="G784" s="18"/>
      <c r="H784" s="19"/>
      <c r="I784" s="19"/>
      <c r="J784" s="20"/>
      <c r="K784" s="20"/>
      <c r="L784" s="20"/>
      <c r="M784" s="18"/>
      <c r="N784" s="18"/>
      <c r="O784" s="18"/>
      <c r="P784" s="18"/>
      <c r="Q784" s="18"/>
      <c r="R784" s="21" t="str">
        <f t="shared" si="52"/>
        <v/>
      </c>
    </row>
    <row r="785" spans="1:18" x14ac:dyDescent="0.25">
      <c r="A785" s="18"/>
      <c r="B785" s="19"/>
      <c r="C785" s="19"/>
      <c r="D785" s="19"/>
      <c r="E785" s="19"/>
      <c r="F785" s="20"/>
      <c r="G785" s="18"/>
      <c r="H785" s="19"/>
      <c r="I785" s="19"/>
      <c r="J785" s="20"/>
      <c r="K785" s="20"/>
      <c r="L785" s="20"/>
      <c r="M785" s="18"/>
      <c r="N785" s="18"/>
      <c r="O785" s="18"/>
      <c r="P785" s="18"/>
      <c r="Q785" s="18"/>
      <c r="R785" s="21" t="str">
        <f t="shared" si="52"/>
        <v/>
      </c>
    </row>
    <row r="786" spans="1:18" x14ac:dyDescent="0.25">
      <c r="A786" s="18"/>
      <c r="B786" s="19"/>
      <c r="C786" s="19"/>
      <c r="D786" s="19"/>
      <c r="E786" s="19"/>
      <c r="F786" s="20"/>
      <c r="G786" s="18"/>
      <c r="H786" s="19"/>
      <c r="I786" s="19"/>
      <c r="J786" s="20"/>
      <c r="K786" s="20"/>
      <c r="L786" s="20"/>
      <c r="M786" s="18"/>
      <c r="N786" s="18"/>
      <c r="O786" s="18"/>
      <c r="P786" s="18"/>
      <c r="Q786" s="18"/>
      <c r="R786" s="21" t="str">
        <f t="shared" si="52"/>
        <v/>
      </c>
    </row>
    <row r="787" spans="1:18" x14ac:dyDescent="0.25">
      <c r="A787" s="18"/>
      <c r="B787" s="19"/>
      <c r="C787" s="19"/>
      <c r="D787" s="19"/>
      <c r="E787" s="19"/>
      <c r="F787" s="20"/>
      <c r="G787" s="18"/>
      <c r="H787" s="19"/>
      <c r="I787" s="19"/>
      <c r="J787" s="20"/>
      <c r="K787" s="20"/>
      <c r="L787" s="20"/>
      <c r="M787" s="18"/>
      <c r="N787" s="18"/>
      <c r="O787" s="18"/>
      <c r="P787" s="18"/>
      <c r="Q787" s="18"/>
      <c r="R787" s="21" t="str">
        <f t="shared" si="52"/>
        <v/>
      </c>
    </row>
    <row r="788" spans="1:18" x14ac:dyDescent="0.25">
      <c r="A788" s="18"/>
      <c r="B788" s="19"/>
      <c r="C788" s="19"/>
      <c r="D788" s="19"/>
      <c r="E788" s="19"/>
      <c r="F788" s="20"/>
      <c r="G788" s="18"/>
      <c r="H788" s="19"/>
      <c r="I788" s="19"/>
      <c r="J788" s="20"/>
      <c r="K788" s="20"/>
      <c r="L788" s="20"/>
      <c r="M788" s="18"/>
      <c r="N788" s="18"/>
      <c r="O788" s="18"/>
      <c r="P788" s="18"/>
      <c r="Q788" s="18"/>
      <c r="R788" s="21" t="str">
        <f t="shared" si="52"/>
        <v/>
      </c>
    </row>
    <row r="789" spans="1:18" x14ac:dyDescent="0.25">
      <c r="A789" s="18"/>
      <c r="B789" s="19"/>
      <c r="C789" s="19"/>
      <c r="D789" s="19"/>
      <c r="E789" s="19"/>
      <c r="F789" s="20"/>
      <c r="G789" s="18"/>
      <c r="H789" s="19"/>
      <c r="I789" s="19"/>
      <c r="J789" s="20"/>
      <c r="K789" s="20"/>
      <c r="L789" s="20"/>
      <c r="M789" s="18"/>
      <c r="N789" s="18"/>
      <c r="O789" s="18"/>
      <c r="P789" s="18"/>
      <c r="Q789" s="18"/>
      <c r="R789" s="21" t="str">
        <f t="shared" si="52"/>
        <v/>
      </c>
    </row>
    <row r="790" spans="1:18" x14ac:dyDescent="0.25">
      <c r="A790" s="18"/>
      <c r="B790" s="19"/>
      <c r="C790" s="19"/>
      <c r="D790" s="19"/>
      <c r="E790" s="19"/>
      <c r="F790" s="20"/>
      <c r="G790" s="18"/>
      <c r="H790" s="19"/>
      <c r="I790" s="19"/>
      <c r="J790" s="20"/>
      <c r="K790" s="20"/>
      <c r="L790" s="20"/>
      <c r="M790" s="18"/>
      <c r="N790" s="18"/>
      <c r="O790" s="18"/>
      <c r="P790" s="18"/>
      <c r="Q790" s="18"/>
      <c r="R790" s="21" t="str">
        <f t="shared" si="52"/>
        <v/>
      </c>
    </row>
    <row r="791" spans="1:18" x14ac:dyDescent="0.25">
      <c r="A791" s="18"/>
      <c r="B791" s="19"/>
      <c r="C791" s="19"/>
      <c r="D791" s="19"/>
      <c r="E791" s="19"/>
      <c r="F791" s="20"/>
      <c r="G791" s="18"/>
      <c r="H791" s="19"/>
      <c r="I791" s="19"/>
      <c r="J791" s="20"/>
      <c r="K791" s="20"/>
      <c r="L791" s="20"/>
      <c r="M791" s="18"/>
      <c r="N791" s="18"/>
      <c r="O791" s="18"/>
      <c r="P791" s="18"/>
      <c r="Q791" s="18"/>
      <c r="R791" s="21" t="str">
        <f t="shared" si="52"/>
        <v/>
      </c>
    </row>
    <row r="792" spans="1:18" x14ac:dyDescent="0.25">
      <c r="A792" s="18"/>
      <c r="B792" s="19"/>
      <c r="C792" s="19"/>
      <c r="D792" s="19"/>
      <c r="E792" s="19"/>
      <c r="F792" s="20"/>
      <c r="G792" s="18"/>
      <c r="H792" s="19"/>
      <c r="I792" s="19"/>
      <c r="J792" s="20"/>
      <c r="K792" s="20"/>
      <c r="L792" s="20"/>
      <c r="M792" s="18"/>
      <c r="N792" s="18"/>
      <c r="O792" s="18"/>
      <c r="P792" s="18"/>
      <c r="Q792" s="18"/>
      <c r="R792" s="21" t="str">
        <f t="shared" si="52"/>
        <v/>
      </c>
    </row>
    <row r="793" spans="1:18" x14ac:dyDescent="0.25">
      <c r="A793" s="18"/>
      <c r="B793" s="19"/>
      <c r="C793" s="19"/>
      <c r="D793" s="19"/>
      <c r="E793" s="19"/>
      <c r="F793" s="20"/>
      <c r="G793" s="18"/>
      <c r="H793" s="19"/>
      <c r="I793" s="19"/>
      <c r="J793" s="20"/>
      <c r="K793" s="20"/>
      <c r="L793" s="20"/>
      <c r="M793" s="18"/>
      <c r="N793" s="18"/>
      <c r="O793" s="18"/>
      <c r="P793" s="18"/>
      <c r="Q793" s="18"/>
      <c r="R793" s="21" t="str">
        <f t="shared" si="52"/>
        <v/>
      </c>
    </row>
    <row r="794" spans="1:18" x14ac:dyDescent="0.25">
      <c r="A794" s="18"/>
      <c r="B794" s="19"/>
      <c r="C794" s="19"/>
      <c r="D794" s="19"/>
      <c r="E794" s="19"/>
      <c r="F794" s="20"/>
      <c r="G794" s="18"/>
      <c r="H794" s="19"/>
      <c r="I794" s="19"/>
      <c r="J794" s="20"/>
      <c r="K794" s="20"/>
      <c r="L794" s="20"/>
      <c r="M794" s="18"/>
      <c r="N794" s="18"/>
      <c r="O794" s="18"/>
      <c r="P794" s="18"/>
      <c r="Q794" s="18"/>
      <c r="R794" s="21" t="str">
        <f t="shared" si="52"/>
        <v/>
      </c>
    </row>
    <row r="795" spans="1:18" x14ac:dyDescent="0.25">
      <c r="A795" s="18"/>
      <c r="B795" s="19"/>
      <c r="C795" s="19"/>
      <c r="D795" s="19"/>
      <c r="E795" s="19"/>
      <c r="F795" s="20"/>
      <c r="G795" s="18"/>
      <c r="H795" s="19"/>
      <c r="I795" s="19"/>
      <c r="J795" s="20"/>
      <c r="K795" s="20"/>
      <c r="L795" s="20"/>
      <c r="M795" s="18"/>
      <c r="N795" s="18"/>
      <c r="O795" s="18"/>
      <c r="P795" s="18"/>
      <c r="Q795" s="18"/>
      <c r="R795" s="21" t="str">
        <f t="shared" si="52"/>
        <v/>
      </c>
    </row>
    <row r="796" spans="1:18" x14ac:dyDescent="0.25">
      <c r="A796" s="18"/>
      <c r="B796" s="19"/>
      <c r="C796" s="19"/>
      <c r="D796" s="19"/>
      <c r="E796" s="19"/>
      <c r="F796" s="20"/>
      <c r="G796" s="18"/>
      <c r="H796" s="19"/>
      <c r="I796" s="19"/>
      <c r="J796" s="20"/>
      <c r="K796" s="20"/>
      <c r="L796" s="20"/>
      <c r="M796" s="18"/>
      <c r="N796" s="18"/>
      <c r="O796" s="18"/>
      <c r="P796" s="18"/>
      <c r="Q796" s="18"/>
      <c r="R796" s="21" t="str">
        <f t="shared" si="52"/>
        <v/>
      </c>
    </row>
    <row r="797" spans="1:18" x14ac:dyDescent="0.25">
      <c r="A797" s="18"/>
      <c r="B797" s="19"/>
      <c r="C797" s="19"/>
      <c r="D797" s="19"/>
      <c r="E797" s="19"/>
      <c r="F797" s="20"/>
      <c r="G797" s="18"/>
      <c r="H797" s="19"/>
      <c r="I797" s="19"/>
      <c r="J797" s="20"/>
      <c r="K797" s="20"/>
      <c r="L797" s="20"/>
      <c r="M797" s="18"/>
      <c r="N797" s="18"/>
      <c r="O797" s="18"/>
      <c r="P797" s="18"/>
      <c r="Q797" s="18"/>
      <c r="R797" s="21" t="str">
        <f t="shared" si="52"/>
        <v/>
      </c>
    </row>
    <row r="798" spans="1:18" x14ac:dyDescent="0.25">
      <c r="A798" s="18"/>
      <c r="B798" s="19"/>
      <c r="C798" s="19"/>
      <c r="D798" s="19"/>
      <c r="E798" s="19"/>
      <c r="F798" s="20"/>
      <c r="G798" s="18"/>
      <c r="H798" s="19"/>
      <c r="I798" s="19"/>
      <c r="J798" s="20"/>
      <c r="K798" s="20"/>
      <c r="L798" s="20"/>
      <c r="M798" s="18"/>
      <c r="N798" s="18"/>
      <c r="O798" s="18"/>
      <c r="P798" s="18"/>
      <c r="Q798" s="18"/>
      <c r="R798" s="21" t="str">
        <f t="shared" si="52"/>
        <v/>
      </c>
    </row>
    <row r="799" spans="1:18" x14ac:dyDescent="0.25">
      <c r="A799" s="18"/>
      <c r="B799" s="19"/>
      <c r="C799" s="19"/>
      <c r="D799" s="19"/>
      <c r="E799" s="19"/>
      <c r="F799" s="20"/>
      <c r="G799" s="18"/>
      <c r="H799" s="19"/>
      <c r="I799" s="19"/>
      <c r="J799" s="20"/>
      <c r="K799" s="20"/>
      <c r="L799" s="20"/>
      <c r="M799" s="18"/>
      <c r="N799" s="18"/>
      <c r="O799" s="18"/>
      <c r="P799" s="18"/>
      <c r="Q799" s="18"/>
      <c r="R799" s="21" t="str">
        <f t="shared" si="52"/>
        <v/>
      </c>
    </row>
    <row r="800" spans="1:18" x14ac:dyDescent="0.25">
      <c r="A800" s="18"/>
      <c r="B800" s="19"/>
      <c r="C800" s="19"/>
      <c r="D800" s="19"/>
      <c r="E800" s="19"/>
      <c r="F800" s="20"/>
      <c r="G800" s="18"/>
      <c r="H800" s="19"/>
      <c r="I800" s="19"/>
      <c r="J800" s="20"/>
      <c r="K800" s="20"/>
      <c r="L800" s="20"/>
      <c r="M800" s="18"/>
      <c r="N800" s="18"/>
      <c r="O800" s="18"/>
      <c r="P800" s="18"/>
      <c r="Q800" s="18"/>
      <c r="R800" s="21" t="str">
        <f t="shared" si="52"/>
        <v/>
      </c>
    </row>
    <row r="801" spans="1:18" x14ac:dyDescent="0.25">
      <c r="A801" s="18"/>
      <c r="B801" s="19"/>
      <c r="C801" s="19"/>
      <c r="D801" s="19"/>
      <c r="E801" s="19"/>
      <c r="F801" s="20"/>
      <c r="G801" s="18"/>
      <c r="H801" s="19"/>
      <c r="I801" s="19"/>
      <c r="J801" s="20"/>
      <c r="K801" s="20"/>
      <c r="L801" s="20"/>
      <c r="M801" s="18"/>
      <c r="N801" s="18"/>
      <c r="O801" s="18"/>
      <c r="P801" s="18"/>
      <c r="Q801" s="18"/>
      <c r="R801" s="21" t="str">
        <f t="shared" si="52"/>
        <v/>
      </c>
    </row>
    <row r="802" spans="1:18" x14ac:dyDescent="0.25">
      <c r="A802" s="18"/>
      <c r="B802" s="19"/>
      <c r="C802" s="19"/>
      <c r="D802" s="19"/>
      <c r="E802" s="19"/>
      <c r="F802" s="20"/>
      <c r="G802" s="18"/>
      <c r="H802" s="19"/>
      <c r="I802" s="19"/>
      <c r="J802" s="20"/>
      <c r="K802" s="20"/>
      <c r="L802" s="20"/>
      <c r="M802" s="18"/>
      <c r="N802" s="18"/>
      <c r="O802" s="18"/>
      <c r="P802" s="18"/>
      <c r="Q802" s="18"/>
      <c r="R802" s="21" t="str">
        <f t="shared" si="52"/>
        <v/>
      </c>
    </row>
    <row r="803" spans="1:18" x14ac:dyDescent="0.25">
      <c r="A803" s="18"/>
      <c r="B803" s="19"/>
      <c r="C803" s="19"/>
      <c r="D803" s="19"/>
      <c r="E803" s="19"/>
      <c r="F803" s="20"/>
      <c r="G803" s="18"/>
      <c r="H803" s="19"/>
      <c r="I803" s="19"/>
      <c r="J803" s="20"/>
      <c r="K803" s="20"/>
      <c r="L803" s="20"/>
      <c r="M803" s="18"/>
      <c r="N803" s="18"/>
      <c r="O803" s="18"/>
      <c r="P803" s="18"/>
      <c r="Q803" s="18"/>
      <c r="R803" s="21" t="str">
        <f t="shared" si="52"/>
        <v/>
      </c>
    </row>
    <row r="804" spans="1:18" x14ac:dyDescent="0.25">
      <c r="A804" s="18"/>
      <c r="B804" s="19"/>
      <c r="C804" s="19"/>
      <c r="D804" s="19"/>
      <c r="E804" s="19"/>
      <c r="F804" s="20"/>
      <c r="G804" s="18"/>
      <c r="H804" s="19"/>
      <c r="I804" s="19"/>
      <c r="J804" s="20"/>
      <c r="K804" s="20"/>
      <c r="L804" s="20"/>
      <c r="M804" s="18"/>
      <c r="N804" s="18"/>
      <c r="O804" s="18"/>
      <c r="P804" s="18"/>
      <c r="Q804" s="18"/>
      <c r="R804" s="21" t="str">
        <f t="shared" si="52"/>
        <v/>
      </c>
    </row>
    <row r="805" spans="1:18" x14ac:dyDescent="0.25">
      <c r="A805" s="18"/>
      <c r="B805" s="19"/>
      <c r="C805" s="19"/>
      <c r="D805" s="19"/>
      <c r="E805" s="19"/>
      <c r="F805" s="20"/>
      <c r="G805" s="18"/>
      <c r="H805" s="19"/>
      <c r="I805" s="19"/>
      <c r="J805" s="20"/>
      <c r="K805" s="20"/>
      <c r="L805" s="20"/>
      <c r="M805" s="18"/>
      <c r="N805" s="18"/>
      <c r="O805" s="18"/>
      <c r="P805" s="18"/>
      <c r="Q805" s="18"/>
      <c r="R805" s="21" t="str">
        <f t="shared" si="52"/>
        <v/>
      </c>
    </row>
    <row r="806" spans="1:18" x14ac:dyDescent="0.25">
      <c r="A806" s="18"/>
      <c r="B806" s="19"/>
      <c r="C806" s="19"/>
      <c r="D806" s="19"/>
      <c r="E806" s="19"/>
      <c r="F806" s="20"/>
      <c r="G806" s="18"/>
      <c r="H806" s="19"/>
      <c r="I806" s="19"/>
      <c r="J806" s="20"/>
      <c r="K806" s="20"/>
      <c r="L806" s="20"/>
      <c r="M806" s="18"/>
      <c r="N806" s="18"/>
      <c r="O806" s="18"/>
      <c r="P806" s="18"/>
      <c r="Q806" s="18"/>
      <c r="R806" s="21" t="str">
        <f t="shared" si="52"/>
        <v/>
      </c>
    </row>
    <row r="807" spans="1:18" x14ac:dyDescent="0.25">
      <c r="A807" s="18"/>
      <c r="B807" s="19"/>
      <c r="C807" s="19"/>
      <c r="D807" s="19"/>
      <c r="E807" s="19"/>
      <c r="F807" s="20"/>
      <c r="G807" s="18"/>
      <c r="H807" s="19"/>
      <c r="I807" s="19"/>
      <c r="J807" s="20"/>
      <c r="K807" s="20"/>
      <c r="L807" s="20"/>
      <c r="M807" s="18"/>
      <c r="N807" s="18"/>
      <c r="O807" s="18"/>
      <c r="P807" s="18"/>
      <c r="Q807" s="18"/>
      <c r="R807" s="21" t="str">
        <f t="shared" si="52"/>
        <v/>
      </c>
    </row>
    <row r="808" spans="1:18" x14ac:dyDescent="0.25">
      <c r="A808" s="18"/>
      <c r="B808" s="19"/>
      <c r="C808" s="19"/>
      <c r="D808" s="19"/>
      <c r="E808" s="19"/>
      <c r="F808" s="20"/>
      <c r="G808" s="18"/>
      <c r="H808" s="19"/>
      <c r="I808" s="19"/>
      <c r="J808" s="20"/>
      <c r="K808" s="20"/>
      <c r="L808" s="20"/>
      <c r="M808" s="18"/>
      <c r="N808" s="18"/>
      <c r="O808" s="18"/>
      <c r="P808" s="18"/>
      <c r="Q808" s="18"/>
      <c r="R808" s="21" t="str">
        <f t="shared" si="52"/>
        <v/>
      </c>
    </row>
    <row r="809" spans="1:18" x14ac:dyDescent="0.25">
      <c r="A809" s="18"/>
      <c r="B809" s="19"/>
      <c r="C809" s="19"/>
      <c r="D809" s="19"/>
      <c r="E809" s="19"/>
      <c r="F809" s="20"/>
      <c r="G809" s="18"/>
      <c r="H809" s="19"/>
      <c r="I809" s="19"/>
      <c r="J809" s="20"/>
      <c r="K809" s="20"/>
      <c r="L809" s="20"/>
      <c r="M809" s="18"/>
      <c r="N809" s="18"/>
      <c r="O809" s="18"/>
      <c r="P809" s="18"/>
      <c r="Q809" s="18"/>
      <c r="R809" s="21" t="str">
        <f t="shared" si="52"/>
        <v/>
      </c>
    </row>
    <row r="810" spans="1:18" x14ac:dyDescent="0.25">
      <c r="A810" s="18"/>
      <c r="B810" s="19"/>
      <c r="C810" s="19"/>
      <c r="D810" s="19"/>
      <c r="E810" s="19"/>
      <c r="F810" s="20"/>
      <c r="G810" s="18"/>
      <c r="H810" s="19"/>
      <c r="I810" s="19"/>
      <c r="J810" s="20"/>
      <c r="K810" s="20"/>
      <c r="L810" s="20"/>
      <c r="M810" s="18"/>
      <c r="N810" s="18"/>
      <c r="O810" s="18"/>
      <c r="P810" s="18"/>
      <c r="Q810" s="18"/>
      <c r="R810" s="21" t="str">
        <f t="shared" si="52"/>
        <v/>
      </c>
    </row>
    <row r="811" spans="1:18" x14ac:dyDescent="0.25">
      <c r="A811" s="18"/>
      <c r="B811" s="19"/>
      <c r="C811" s="19"/>
      <c r="D811" s="19"/>
      <c r="E811" s="19"/>
      <c r="F811" s="20"/>
      <c r="G811" s="18"/>
      <c r="H811" s="19"/>
      <c r="I811" s="19"/>
      <c r="J811" s="20"/>
      <c r="K811" s="20"/>
      <c r="L811" s="20"/>
      <c r="M811" s="18"/>
      <c r="N811" s="18"/>
      <c r="O811" s="18"/>
      <c r="P811" s="18"/>
      <c r="Q811" s="18"/>
      <c r="R811" s="21" t="str">
        <f t="shared" si="52"/>
        <v/>
      </c>
    </row>
    <row r="812" spans="1:18" x14ac:dyDescent="0.25">
      <c r="A812" s="18"/>
      <c r="B812" s="19"/>
      <c r="C812" s="19"/>
      <c r="D812" s="19"/>
      <c r="E812" s="19"/>
      <c r="F812" s="20"/>
      <c r="G812" s="18"/>
      <c r="H812" s="19"/>
      <c r="I812" s="19"/>
      <c r="J812" s="20"/>
      <c r="K812" s="20"/>
      <c r="L812" s="20"/>
      <c r="M812" s="18"/>
      <c r="N812" s="18"/>
      <c r="O812" s="18"/>
      <c r="P812" s="18"/>
      <c r="Q812" s="18"/>
      <c r="R812" s="21" t="str">
        <f t="shared" si="52"/>
        <v/>
      </c>
    </row>
    <row r="813" spans="1:18" x14ac:dyDescent="0.25">
      <c r="A813" s="18"/>
      <c r="B813" s="19"/>
      <c r="C813" s="19"/>
      <c r="D813" s="19"/>
      <c r="E813" s="19"/>
      <c r="F813" s="20"/>
      <c r="G813" s="18"/>
      <c r="H813" s="19"/>
      <c r="I813" s="19"/>
      <c r="J813" s="20"/>
      <c r="K813" s="20"/>
      <c r="L813" s="20"/>
      <c r="M813" s="18"/>
      <c r="N813" s="18"/>
      <c r="O813" s="18"/>
      <c r="P813" s="18"/>
      <c r="Q813" s="18"/>
      <c r="R813" s="21" t="str">
        <f t="shared" si="52"/>
        <v/>
      </c>
    </row>
    <row r="814" spans="1:18" x14ac:dyDescent="0.25">
      <c r="A814" s="18"/>
      <c r="B814" s="19"/>
      <c r="C814" s="19"/>
      <c r="D814" s="19"/>
      <c r="E814" s="19"/>
      <c r="F814" s="20"/>
      <c r="G814" s="18"/>
      <c r="H814" s="19"/>
      <c r="I814" s="19"/>
      <c r="J814" s="20"/>
      <c r="K814" s="20"/>
      <c r="L814" s="20"/>
      <c r="M814" s="18"/>
      <c r="N814" s="18"/>
      <c r="O814" s="18"/>
      <c r="P814" s="18"/>
      <c r="Q814" s="18"/>
      <c r="R814" s="21" t="str">
        <f t="shared" si="52"/>
        <v/>
      </c>
    </row>
    <row r="815" spans="1:18" x14ac:dyDescent="0.25">
      <c r="A815" s="18"/>
      <c r="B815" s="19"/>
      <c r="C815" s="19"/>
      <c r="D815" s="19"/>
      <c r="E815" s="19"/>
      <c r="F815" s="20"/>
      <c r="G815" s="18"/>
      <c r="H815" s="19"/>
      <c r="I815" s="19"/>
      <c r="J815" s="20"/>
      <c r="K815" s="20"/>
      <c r="L815" s="20"/>
      <c r="M815" s="18"/>
      <c r="N815" s="18"/>
      <c r="O815" s="18"/>
      <c r="P815" s="18"/>
      <c r="Q815" s="18"/>
      <c r="R815" s="21" t="str">
        <f t="shared" si="52"/>
        <v/>
      </c>
    </row>
    <row r="816" spans="1:18" x14ac:dyDescent="0.25">
      <c r="A816" s="18"/>
      <c r="B816" s="19"/>
      <c r="C816" s="19"/>
      <c r="D816" s="19"/>
      <c r="E816" s="19"/>
      <c r="F816" s="20"/>
      <c r="G816" s="18"/>
      <c r="H816" s="19"/>
      <c r="I816" s="19"/>
      <c r="J816" s="20"/>
      <c r="K816" s="20"/>
      <c r="L816" s="20"/>
      <c r="M816" s="18"/>
      <c r="N816" s="18"/>
      <c r="O816" s="18"/>
      <c r="P816" s="18"/>
      <c r="Q816" s="18"/>
      <c r="R816" s="21" t="str">
        <f t="shared" si="52"/>
        <v/>
      </c>
    </row>
    <row r="817" spans="1:18" x14ac:dyDescent="0.25">
      <c r="A817" s="18"/>
      <c r="B817" s="19"/>
      <c r="C817" s="19"/>
      <c r="D817" s="19"/>
      <c r="E817" s="19"/>
      <c r="F817" s="20"/>
      <c r="G817" s="18"/>
      <c r="H817" s="19"/>
      <c r="I817" s="19"/>
      <c r="J817" s="20"/>
      <c r="K817" s="20"/>
      <c r="L817" s="20"/>
      <c r="M817" s="18"/>
      <c r="N817" s="18"/>
      <c r="O817" s="18"/>
      <c r="P817" s="18"/>
      <c r="Q817" s="18"/>
      <c r="R817" s="21" t="str">
        <f t="shared" si="52"/>
        <v/>
      </c>
    </row>
    <row r="818" spans="1:18" x14ac:dyDescent="0.25">
      <c r="A818" s="18"/>
      <c r="B818" s="19"/>
      <c r="C818" s="19"/>
      <c r="D818" s="19"/>
      <c r="E818" s="19"/>
      <c r="F818" s="20"/>
      <c r="G818" s="18"/>
      <c r="H818" s="19"/>
      <c r="I818" s="19"/>
      <c r="J818" s="20"/>
      <c r="K818" s="20"/>
      <c r="L818" s="20"/>
      <c r="M818" s="18"/>
      <c r="N818" s="18"/>
      <c r="O818" s="18"/>
      <c r="P818" s="18"/>
      <c r="Q818" s="18"/>
      <c r="R818" s="21" t="str">
        <f t="shared" si="52"/>
        <v/>
      </c>
    </row>
    <row r="819" spans="1:18" x14ac:dyDescent="0.25">
      <c r="A819" s="18"/>
      <c r="B819" s="19"/>
      <c r="C819" s="19"/>
      <c r="D819" s="19"/>
      <c r="E819" s="19"/>
      <c r="F819" s="20"/>
      <c r="G819" s="18"/>
      <c r="H819" s="19"/>
      <c r="I819" s="19"/>
      <c r="J819" s="20"/>
      <c r="K819" s="20"/>
      <c r="L819" s="20"/>
      <c r="M819" s="18"/>
      <c r="N819" s="18"/>
      <c r="O819" s="18"/>
      <c r="P819" s="18"/>
      <c r="Q819" s="18"/>
      <c r="R819" s="21" t="str">
        <f t="shared" si="52"/>
        <v/>
      </c>
    </row>
    <row r="820" spans="1:18" x14ac:dyDescent="0.25">
      <c r="A820" s="18"/>
      <c r="B820" s="19"/>
      <c r="C820" s="19"/>
      <c r="D820" s="19"/>
      <c r="E820" s="19"/>
      <c r="F820" s="20"/>
      <c r="G820" s="18"/>
      <c r="H820" s="19"/>
      <c r="I820" s="19"/>
      <c r="J820" s="20"/>
      <c r="K820" s="20"/>
      <c r="L820" s="20"/>
      <c r="M820" s="18"/>
      <c r="N820" s="18"/>
      <c r="O820" s="18"/>
      <c r="P820" s="18"/>
      <c r="Q820" s="18"/>
      <c r="R820" s="21" t="str">
        <f t="shared" si="52"/>
        <v/>
      </c>
    </row>
    <row r="821" spans="1:18" x14ac:dyDescent="0.25">
      <c r="A821" s="18"/>
      <c r="B821" s="19"/>
      <c r="C821" s="19"/>
      <c r="D821" s="19"/>
      <c r="E821" s="19"/>
      <c r="F821" s="20"/>
      <c r="G821" s="18"/>
      <c r="H821" s="19"/>
      <c r="I821" s="19"/>
      <c r="J821" s="20"/>
      <c r="K821" s="20"/>
      <c r="L821" s="20"/>
      <c r="M821" s="18"/>
      <c r="N821" s="18"/>
      <c r="O821" s="18"/>
      <c r="P821" s="18"/>
      <c r="Q821" s="18"/>
      <c r="R821" s="21" t="str">
        <f t="shared" si="52"/>
        <v/>
      </c>
    </row>
    <row r="822" spans="1:18" x14ac:dyDescent="0.25">
      <c r="A822" s="18"/>
      <c r="B822" s="19"/>
      <c r="C822" s="19"/>
      <c r="D822" s="19"/>
      <c r="E822" s="19"/>
      <c r="F822" s="20"/>
      <c r="G822" s="18"/>
      <c r="H822" s="19"/>
      <c r="I822" s="19"/>
      <c r="J822" s="20"/>
      <c r="K822" s="20"/>
      <c r="L822" s="20"/>
      <c r="M822" s="18"/>
      <c r="N822" s="18"/>
      <c r="O822" s="18"/>
      <c r="P822" s="18"/>
      <c r="Q822" s="18"/>
      <c r="R822" s="21" t="str">
        <f t="shared" ref="R822:R885" si="53">IF(A822&lt;&gt;"",IF(B822&lt;&gt;"",CONCATENATE(A822,"-",B822),""),"")</f>
        <v/>
      </c>
    </row>
    <row r="823" spans="1:18" x14ac:dyDescent="0.25">
      <c r="A823" s="18"/>
      <c r="B823" s="19"/>
      <c r="C823" s="19"/>
      <c r="D823" s="19"/>
      <c r="E823" s="19"/>
      <c r="F823" s="20"/>
      <c r="G823" s="18"/>
      <c r="H823" s="19"/>
      <c r="I823" s="19"/>
      <c r="J823" s="20"/>
      <c r="K823" s="20"/>
      <c r="L823" s="20"/>
      <c r="M823" s="18"/>
      <c r="N823" s="18"/>
      <c r="O823" s="18"/>
      <c r="P823" s="18"/>
      <c r="Q823" s="18"/>
      <c r="R823" s="21" t="str">
        <f t="shared" si="53"/>
        <v/>
      </c>
    </row>
    <row r="824" spans="1:18" x14ac:dyDescent="0.25">
      <c r="A824" s="18"/>
      <c r="B824" s="19"/>
      <c r="C824" s="19"/>
      <c r="D824" s="19"/>
      <c r="E824" s="19"/>
      <c r="F824" s="20"/>
      <c r="G824" s="18"/>
      <c r="H824" s="19"/>
      <c r="I824" s="19"/>
      <c r="J824" s="20"/>
      <c r="K824" s="20"/>
      <c r="L824" s="20"/>
      <c r="M824" s="18"/>
      <c r="N824" s="18"/>
      <c r="O824" s="18"/>
      <c r="P824" s="18"/>
      <c r="Q824" s="18"/>
      <c r="R824" s="21" t="str">
        <f t="shared" si="53"/>
        <v/>
      </c>
    </row>
    <row r="825" spans="1:18" x14ac:dyDescent="0.25">
      <c r="A825" s="18"/>
      <c r="B825" s="19"/>
      <c r="C825" s="19"/>
      <c r="D825" s="19"/>
      <c r="E825" s="19"/>
      <c r="F825" s="20"/>
      <c r="G825" s="18"/>
      <c r="H825" s="19"/>
      <c r="I825" s="19"/>
      <c r="J825" s="20"/>
      <c r="K825" s="20"/>
      <c r="L825" s="20"/>
      <c r="M825" s="18"/>
      <c r="N825" s="18"/>
      <c r="O825" s="18"/>
      <c r="P825" s="18"/>
      <c r="Q825" s="18"/>
      <c r="R825" s="21" t="str">
        <f t="shared" si="53"/>
        <v/>
      </c>
    </row>
    <row r="826" spans="1:18" x14ac:dyDescent="0.25">
      <c r="A826" s="18"/>
      <c r="B826" s="19"/>
      <c r="C826" s="19"/>
      <c r="D826" s="19"/>
      <c r="E826" s="19"/>
      <c r="F826" s="20"/>
      <c r="G826" s="18"/>
      <c r="H826" s="19"/>
      <c r="I826" s="19"/>
      <c r="J826" s="20"/>
      <c r="K826" s="20"/>
      <c r="L826" s="20"/>
      <c r="M826" s="18"/>
      <c r="N826" s="18"/>
      <c r="O826" s="18"/>
      <c r="P826" s="18"/>
      <c r="Q826" s="18"/>
      <c r="R826" s="21" t="str">
        <f t="shared" si="53"/>
        <v/>
      </c>
    </row>
    <row r="827" spans="1:18" x14ac:dyDescent="0.25">
      <c r="A827" s="18"/>
      <c r="B827" s="19"/>
      <c r="C827" s="19"/>
      <c r="D827" s="19"/>
      <c r="E827" s="19"/>
      <c r="F827" s="20"/>
      <c r="G827" s="18"/>
      <c r="H827" s="19"/>
      <c r="I827" s="19"/>
      <c r="J827" s="20"/>
      <c r="K827" s="20"/>
      <c r="L827" s="20"/>
      <c r="M827" s="18"/>
      <c r="N827" s="18"/>
      <c r="O827" s="18"/>
      <c r="P827" s="18"/>
      <c r="Q827" s="18"/>
      <c r="R827" s="21" t="str">
        <f t="shared" si="53"/>
        <v/>
      </c>
    </row>
    <row r="828" spans="1:18" x14ac:dyDescent="0.25">
      <c r="A828" s="18"/>
      <c r="B828" s="19"/>
      <c r="C828" s="19"/>
      <c r="D828" s="19"/>
      <c r="E828" s="19"/>
      <c r="F828" s="20"/>
      <c r="G828" s="18"/>
      <c r="H828" s="19"/>
      <c r="I828" s="19"/>
      <c r="J828" s="20"/>
      <c r="K828" s="20"/>
      <c r="L828" s="20"/>
      <c r="M828" s="18"/>
      <c r="N828" s="18"/>
      <c r="O828" s="18"/>
      <c r="P828" s="18"/>
      <c r="Q828" s="18"/>
      <c r="R828" s="21" t="str">
        <f t="shared" si="53"/>
        <v/>
      </c>
    </row>
    <row r="829" spans="1:18" x14ac:dyDescent="0.25">
      <c r="A829" s="18"/>
      <c r="B829" s="19"/>
      <c r="C829" s="19"/>
      <c r="D829" s="19"/>
      <c r="E829" s="19"/>
      <c r="F829" s="20"/>
      <c r="G829" s="18"/>
      <c r="H829" s="19"/>
      <c r="I829" s="19"/>
      <c r="J829" s="20"/>
      <c r="K829" s="20"/>
      <c r="L829" s="20"/>
      <c r="M829" s="18"/>
      <c r="N829" s="18"/>
      <c r="O829" s="18"/>
      <c r="P829" s="18"/>
      <c r="Q829" s="18"/>
      <c r="R829" s="21" t="str">
        <f t="shared" si="53"/>
        <v/>
      </c>
    </row>
    <row r="830" spans="1:18" x14ac:dyDescent="0.25">
      <c r="A830" s="18"/>
      <c r="B830" s="19"/>
      <c r="C830" s="19"/>
      <c r="D830" s="19"/>
      <c r="E830" s="19"/>
      <c r="F830" s="20"/>
      <c r="G830" s="18"/>
      <c r="H830" s="19"/>
      <c r="I830" s="19"/>
      <c r="J830" s="20"/>
      <c r="K830" s="20"/>
      <c r="L830" s="20"/>
      <c r="M830" s="18"/>
      <c r="N830" s="18"/>
      <c r="O830" s="18"/>
      <c r="P830" s="18"/>
      <c r="Q830" s="18"/>
      <c r="R830" s="21" t="str">
        <f t="shared" si="53"/>
        <v/>
      </c>
    </row>
    <row r="831" spans="1:18" x14ac:dyDescent="0.25">
      <c r="A831" s="18"/>
      <c r="B831" s="19"/>
      <c r="C831" s="19"/>
      <c r="D831" s="19"/>
      <c r="E831" s="19"/>
      <c r="F831" s="20"/>
      <c r="G831" s="18"/>
      <c r="H831" s="19"/>
      <c r="I831" s="19"/>
      <c r="J831" s="20"/>
      <c r="K831" s="20"/>
      <c r="L831" s="20"/>
      <c r="M831" s="18"/>
      <c r="N831" s="18"/>
      <c r="O831" s="18"/>
      <c r="P831" s="18"/>
      <c r="Q831" s="18"/>
      <c r="R831" s="21" t="str">
        <f t="shared" si="53"/>
        <v/>
      </c>
    </row>
    <row r="832" spans="1:18" x14ac:dyDescent="0.25">
      <c r="A832" s="18"/>
      <c r="B832" s="19"/>
      <c r="C832" s="19"/>
      <c r="D832" s="19"/>
      <c r="E832" s="19"/>
      <c r="F832" s="20"/>
      <c r="G832" s="18"/>
      <c r="H832" s="19"/>
      <c r="I832" s="19"/>
      <c r="J832" s="20"/>
      <c r="K832" s="20"/>
      <c r="L832" s="20"/>
      <c r="M832" s="18"/>
      <c r="N832" s="18"/>
      <c r="O832" s="18"/>
      <c r="P832" s="18"/>
      <c r="Q832" s="18"/>
      <c r="R832" s="21" t="str">
        <f t="shared" si="53"/>
        <v/>
      </c>
    </row>
    <row r="833" spans="1:18" x14ac:dyDescent="0.25">
      <c r="A833" s="18"/>
      <c r="B833" s="19"/>
      <c r="C833" s="19"/>
      <c r="D833" s="19"/>
      <c r="E833" s="19"/>
      <c r="F833" s="20"/>
      <c r="G833" s="18"/>
      <c r="H833" s="19"/>
      <c r="I833" s="19"/>
      <c r="J833" s="20"/>
      <c r="K833" s="20"/>
      <c r="L833" s="20"/>
      <c r="M833" s="18"/>
      <c r="N833" s="18"/>
      <c r="O833" s="18"/>
      <c r="P833" s="18"/>
      <c r="Q833" s="18"/>
      <c r="R833" s="21" t="str">
        <f t="shared" si="53"/>
        <v/>
      </c>
    </row>
    <row r="834" spans="1:18" x14ac:dyDescent="0.25">
      <c r="A834" s="18"/>
      <c r="B834" s="19"/>
      <c r="C834" s="19"/>
      <c r="D834" s="19"/>
      <c r="E834" s="19"/>
      <c r="F834" s="20"/>
      <c r="G834" s="18"/>
      <c r="H834" s="19"/>
      <c r="I834" s="19"/>
      <c r="J834" s="20"/>
      <c r="K834" s="20"/>
      <c r="L834" s="20"/>
      <c r="M834" s="18"/>
      <c r="N834" s="18"/>
      <c r="O834" s="18"/>
      <c r="P834" s="18"/>
      <c r="Q834" s="18"/>
      <c r="R834" s="21" t="str">
        <f t="shared" si="53"/>
        <v/>
      </c>
    </row>
    <row r="835" spans="1:18" x14ac:dyDescent="0.25">
      <c r="A835" s="18"/>
      <c r="B835" s="19"/>
      <c r="C835" s="19"/>
      <c r="D835" s="19"/>
      <c r="E835" s="19"/>
      <c r="F835" s="20"/>
      <c r="G835" s="18"/>
      <c r="H835" s="19"/>
      <c r="I835" s="19"/>
      <c r="J835" s="20"/>
      <c r="K835" s="20"/>
      <c r="L835" s="20"/>
      <c r="M835" s="18"/>
      <c r="N835" s="18"/>
      <c r="O835" s="18"/>
      <c r="P835" s="18"/>
      <c r="Q835" s="18"/>
      <c r="R835" s="21" t="str">
        <f t="shared" si="53"/>
        <v/>
      </c>
    </row>
    <row r="836" spans="1:18" x14ac:dyDescent="0.25">
      <c r="A836" s="18"/>
      <c r="B836" s="19"/>
      <c r="C836" s="19"/>
      <c r="D836" s="19"/>
      <c r="E836" s="19"/>
      <c r="F836" s="20"/>
      <c r="G836" s="18"/>
      <c r="H836" s="19"/>
      <c r="I836" s="19"/>
      <c r="J836" s="20"/>
      <c r="K836" s="20"/>
      <c r="L836" s="20"/>
      <c r="M836" s="18"/>
      <c r="N836" s="18"/>
      <c r="O836" s="18"/>
      <c r="P836" s="18"/>
      <c r="Q836" s="18"/>
      <c r="R836" s="21" t="str">
        <f t="shared" si="53"/>
        <v/>
      </c>
    </row>
    <row r="837" spans="1:18" x14ac:dyDescent="0.25">
      <c r="A837" s="18"/>
      <c r="B837" s="19"/>
      <c r="C837" s="19"/>
      <c r="D837" s="19"/>
      <c r="E837" s="19"/>
      <c r="F837" s="20"/>
      <c r="G837" s="18"/>
      <c r="H837" s="19"/>
      <c r="I837" s="19"/>
      <c r="J837" s="20"/>
      <c r="K837" s="20"/>
      <c r="L837" s="20"/>
      <c r="M837" s="18"/>
      <c r="N837" s="18"/>
      <c r="O837" s="18"/>
      <c r="P837" s="18"/>
      <c r="Q837" s="18"/>
      <c r="R837" s="21" t="str">
        <f t="shared" si="53"/>
        <v/>
      </c>
    </row>
    <row r="838" spans="1:18" x14ac:dyDescent="0.25">
      <c r="A838" s="18"/>
      <c r="B838" s="19"/>
      <c r="C838" s="19"/>
      <c r="D838" s="19"/>
      <c r="E838" s="19"/>
      <c r="F838" s="20"/>
      <c r="G838" s="18"/>
      <c r="H838" s="19"/>
      <c r="I838" s="19"/>
      <c r="J838" s="20"/>
      <c r="K838" s="20"/>
      <c r="L838" s="20"/>
      <c r="M838" s="18"/>
      <c r="N838" s="18"/>
      <c r="O838" s="18"/>
      <c r="P838" s="18"/>
      <c r="Q838" s="18"/>
      <c r="R838" s="21" t="str">
        <f t="shared" si="53"/>
        <v/>
      </c>
    </row>
    <row r="839" spans="1:18" x14ac:dyDescent="0.25">
      <c r="A839" s="18"/>
      <c r="B839" s="19"/>
      <c r="C839" s="19"/>
      <c r="D839" s="19"/>
      <c r="E839" s="19"/>
      <c r="F839" s="20"/>
      <c r="G839" s="18"/>
      <c r="H839" s="19"/>
      <c r="I839" s="19"/>
      <c r="J839" s="20"/>
      <c r="K839" s="20"/>
      <c r="L839" s="20"/>
      <c r="M839" s="18"/>
      <c r="N839" s="18"/>
      <c r="O839" s="18"/>
      <c r="P839" s="18"/>
      <c r="Q839" s="18"/>
      <c r="R839" s="21" t="str">
        <f t="shared" si="53"/>
        <v/>
      </c>
    </row>
    <row r="840" spans="1:18" x14ac:dyDescent="0.25">
      <c r="A840" s="18"/>
      <c r="B840" s="19"/>
      <c r="C840" s="19"/>
      <c r="D840" s="19"/>
      <c r="E840" s="19"/>
      <c r="F840" s="20"/>
      <c r="G840" s="18"/>
      <c r="H840" s="19"/>
      <c r="I840" s="19"/>
      <c r="J840" s="20"/>
      <c r="K840" s="20"/>
      <c r="L840" s="20"/>
      <c r="M840" s="18"/>
      <c r="N840" s="18"/>
      <c r="O840" s="18"/>
      <c r="P840" s="18"/>
      <c r="Q840" s="18"/>
      <c r="R840" s="21" t="str">
        <f t="shared" si="53"/>
        <v/>
      </c>
    </row>
    <row r="841" spans="1:18" x14ac:dyDescent="0.25">
      <c r="A841" s="18"/>
      <c r="B841" s="19"/>
      <c r="C841" s="19"/>
      <c r="D841" s="19"/>
      <c r="E841" s="19"/>
      <c r="F841" s="20"/>
      <c r="G841" s="18"/>
      <c r="H841" s="19"/>
      <c r="I841" s="19"/>
      <c r="J841" s="20"/>
      <c r="K841" s="20"/>
      <c r="L841" s="20"/>
      <c r="M841" s="18"/>
      <c r="N841" s="18"/>
      <c r="O841" s="18"/>
      <c r="P841" s="18"/>
      <c r="Q841" s="18"/>
      <c r="R841" s="21" t="str">
        <f t="shared" si="53"/>
        <v/>
      </c>
    </row>
    <row r="842" spans="1:18" x14ac:dyDescent="0.25">
      <c r="A842" s="18"/>
      <c r="B842" s="19"/>
      <c r="C842" s="19"/>
      <c r="D842" s="19"/>
      <c r="E842" s="19"/>
      <c r="F842" s="20"/>
      <c r="G842" s="18"/>
      <c r="H842" s="19"/>
      <c r="I842" s="19"/>
      <c r="J842" s="20"/>
      <c r="K842" s="20"/>
      <c r="L842" s="20"/>
      <c r="M842" s="18"/>
      <c r="N842" s="18"/>
      <c r="O842" s="18"/>
      <c r="P842" s="18"/>
      <c r="Q842" s="18"/>
      <c r="R842" s="21" t="str">
        <f t="shared" si="53"/>
        <v/>
      </c>
    </row>
    <row r="843" spans="1:18" x14ac:dyDescent="0.25">
      <c r="A843" s="18"/>
      <c r="B843" s="19"/>
      <c r="C843" s="19"/>
      <c r="D843" s="19"/>
      <c r="E843" s="19"/>
      <c r="F843" s="20"/>
      <c r="G843" s="18"/>
      <c r="H843" s="19"/>
      <c r="I843" s="19"/>
      <c r="J843" s="20"/>
      <c r="K843" s="20"/>
      <c r="L843" s="20"/>
      <c r="M843" s="18"/>
      <c r="N843" s="18"/>
      <c r="O843" s="18"/>
      <c r="P843" s="18"/>
      <c r="Q843" s="18"/>
      <c r="R843" s="21" t="str">
        <f t="shared" si="53"/>
        <v/>
      </c>
    </row>
    <row r="844" spans="1:18" x14ac:dyDescent="0.25">
      <c r="A844" s="18"/>
      <c r="B844" s="19"/>
      <c r="C844" s="19"/>
      <c r="D844" s="19"/>
      <c r="E844" s="19"/>
      <c r="F844" s="20"/>
      <c r="G844" s="18"/>
      <c r="H844" s="19"/>
      <c r="I844" s="19"/>
      <c r="J844" s="20"/>
      <c r="K844" s="20"/>
      <c r="L844" s="20"/>
      <c r="M844" s="18"/>
      <c r="N844" s="18"/>
      <c r="O844" s="18"/>
      <c r="P844" s="18"/>
      <c r="Q844" s="18"/>
      <c r="R844" s="21" t="str">
        <f t="shared" si="53"/>
        <v/>
      </c>
    </row>
    <row r="845" spans="1:18" x14ac:dyDescent="0.25">
      <c r="A845" s="18"/>
      <c r="B845" s="19"/>
      <c r="C845" s="19"/>
      <c r="D845" s="19"/>
      <c r="E845" s="19"/>
      <c r="F845" s="20"/>
      <c r="G845" s="18"/>
      <c r="H845" s="19"/>
      <c r="I845" s="19"/>
      <c r="J845" s="20"/>
      <c r="K845" s="20"/>
      <c r="L845" s="20"/>
      <c r="M845" s="18"/>
      <c r="N845" s="18"/>
      <c r="O845" s="18"/>
      <c r="P845" s="18"/>
      <c r="Q845" s="18"/>
      <c r="R845" s="21" t="str">
        <f t="shared" si="53"/>
        <v/>
      </c>
    </row>
    <row r="846" spans="1:18" x14ac:dyDescent="0.25">
      <c r="A846" s="18"/>
      <c r="B846" s="19"/>
      <c r="C846" s="19"/>
      <c r="D846" s="19"/>
      <c r="E846" s="19"/>
      <c r="F846" s="20"/>
      <c r="G846" s="18"/>
      <c r="H846" s="19"/>
      <c r="I846" s="19"/>
      <c r="J846" s="20"/>
      <c r="K846" s="20"/>
      <c r="L846" s="20"/>
      <c r="M846" s="18"/>
      <c r="N846" s="18"/>
      <c r="O846" s="18"/>
      <c r="P846" s="18"/>
      <c r="Q846" s="18"/>
      <c r="R846" s="21" t="str">
        <f t="shared" si="53"/>
        <v/>
      </c>
    </row>
    <row r="847" spans="1:18" x14ac:dyDescent="0.25">
      <c r="A847" s="18"/>
      <c r="B847" s="19"/>
      <c r="C847" s="19"/>
      <c r="D847" s="19"/>
      <c r="E847" s="19"/>
      <c r="F847" s="20"/>
      <c r="G847" s="18"/>
      <c r="H847" s="19"/>
      <c r="I847" s="19"/>
      <c r="J847" s="20"/>
      <c r="K847" s="20"/>
      <c r="L847" s="20"/>
      <c r="M847" s="18"/>
      <c r="N847" s="18"/>
      <c r="O847" s="18"/>
      <c r="P847" s="18"/>
      <c r="Q847" s="18"/>
      <c r="R847" s="21" t="str">
        <f t="shared" si="53"/>
        <v/>
      </c>
    </row>
    <row r="848" spans="1:18" x14ac:dyDescent="0.25">
      <c r="A848" s="18"/>
      <c r="B848" s="19"/>
      <c r="C848" s="19"/>
      <c r="D848" s="19"/>
      <c r="E848" s="19"/>
      <c r="F848" s="20"/>
      <c r="G848" s="18"/>
      <c r="H848" s="19"/>
      <c r="I848" s="19"/>
      <c r="J848" s="20"/>
      <c r="K848" s="20"/>
      <c r="L848" s="20"/>
      <c r="M848" s="18"/>
      <c r="N848" s="18"/>
      <c r="O848" s="18"/>
      <c r="P848" s="18"/>
      <c r="Q848" s="18"/>
      <c r="R848" s="21" t="str">
        <f t="shared" si="53"/>
        <v/>
      </c>
    </row>
    <row r="849" spans="1:18" x14ac:dyDescent="0.25">
      <c r="A849" s="18"/>
      <c r="B849" s="19"/>
      <c r="C849" s="19"/>
      <c r="D849" s="19"/>
      <c r="E849" s="19"/>
      <c r="F849" s="20"/>
      <c r="G849" s="18"/>
      <c r="H849" s="19"/>
      <c r="I849" s="19"/>
      <c r="J849" s="20"/>
      <c r="K849" s="20"/>
      <c r="L849" s="20"/>
      <c r="M849" s="18"/>
      <c r="N849" s="18"/>
      <c r="O849" s="18"/>
      <c r="P849" s="18"/>
      <c r="Q849" s="18"/>
      <c r="R849" s="21" t="str">
        <f t="shared" si="53"/>
        <v/>
      </c>
    </row>
    <row r="850" spans="1:18" x14ac:dyDescent="0.25">
      <c r="A850" s="18"/>
      <c r="B850" s="19"/>
      <c r="C850" s="19"/>
      <c r="D850" s="19"/>
      <c r="E850" s="19"/>
      <c r="F850" s="20"/>
      <c r="G850" s="18"/>
      <c r="H850" s="19"/>
      <c r="I850" s="19"/>
      <c r="J850" s="20"/>
      <c r="K850" s="20"/>
      <c r="L850" s="20"/>
      <c r="M850" s="18"/>
      <c r="N850" s="18"/>
      <c r="O850" s="18"/>
      <c r="P850" s="18"/>
      <c r="Q850" s="18"/>
      <c r="R850" s="21" t="str">
        <f t="shared" si="53"/>
        <v/>
      </c>
    </row>
    <row r="851" spans="1:18" x14ac:dyDescent="0.25">
      <c r="A851" s="18"/>
      <c r="B851" s="19"/>
      <c r="C851" s="19"/>
      <c r="D851" s="19"/>
      <c r="E851" s="19"/>
      <c r="F851" s="20"/>
      <c r="G851" s="18"/>
      <c r="H851" s="19"/>
      <c r="I851" s="19"/>
      <c r="J851" s="20"/>
      <c r="K851" s="20"/>
      <c r="L851" s="20"/>
      <c r="M851" s="18"/>
      <c r="N851" s="18"/>
      <c r="O851" s="18"/>
      <c r="P851" s="18"/>
      <c r="Q851" s="18"/>
      <c r="R851" s="21" t="str">
        <f t="shared" si="53"/>
        <v/>
      </c>
    </row>
    <row r="852" spans="1:18" x14ac:dyDescent="0.25">
      <c r="A852" s="18"/>
      <c r="B852" s="19"/>
      <c r="C852" s="19"/>
      <c r="D852" s="19"/>
      <c r="E852" s="19"/>
      <c r="F852" s="20"/>
      <c r="G852" s="18"/>
      <c r="H852" s="19"/>
      <c r="I852" s="19"/>
      <c r="J852" s="20"/>
      <c r="K852" s="20"/>
      <c r="L852" s="20"/>
      <c r="M852" s="18"/>
      <c r="N852" s="18"/>
      <c r="O852" s="18"/>
      <c r="P852" s="18"/>
      <c r="Q852" s="18"/>
      <c r="R852" s="21" t="str">
        <f t="shared" si="53"/>
        <v/>
      </c>
    </row>
    <row r="853" spans="1:18" x14ac:dyDescent="0.25">
      <c r="A853" s="18"/>
      <c r="B853" s="19"/>
      <c r="C853" s="19"/>
      <c r="D853" s="19"/>
      <c r="E853" s="19"/>
      <c r="F853" s="20"/>
      <c r="G853" s="18"/>
      <c r="H853" s="19"/>
      <c r="I853" s="19"/>
      <c r="J853" s="20"/>
      <c r="K853" s="20"/>
      <c r="L853" s="20"/>
      <c r="M853" s="18"/>
      <c r="N853" s="18"/>
      <c r="O853" s="18"/>
      <c r="P853" s="18"/>
      <c r="Q853" s="18"/>
      <c r="R853" s="21" t="str">
        <f t="shared" si="53"/>
        <v/>
      </c>
    </row>
    <row r="854" spans="1:18" x14ac:dyDescent="0.25">
      <c r="A854" s="18"/>
      <c r="B854" s="19"/>
      <c r="C854" s="19"/>
      <c r="D854" s="19"/>
      <c r="E854" s="19"/>
      <c r="F854" s="20"/>
      <c r="G854" s="18"/>
      <c r="H854" s="19"/>
      <c r="I854" s="19"/>
      <c r="J854" s="20"/>
      <c r="K854" s="20"/>
      <c r="L854" s="20"/>
      <c r="M854" s="18"/>
      <c r="N854" s="18"/>
      <c r="O854" s="18"/>
      <c r="P854" s="18"/>
      <c r="Q854" s="18"/>
      <c r="R854" s="21" t="str">
        <f t="shared" si="53"/>
        <v/>
      </c>
    </row>
    <row r="855" spans="1:18" x14ac:dyDescent="0.25">
      <c r="A855" s="18"/>
      <c r="B855" s="19"/>
      <c r="C855" s="19"/>
      <c r="D855" s="19"/>
      <c r="E855" s="19"/>
      <c r="F855" s="20"/>
      <c r="G855" s="18"/>
      <c r="H855" s="19"/>
      <c r="I855" s="19"/>
      <c r="J855" s="20"/>
      <c r="K855" s="20"/>
      <c r="L855" s="20"/>
      <c r="M855" s="18"/>
      <c r="N855" s="18"/>
      <c r="O855" s="18"/>
      <c r="P855" s="18"/>
      <c r="Q855" s="18"/>
      <c r="R855" s="21" t="str">
        <f t="shared" si="53"/>
        <v/>
      </c>
    </row>
    <row r="856" spans="1:18" x14ac:dyDescent="0.25">
      <c r="A856" s="18"/>
      <c r="B856" s="19"/>
      <c r="C856" s="19"/>
      <c r="D856" s="19"/>
      <c r="E856" s="19"/>
      <c r="F856" s="20"/>
      <c r="G856" s="18"/>
      <c r="H856" s="19"/>
      <c r="I856" s="19"/>
      <c r="J856" s="20"/>
      <c r="K856" s="20"/>
      <c r="L856" s="20"/>
      <c r="M856" s="18"/>
      <c r="N856" s="18"/>
      <c r="O856" s="18"/>
      <c r="P856" s="18"/>
      <c r="Q856" s="18"/>
      <c r="R856" s="21" t="str">
        <f t="shared" si="53"/>
        <v/>
      </c>
    </row>
    <row r="857" spans="1:18" x14ac:dyDescent="0.25">
      <c r="A857" s="18"/>
      <c r="B857" s="19"/>
      <c r="C857" s="19"/>
      <c r="D857" s="19"/>
      <c r="E857" s="19"/>
      <c r="F857" s="20"/>
      <c r="G857" s="18"/>
      <c r="H857" s="19"/>
      <c r="I857" s="19"/>
      <c r="J857" s="20"/>
      <c r="K857" s="20"/>
      <c r="L857" s="20"/>
      <c r="M857" s="18"/>
      <c r="N857" s="18"/>
      <c r="O857" s="18"/>
      <c r="P857" s="18"/>
      <c r="Q857" s="18"/>
      <c r="R857" s="21" t="str">
        <f t="shared" si="53"/>
        <v/>
      </c>
    </row>
    <row r="858" spans="1:18" x14ac:dyDescent="0.25">
      <c r="A858" s="18"/>
      <c r="B858" s="19"/>
      <c r="C858" s="19"/>
      <c r="D858" s="19"/>
      <c r="E858" s="19"/>
      <c r="F858" s="20"/>
      <c r="G858" s="18"/>
      <c r="H858" s="19"/>
      <c r="I858" s="19"/>
      <c r="J858" s="20"/>
      <c r="K858" s="20"/>
      <c r="L858" s="20"/>
      <c r="M858" s="18"/>
      <c r="N858" s="18"/>
      <c r="O858" s="18"/>
      <c r="P858" s="18"/>
      <c r="Q858" s="18"/>
      <c r="R858" s="21" t="str">
        <f t="shared" si="53"/>
        <v/>
      </c>
    </row>
    <row r="859" spans="1:18" x14ac:dyDescent="0.25">
      <c r="A859" s="18"/>
      <c r="B859" s="19"/>
      <c r="C859" s="19"/>
      <c r="D859" s="19"/>
      <c r="E859" s="19"/>
      <c r="F859" s="20"/>
      <c r="G859" s="18"/>
      <c r="H859" s="19"/>
      <c r="I859" s="19"/>
      <c r="J859" s="20"/>
      <c r="K859" s="20"/>
      <c r="L859" s="20"/>
      <c r="M859" s="18"/>
      <c r="N859" s="18"/>
      <c r="O859" s="18"/>
      <c r="P859" s="18"/>
      <c r="Q859" s="18"/>
      <c r="R859" s="21" t="str">
        <f t="shared" si="53"/>
        <v/>
      </c>
    </row>
    <row r="860" spans="1:18" x14ac:dyDescent="0.25">
      <c r="A860" s="18"/>
      <c r="B860" s="19"/>
      <c r="C860" s="19"/>
      <c r="D860" s="19"/>
      <c r="E860" s="19"/>
      <c r="F860" s="20"/>
      <c r="G860" s="18"/>
      <c r="H860" s="19"/>
      <c r="I860" s="19"/>
      <c r="J860" s="20"/>
      <c r="K860" s="20"/>
      <c r="L860" s="20"/>
      <c r="M860" s="18"/>
      <c r="N860" s="18"/>
      <c r="O860" s="18"/>
      <c r="P860" s="18"/>
      <c r="Q860" s="18"/>
      <c r="R860" s="21" t="str">
        <f t="shared" si="53"/>
        <v/>
      </c>
    </row>
    <row r="861" spans="1:18" x14ac:dyDescent="0.25">
      <c r="A861" s="18"/>
      <c r="B861" s="19"/>
      <c r="C861" s="19"/>
      <c r="D861" s="19"/>
      <c r="E861" s="19"/>
      <c r="F861" s="20"/>
      <c r="G861" s="18"/>
      <c r="H861" s="19"/>
      <c r="I861" s="19"/>
      <c r="J861" s="20"/>
      <c r="K861" s="20"/>
      <c r="L861" s="20"/>
      <c r="M861" s="18"/>
      <c r="N861" s="18"/>
      <c r="O861" s="18"/>
      <c r="P861" s="18"/>
      <c r="Q861" s="18"/>
      <c r="R861" s="21" t="str">
        <f t="shared" si="53"/>
        <v/>
      </c>
    </row>
    <row r="862" spans="1:18" x14ac:dyDescent="0.25">
      <c r="A862" s="18"/>
      <c r="B862" s="19"/>
      <c r="C862" s="19"/>
      <c r="D862" s="19"/>
      <c r="E862" s="19"/>
      <c r="F862" s="20"/>
      <c r="G862" s="18"/>
      <c r="H862" s="19"/>
      <c r="I862" s="19"/>
      <c r="J862" s="20"/>
      <c r="K862" s="20"/>
      <c r="L862" s="20"/>
      <c r="M862" s="18"/>
      <c r="N862" s="18"/>
      <c r="O862" s="18"/>
      <c r="P862" s="18"/>
      <c r="Q862" s="18"/>
      <c r="R862" s="21" t="str">
        <f t="shared" si="53"/>
        <v/>
      </c>
    </row>
    <row r="863" spans="1:18" x14ac:dyDescent="0.25">
      <c r="A863" s="18"/>
      <c r="B863" s="19"/>
      <c r="C863" s="19"/>
      <c r="D863" s="19"/>
      <c r="E863" s="19"/>
      <c r="F863" s="20"/>
      <c r="G863" s="18"/>
      <c r="H863" s="19"/>
      <c r="I863" s="19"/>
      <c r="J863" s="20"/>
      <c r="K863" s="20"/>
      <c r="L863" s="20"/>
      <c r="M863" s="18"/>
      <c r="N863" s="18"/>
      <c r="O863" s="18"/>
      <c r="P863" s="18"/>
      <c r="Q863" s="18"/>
      <c r="R863" s="21" t="str">
        <f t="shared" si="53"/>
        <v/>
      </c>
    </row>
    <row r="864" spans="1:18" x14ac:dyDescent="0.25">
      <c r="A864" s="18"/>
      <c r="B864" s="19"/>
      <c r="C864" s="19"/>
      <c r="D864" s="19"/>
      <c r="E864" s="19"/>
      <c r="F864" s="20"/>
      <c r="G864" s="18"/>
      <c r="H864" s="19"/>
      <c r="I864" s="19"/>
      <c r="J864" s="20"/>
      <c r="K864" s="20"/>
      <c r="L864" s="20"/>
      <c r="M864" s="18"/>
      <c r="N864" s="18"/>
      <c r="O864" s="18"/>
      <c r="P864" s="18"/>
      <c r="Q864" s="18"/>
      <c r="R864" s="21" t="str">
        <f t="shared" si="53"/>
        <v/>
      </c>
    </row>
    <row r="865" spans="1:18" x14ac:dyDescent="0.25">
      <c r="A865" s="18"/>
      <c r="B865" s="19"/>
      <c r="C865" s="19"/>
      <c r="D865" s="19"/>
      <c r="E865" s="19"/>
      <c r="F865" s="20"/>
      <c r="G865" s="18"/>
      <c r="H865" s="19"/>
      <c r="I865" s="19"/>
      <c r="J865" s="20"/>
      <c r="K865" s="20"/>
      <c r="L865" s="20"/>
      <c r="M865" s="18"/>
      <c r="N865" s="18"/>
      <c r="O865" s="18"/>
      <c r="P865" s="18"/>
      <c r="Q865" s="18"/>
      <c r="R865" s="21" t="str">
        <f t="shared" si="53"/>
        <v/>
      </c>
    </row>
    <row r="866" spans="1:18" x14ac:dyDescent="0.25">
      <c r="A866" s="18"/>
      <c r="B866" s="19"/>
      <c r="C866" s="19"/>
      <c r="D866" s="19"/>
      <c r="E866" s="19"/>
      <c r="F866" s="20"/>
      <c r="G866" s="18"/>
      <c r="H866" s="19"/>
      <c r="I866" s="19"/>
      <c r="J866" s="20"/>
      <c r="K866" s="20"/>
      <c r="L866" s="20"/>
      <c r="M866" s="18"/>
      <c r="N866" s="18"/>
      <c r="O866" s="18"/>
      <c r="P866" s="18"/>
      <c r="Q866" s="18"/>
      <c r="R866" s="21" t="str">
        <f t="shared" si="53"/>
        <v/>
      </c>
    </row>
    <row r="867" spans="1:18" x14ac:dyDescent="0.25">
      <c r="A867" s="18"/>
      <c r="B867" s="19"/>
      <c r="C867" s="19"/>
      <c r="D867" s="19"/>
      <c r="E867" s="19"/>
      <c r="F867" s="20"/>
      <c r="G867" s="18"/>
      <c r="H867" s="19"/>
      <c r="I867" s="19"/>
      <c r="J867" s="20"/>
      <c r="K867" s="20"/>
      <c r="L867" s="20"/>
      <c r="M867" s="18"/>
      <c r="N867" s="18"/>
      <c r="O867" s="18"/>
      <c r="P867" s="18"/>
      <c r="Q867" s="18"/>
      <c r="R867" s="21" t="str">
        <f t="shared" si="53"/>
        <v/>
      </c>
    </row>
    <row r="868" spans="1:18" x14ac:dyDescent="0.25">
      <c r="A868" s="18"/>
      <c r="B868" s="19"/>
      <c r="C868" s="19"/>
      <c r="D868" s="19"/>
      <c r="E868" s="19"/>
      <c r="F868" s="20"/>
      <c r="G868" s="18"/>
      <c r="H868" s="19"/>
      <c r="I868" s="19"/>
      <c r="J868" s="20"/>
      <c r="K868" s="20"/>
      <c r="L868" s="20"/>
      <c r="M868" s="18"/>
      <c r="N868" s="18"/>
      <c r="O868" s="18"/>
      <c r="P868" s="18"/>
      <c r="Q868" s="18"/>
      <c r="R868" s="21" t="str">
        <f t="shared" si="53"/>
        <v/>
      </c>
    </row>
    <row r="869" spans="1:18" x14ac:dyDescent="0.25">
      <c r="A869" s="18"/>
      <c r="B869" s="19"/>
      <c r="C869" s="19"/>
      <c r="D869" s="19"/>
      <c r="E869" s="19"/>
      <c r="F869" s="20"/>
      <c r="G869" s="18"/>
      <c r="H869" s="19"/>
      <c r="I869" s="19"/>
      <c r="J869" s="20"/>
      <c r="K869" s="20"/>
      <c r="L869" s="20"/>
      <c r="M869" s="18"/>
      <c r="N869" s="18"/>
      <c r="O869" s="18"/>
      <c r="P869" s="18"/>
      <c r="Q869" s="18"/>
      <c r="R869" s="21" t="str">
        <f t="shared" si="53"/>
        <v/>
      </c>
    </row>
    <row r="870" spans="1:18" x14ac:dyDescent="0.25">
      <c r="A870" s="18"/>
      <c r="B870" s="19"/>
      <c r="C870" s="19"/>
      <c r="D870" s="19"/>
      <c r="E870" s="19"/>
      <c r="F870" s="20"/>
      <c r="G870" s="18"/>
      <c r="H870" s="19"/>
      <c r="I870" s="19"/>
      <c r="J870" s="20"/>
      <c r="K870" s="20"/>
      <c r="L870" s="20"/>
      <c r="M870" s="18"/>
      <c r="N870" s="18"/>
      <c r="O870" s="18"/>
      <c r="P870" s="18"/>
      <c r="Q870" s="18"/>
      <c r="R870" s="21" t="str">
        <f t="shared" si="53"/>
        <v/>
      </c>
    </row>
    <row r="871" spans="1:18" x14ac:dyDescent="0.25">
      <c r="A871" s="18"/>
      <c r="B871" s="19"/>
      <c r="C871" s="19"/>
      <c r="D871" s="19"/>
      <c r="E871" s="19"/>
      <c r="F871" s="20"/>
      <c r="G871" s="18"/>
      <c r="H871" s="19"/>
      <c r="I871" s="19"/>
      <c r="J871" s="20"/>
      <c r="K871" s="20"/>
      <c r="L871" s="20"/>
      <c r="M871" s="18"/>
      <c r="N871" s="18"/>
      <c r="O871" s="18"/>
      <c r="P871" s="18"/>
      <c r="Q871" s="18"/>
      <c r="R871" s="21" t="str">
        <f t="shared" si="53"/>
        <v/>
      </c>
    </row>
    <row r="872" spans="1:18" x14ac:dyDescent="0.25">
      <c r="A872" s="18"/>
      <c r="B872" s="19"/>
      <c r="C872" s="19"/>
      <c r="D872" s="19"/>
      <c r="E872" s="19"/>
      <c r="F872" s="20"/>
      <c r="G872" s="18"/>
      <c r="H872" s="19"/>
      <c r="I872" s="19"/>
      <c r="J872" s="20"/>
      <c r="K872" s="20"/>
      <c r="L872" s="20"/>
      <c r="M872" s="18"/>
      <c r="N872" s="18"/>
      <c r="O872" s="18"/>
      <c r="P872" s="18"/>
      <c r="Q872" s="18"/>
      <c r="R872" s="21" t="str">
        <f t="shared" si="53"/>
        <v/>
      </c>
    </row>
    <row r="873" spans="1:18" x14ac:dyDescent="0.25">
      <c r="A873" s="18"/>
      <c r="B873" s="19"/>
      <c r="C873" s="19"/>
      <c r="D873" s="19"/>
      <c r="E873" s="19"/>
      <c r="F873" s="20"/>
      <c r="G873" s="18"/>
      <c r="H873" s="19"/>
      <c r="I873" s="19"/>
      <c r="J873" s="20"/>
      <c r="K873" s="20"/>
      <c r="L873" s="20"/>
      <c r="M873" s="18"/>
      <c r="N873" s="18"/>
      <c r="O873" s="18"/>
      <c r="P873" s="18"/>
      <c r="Q873" s="18"/>
      <c r="R873" s="21" t="str">
        <f t="shared" si="53"/>
        <v/>
      </c>
    </row>
    <row r="874" spans="1:18" x14ac:dyDescent="0.25">
      <c r="A874" s="18"/>
      <c r="B874" s="19"/>
      <c r="C874" s="19"/>
      <c r="D874" s="19"/>
      <c r="E874" s="19"/>
      <c r="F874" s="20"/>
      <c r="G874" s="18"/>
      <c r="H874" s="19"/>
      <c r="I874" s="19"/>
      <c r="J874" s="20"/>
      <c r="K874" s="20"/>
      <c r="L874" s="20"/>
      <c r="M874" s="18"/>
      <c r="N874" s="18"/>
      <c r="O874" s="18"/>
      <c r="P874" s="18"/>
      <c r="Q874" s="18"/>
      <c r="R874" s="21" t="str">
        <f t="shared" si="53"/>
        <v/>
      </c>
    </row>
    <row r="875" spans="1:18" x14ac:dyDescent="0.25">
      <c r="A875" s="18"/>
      <c r="B875" s="19"/>
      <c r="C875" s="19"/>
      <c r="D875" s="19"/>
      <c r="E875" s="19"/>
      <c r="F875" s="20"/>
      <c r="G875" s="18"/>
      <c r="H875" s="19"/>
      <c r="I875" s="19"/>
      <c r="J875" s="20"/>
      <c r="K875" s="20"/>
      <c r="L875" s="20"/>
      <c r="M875" s="18"/>
      <c r="N875" s="18"/>
      <c r="O875" s="18"/>
      <c r="P875" s="18"/>
      <c r="Q875" s="18"/>
      <c r="R875" s="21" t="str">
        <f t="shared" si="53"/>
        <v/>
      </c>
    </row>
    <row r="876" spans="1:18" x14ac:dyDescent="0.25">
      <c r="A876" s="18"/>
      <c r="B876" s="19"/>
      <c r="C876" s="19"/>
      <c r="D876" s="19"/>
      <c r="E876" s="19"/>
      <c r="F876" s="20"/>
      <c r="G876" s="18"/>
      <c r="H876" s="19"/>
      <c r="I876" s="19"/>
      <c r="J876" s="20"/>
      <c r="K876" s="20"/>
      <c r="L876" s="20"/>
      <c r="M876" s="18"/>
      <c r="N876" s="18"/>
      <c r="O876" s="18"/>
      <c r="P876" s="18"/>
      <c r="Q876" s="18"/>
      <c r="R876" s="21" t="str">
        <f t="shared" si="53"/>
        <v/>
      </c>
    </row>
    <row r="877" spans="1:18" x14ac:dyDescent="0.25">
      <c r="A877" s="18"/>
      <c r="B877" s="19"/>
      <c r="C877" s="19"/>
      <c r="D877" s="19"/>
      <c r="E877" s="19"/>
      <c r="F877" s="20"/>
      <c r="G877" s="18"/>
      <c r="H877" s="19"/>
      <c r="I877" s="19"/>
      <c r="J877" s="20"/>
      <c r="K877" s="20"/>
      <c r="L877" s="20"/>
      <c r="M877" s="18"/>
      <c r="N877" s="18"/>
      <c r="O877" s="18"/>
      <c r="P877" s="18"/>
      <c r="Q877" s="18"/>
      <c r="R877" s="21" t="str">
        <f t="shared" si="53"/>
        <v/>
      </c>
    </row>
    <row r="878" spans="1:18" x14ac:dyDescent="0.25">
      <c r="A878" s="18"/>
      <c r="B878" s="19"/>
      <c r="C878" s="19"/>
      <c r="D878" s="19"/>
      <c r="E878" s="19"/>
      <c r="F878" s="20"/>
      <c r="G878" s="18"/>
      <c r="H878" s="19"/>
      <c r="I878" s="19"/>
      <c r="J878" s="20"/>
      <c r="K878" s="20"/>
      <c r="L878" s="20"/>
      <c r="M878" s="18"/>
      <c r="N878" s="18"/>
      <c r="O878" s="18"/>
      <c r="P878" s="18"/>
      <c r="Q878" s="18"/>
      <c r="R878" s="21" t="str">
        <f t="shared" si="53"/>
        <v/>
      </c>
    </row>
    <row r="879" spans="1:18" x14ac:dyDescent="0.25">
      <c r="A879" s="18"/>
      <c r="B879" s="19"/>
      <c r="C879" s="19"/>
      <c r="D879" s="19"/>
      <c r="E879" s="19"/>
      <c r="F879" s="20"/>
      <c r="G879" s="18"/>
      <c r="H879" s="19"/>
      <c r="I879" s="19"/>
      <c r="J879" s="20"/>
      <c r="K879" s="20"/>
      <c r="L879" s="20"/>
      <c r="M879" s="18"/>
      <c r="N879" s="18"/>
      <c r="O879" s="18"/>
      <c r="P879" s="18"/>
      <c r="Q879" s="18"/>
      <c r="R879" s="21" t="str">
        <f t="shared" si="53"/>
        <v/>
      </c>
    </row>
    <row r="880" spans="1:18" x14ac:dyDescent="0.25">
      <c r="A880" s="18"/>
      <c r="B880" s="19"/>
      <c r="C880" s="19"/>
      <c r="D880" s="19"/>
      <c r="E880" s="19"/>
      <c r="F880" s="20"/>
      <c r="G880" s="18"/>
      <c r="H880" s="19"/>
      <c r="I880" s="19"/>
      <c r="J880" s="20"/>
      <c r="K880" s="20"/>
      <c r="L880" s="20"/>
      <c r="M880" s="18"/>
      <c r="N880" s="18"/>
      <c r="O880" s="18"/>
      <c r="P880" s="18"/>
      <c r="Q880" s="18"/>
      <c r="R880" s="21" t="str">
        <f t="shared" si="53"/>
        <v/>
      </c>
    </row>
    <row r="881" spans="1:18" x14ac:dyDescent="0.25">
      <c r="A881" s="18"/>
      <c r="B881" s="19"/>
      <c r="C881" s="19"/>
      <c r="D881" s="19"/>
      <c r="E881" s="19"/>
      <c r="F881" s="20"/>
      <c r="G881" s="18"/>
      <c r="H881" s="19"/>
      <c r="I881" s="19"/>
      <c r="J881" s="20"/>
      <c r="K881" s="20"/>
      <c r="L881" s="20"/>
      <c r="M881" s="18"/>
      <c r="N881" s="18"/>
      <c r="O881" s="18"/>
      <c r="P881" s="18"/>
      <c r="Q881" s="18"/>
      <c r="R881" s="21" t="str">
        <f t="shared" si="53"/>
        <v/>
      </c>
    </row>
    <row r="882" spans="1:18" x14ac:dyDescent="0.25">
      <c r="A882" s="18"/>
      <c r="B882" s="19"/>
      <c r="C882" s="19"/>
      <c r="D882" s="19"/>
      <c r="E882" s="19"/>
      <c r="F882" s="20"/>
      <c r="G882" s="18"/>
      <c r="H882" s="19"/>
      <c r="I882" s="19"/>
      <c r="J882" s="20"/>
      <c r="K882" s="20"/>
      <c r="L882" s="20"/>
      <c r="M882" s="18"/>
      <c r="N882" s="18"/>
      <c r="O882" s="18"/>
      <c r="P882" s="18"/>
      <c r="Q882" s="18"/>
      <c r="R882" s="21" t="str">
        <f t="shared" si="53"/>
        <v/>
      </c>
    </row>
    <row r="883" spans="1:18" x14ac:dyDescent="0.25">
      <c r="A883" s="18"/>
      <c r="B883" s="19"/>
      <c r="C883" s="19"/>
      <c r="D883" s="19"/>
      <c r="E883" s="19"/>
      <c r="F883" s="20"/>
      <c r="G883" s="18"/>
      <c r="H883" s="19"/>
      <c r="I883" s="19"/>
      <c r="J883" s="20"/>
      <c r="K883" s="20"/>
      <c r="L883" s="20"/>
      <c r="M883" s="18"/>
      <c r="N883" s="18"/>
      <c r="O883" s="18"/>
      <c r="P883" s="18"/>
      <c r="Q883" s="18"/>
      <c r="R883" s="21" t="str">
        <f t="shared" si="53"/>
        <v/>
      </c>
    </row>
    <row r="884" spans="1:18" x14ac:dyDescent="0.25">
      <c r="A884" s="18"/>
      <c r="B884" s="19"/>
      <c r="C884" s="19"/>
      <c r="D884" s="19"/>
      <c r="E884" s="19"/>
      <c r="F884" s="20"/>
      <c r="G884" s="18"/>
      <c r="H884" s="19"/>
      <c r="I884" s="19"/>
      <c r="J884" s="20"/>
      <c r="K884" s="20"/>
      <c r="L884" s="20"/>
      <c r="M884" s="18"/>
      <c r="N884" s="18"/>
      <c r="O884" s="18"/>
      <c r="P884" s="18"/>
      <c r="Q884" s="18"/>
      <c r="R884" s="21" t="str">
        <f t="shared" si="53"/>
        <v/>
      </c>
    </row>
    <row r="885" spans="1:18" x14ac:dyDescent="0.25">
      <c r="A885" s="18"/>
      <c r="B885" s="19"/>
      <c r="C885" s="19"/>
      <c r="D885" s="19"/>
      <c r="E885" s="19"/>
      <c r="F885" s="20"/>
      <c r="G885" s="18"/>
      <c r="H885" s="19"/>
      <c r="I885" s="19"/>
      <c r="J885" s="20"/>
      <c r="K885" s="20"/>
      <c r="L885" s="20"/>
      <c r="M885" s="18"/>
      <c r="N885" s="18"/>
      <c r="O885" s="18"/>
      <c r="P885" s="18"/>
      <c r="Q885" s="18"/>
      <c r="R885" s="21" t="str">
        <f t="shared" si="53"/>
        <v/>
      </c>
    </row>
    <row r="886" spans="1:18" x14ac:dyDescent="0.25">
      <c r="A886" s="18"/>
      <c r="B886" s="19"/>
      <c r="C886" s="19"/>
      <c r="D886" s="19"/>
      <c r="E886" s="19"/>
      <c r="F886" s="20"/>
      <c r="G886" s="18"/>
      <c r="H886" s="19"/>
      <c r="I886" s="19"/>
      <c r="J886" s="20"/>
      <c r="K886" s="20"/>
      <c r="L886" s="20"/>
      <c r="M886" s="18"/>
      <c r="N886" s="18"/>
      <c r="O886" s="18"/>
      <c r="P886" s="18"/>
      <c r="Q886" s="18"/>
      <c r="R886" s="21" t="str">
        <f t="shared" ref="R886:R949" si="54">IF(A886&lt;&gt;"",IF(B886&lt;&gt;"",CONCATENATE(A886,"-",B886),""),"")</f>
        <v/>
      </c>
    </row>
    <row r="887" spans="1:18" x14ac:dyDescent="0.25">
      <c r="A887" s="18"/>
      <c r="B887" s="19"/>
      <c r="C887" s="19"/>
      <c r="D887" s="19"/>
      <c r="E887" s="19"/>
      <c r="F887" s="20"/>
      <c r="G887" s="18"/>
      <c r="H887" s="19"/>
      <c r="I887" s="19"/>
      <c r="J887" s="20"/>
      <c r="K887" s="20"/>
      <c r="L887" s="20"/>
      <c r="M887" s="18"/>
      <c r="N887" s="18"/>
      <c r="O887" s="18"/>
      <c r="P887" s="18"/>
      <c r="Q887" s="18"/>
      <c r="R887" s="21" t="str">
        <f t="shared" si="54"/>
        <v/>
      </c>
    </row>
    <row r="888" spans="1:18" x14ac:dyDescent="0.25">
      <c r="A888" s="18"/>
      <c r="B888" s="19"/>
      <c r="C888" s="19"/>
      <c r="D888" s="19"/>
      <c r="E888" s="19"/>
      <c r="F888" s="20"/>
      <c r="G888" s="18"/>
      <c r="H888" s="19"/>
      <c r="I888" s="19"/>
      <c r="J888" s="20"/>
      <c r="K888" s="20"/>
      <c r="L888" s="20"/>
      <c r="M888" s="18"/>
      <c r="N888" s="18"/>
      <c r="O888" s="18"/>
      <c r="P888" s="18"/>
      <c r="Q888" s="18"/>
      <c r="R888" s="21" t="str">
        <f t="shared" si="54"/>
        <v/>
      </c>
    </row>
    <row r="889" spans="1:18" x14ac:dyDescent="0.25">
      <c r="A889" s="18"/>
      <c r="B889" s="19"/>
      <c r="C889" s="19"/>
      <c r="D889" s="19"/>
      <c r="E889" s="19"/>
      <c r="F889" s="20"/>
      <c r="G889" s="18"/>
      <c r="H889" s="19"/>
      <c r="I889" s="19"/>
      <c r="J889" s="20"/>
      <c r="K889" s="20"/>
      <c r="L889" s="20"/>
      <c r="M889" s="18"/>
      <c r="N889" s="18"/>
      <c r="O889" s="18"/>
      <c r="P889" s="18"/>
      <c r="Q889" s="18"/>
      <c r="R889" s="21" t="str">
        <f t="shared" si="54"/>
        <v/>
      </c>
    </row>
    <row r="890" spans="1:18" x14ac:dyDescent="0.25">
      <c r="A890" s="18"/>
      <c r="B890" s="19"/>
      <c r="C890" s="19"/>
      <c r="D890" s="19"/>
      <c r="E890" s="19"/>
      <c r="F890" s="20"/>
      <c r="G890" s="18"/>
      <c r="H890" s="19"/>
      <c r="I890" s="19"/>
      <c r="J890" s="20"/>
      <c r="K890" s="20"/>
      <c r="L890" s="20"/>
      <c r="M890" s="18"/>
      <c r="N890" s="18"/>
      <c r="O890" s="18"/>
      <c r="P890" s="18"/>
      <c r="Q890" s="18"/>
      <c r="R890" s="21" t="str">
        <f t="shared" si="54"/>
        <v/>
      </c>
    </row>
    <row r="891" spans="1:18" x14ac:dyDescent="0.25">
      <c r="A891" s="18"/>
      <c r="B891" s="19"/>
      <c r="C891" s="19"/>
      <c r="D891" s="19"/>
      <c r="E891" s="19"/>
      <c r="F891" s="20"/>
      <c r="G891" s="18"/>
      <c r="H891" s="19"/>
      <c r="I891" s="19"/>
      <c r="J891" s="20"/>
      <c r="K891" s="20"/>
      <c r="L891" s="20"/>
      <c r="M891" s="18"/>
      <c r="N891" s="18"/>
      <c r="O891" s="18"/>
      <c r="P891" s="18"/>
      <c r="Q891" s="18"/>
      <c r="R891" s="21" t="str">
        <f t="shared" si="54"/>
        <v/>
      </c>
    </row>
    <row r="892" spans="1:18" x14ac:dyDescent="0.25">
      <c r="A892" s="18"/>
      <c r="B892" s="19"/>
      <c r="C892" s="19"/>
      <c r="D892" s="19"/>
      <c r="E892" s="19"/>
      <c r="F892" s="20"/>
      <c r="G892" s="18"/>
      <c r="H892" s="19"/>
      <c r="I892" s="19"/>
      <c r="J892" s="20"/>
      <c r="K892" s="20"/>
      <c r="L892" s="20"/>
      <c r="M892" s="18"/>
      <c r="N892" s="18"/>
      <c r="O892" s="18"/>
      <c r="P892" s="18"/>
      <c r="Q892" s="18"/>
      <c r="R892" s="21" t="str">
        <f t="shared" si="54"/>
        <v/>
      </c>
    </row>
    <row r="893" spans="1:18" x14ac:dyDescent="0.25">
      <c r="A893" s="18"/>
      <c r="B893" s="19"/>
      <c r="C893" s="19"/>
      <c r="D893" s="19"/>
      <c r="E893" s="19"/>
      <c r="F893" s="20"/>
      <c r="G893" s="18"/>
      <c r="H893" s="19"/>
      <c r="I893" s="19"/>
      <c r="J893" s="20"/>
      <c r="K893" s="20"/>
      <c r="L893" s="20"/>
      <c r="M893" s="18"/>
      <c r="N893" s="18"/>
      <c r="O893" s="18"/>
      <c r="P893" s="18"/>
      <c r="Q893" s="18"/>
      <c r="R893" s="21" t="str">
        <f t="shared" si="54"/>
        <v/>
      </c>
    </row>
    <row r="894" spans="1:18" x14ac:dyDescent="0.25">
      <c r="A894" s="18"/>
      <c r="B894" s="19"/>
      <c r="C894" s="19"/>
      <c r="D894" s="19"/>
      <c r="E894" s="19"/>
      <c r="F894" s="20"/>
      <c r="G894" s="18"/>
      <c r="H894" s="19"/>
      <c r="I894" s="19"/>
      <c r="J894" s="20"/>
      <c r="K894" s="20"/>
      <c r="L894" s="20"/>
      <c r="M894" s="18"/>
      <c r="N894" s="18"/>
      <c r="O894" s="18"/>
      <c r="P894" s="18"/>
      <c r="Q894" s="18"/>
      <c r="R894" s="21" t="str">
        <f t="shared" si="54"/>
        <v/>
      </c>
    </row>
    <row r="895" spans="1:18" x14ac:dyDescent="0.25">
      <c r="A895" s="18"/>
      <c r="B895" s="19"/>
      <c r="C895" s="19"/>
      <c r="D895" s="19"/>
      <c r="E895" s="19"/>
      <c r="F895" s="20"/>
      <c r="G895" s="18"/>
      <c r="H895" s="19"/>
      <c r="I895" s="19"/>
      <c r="J895" s="20"/>
      <c r="K895" s="20"/>
      <c r="L895" s="20"/>
      <c r="M895" s="18"/>
      <c r="N895" s="18"/>
      <c r="O895" s="18"/>
      <c r="P895" s="18"/>
      <c r="Q895" s="18"/>
      <c r="R895" s="21" t="str">
        <f t="shared" si="54"/>
        <v/>
      </c>
    </row>
    <row r="896" spans="1:18" x14ac:dyDescent="0.25">
      <c r="A896" s="18"/>
      <c r="B896" s="19"/>
      <c r="C896" s="19"/>
      <c r="D896" s="19"/>
      <c r="E896" s="19"/>
      <c r="F896" s="20"/>
      <c r="G896" s="18"/>
      <c r="H896" s="19"/>
      <c r="I896" s="19"/>
      <c r="J896" s="20"/>
      <c r="K896" s="20"/>
      <c r="L896" s="20"/>
      <c r="M896" s="18"/>
      <c r="N896" s="18"/>
      <c r="O896" s="18"/>
      <c r="P896" s="18"/>
      <c r="Q896" s="18"/>
      <c r="R896" s="21" t="str">
        <f t="shared" si="54"/>
        <v/>
      </c>
    </row>
    <row r="897" spans="1:18" x14ac:dyDescent="0.25">
      <c r="A897" s="18"/>
      <c r="B897" s="19"/>
      <c r="C897" s="19"/>
      <c r="D897" s="19"/>
      <c r="E897" s="19"/>
      <c r="F897" s="20"/>
      <c r="G897" s="18"/>
      <c r="H897" s="19"/>
      <c r="I897" s="19"/>
      <c r="J897" s="20"/>
      <c r="K897" s="20"/>
      <c r="L897" s="20"/>
      <c r="M897" s="18"/>
      <c r="N897" s="18"/>
      <c r="O897" s="18"/>
      <c r="P897" s="18"/>
      <c r="Q897" s="18"/>
      <c r="R897" s="21" t="str">
        <f t="shared" si="54"/>
        <v/>
      </c>
    </row>
    <row r="898" spans="1:18" x14ac:dyDescent="0.25">
      <c r="A898" s="18"/>
      <c r="B898" s="19"/>
      <c r="C898" s="19"/>
      <c r="D898" s="19"/>
      <c r="E898" s="19"/>
      <c r="F898" s="20"/>
      <c r="G898" s="18"/>
      <c r="H898" s="19"/>
      <c r="I898" s="19"/>
      <c r="J898" s="20"/>
      <c r="K898" s="20"/>
      <c r="L898" s="20"/>
      <c r="M898" s="18"/>
      <c r="N898" s="18"/>
      <c r="O898" s="18"/>
      <c r="P898" s="18"/>
      <c r="Q898" s="18"/>
      <c r="R898" s="21" t="str">
        <f t="shared" si="54"/>
        <v/>
      </c>
    </row>
    <row r="899" spans="1:18" x14ac:dyDescent="0.25">
      <c r="A899" s="18"/>
      <c r="B899" s="19"/>
      <c r="C899" s="19"/>
      <c r="D899" s="19"/>
      <c r="E899" s="19"/>
      <c r="F899" s="20"/>
      <c r="G899" s="18"/>
      <c r="H899" s="19"/>
      <c r="I899" s="19"/>
      <c r="J899" s="20"/>
      <c r="K899" s="20"/>
      <c r="L899" s="20"/>
      <c r="M899" s="18"/>
      <c r="N899" s="18"/>
      <c r="O899" s="18"/>
      <c r="P899" s="18"/>
      <c r="Q899" s="18"/>
      <c r="R899" s="21" t="str">
        <f t="shared" si="54"/>
        <v/>
      </c>
    </row>
    <row r="900" spans="1:18" x14ac:dyDescent="0.25">
      <c r="A900" s="18"/>
      <c r="B900" s="19"/>
      <c r="C900" s="19"/>
      <c r="D900" s="19"/>
      <c r="E900" s="19"/>
      <c r="F900" s="20"/>
      <c r="G900" s="18"/>
      <c r="H900" s="19"/>
      <c r="I900" s="19"/>
      <c r="J900" s="20"/>
      <c r="K900" s="20"/>
      <c r="L900" s="20"/>
      <c r="M900" s="18"/>
      <c r="N900" s="18"/>
      <c r="O900" s="18"/>
      <c r="P900" s="18"/>
      <c r="Q900" s="18"/>
      <c r="R900" s="21" t="str">
        <f t="shared" si="54"/>
        <v/>
      </c>
    </row>
    <row r="901" spans="1:18" x14ac:dyDescent="0.25">
      <c r="A901" s="18"/>
      <c r="B901" s="19"/>
      <c r="C901" s="19"/>
      <c r="D901" s="19"/>
      <c r="E901" s="19"/>
      <c r="F901" s="20"/>
      <c r="G901" s="18"/>
      <c r="H901" s="19"/>
      <c r="I901" s="19"/>
      <c r="J901" s="20"/>
      <c r="K901" s="20"/>
      <c r="L901" s="20"/>
      <c r="M901" s="18"/>
      <c r="N901" s="18"/>
      <c r="O901" s="18"/>
      <c r="P901" s="18"/>
      <c r="Q901" s="18"/>
      <c r="R901" s="21" t="str">
        <f t="shared" si="54"/>
        <v/>
      </c>
    </row>
    <row r="902" spans="1:18" x14ac:dyDescent="0.25">
      <c r="A902" s="18"/>
      <c r="B902" s="19"/>
      <c r="C902" s="19"/>
      <c r="D902" s="19"/>
      <c r="E902" s="19"/>
      <c r="F902" s="20"/>
      <c r="G902" s="18"/>
      <c r="H902" s="19"/>
      <c r="I902" s="19"/>
      <c r="J902" s="20"/>
      <c r="K902" s="20"/>
      <c r="L902" s="20"/>
      <c r="M902" s="18"/>
      <c r="N902" s="18"/>
      <c r="O902" s="18"/>
      <c r="P902" s="18"/>
      <c r="Q902" s="18"/>
      <c r="R902" s="21" t="str">
        <f t="shared" si="54"/>
        <v/>
      </c>
    </row>
    <row r="903" spans="1:18" x14ac:dyDescent="0.25">
      <c r="A903" s="18"/>
      <c r="B903" s="19"/>
      <c r="C903" s="19"/>
      <c r="D903" s="19"/>
      <c r="E903" s="19"/>
      <c r="F903" s="20"/>
      <c r="G903" s="18"/>
      <c r="H903" s="19"/>
      <c r="I903" s="19"/>
      <c r="J903" s="20"/>
      <c r="K903" s="20"/>
      <c r="L903" s="20"/>
      <c r="M903" s="18"/>
      <c r="N903" s="18"/>
      <c r="O903" s="18"/>
      <c r="P903" s="18"/>
      <c r="Q903" s="18"/>
      <c r="R903" s="21" t="str">
        <f t="shared" si="54"/>
        <v/>
      </c>
    </row>
    <row r="904" spans="1:18" x14ac:dyDescent="0.25">
      <c r="A904" s="18"/>
      <c r="B904" s="19"/>
      <c r="C904" s="19"/>
      <c r="D904" s="19"/>
      <c r="E904" s="19"/>
      <c r="F904" s="20"/>
      <c r="G904" s="18"/>
      <c r="H904" s="19"/>
      <c r="I904" s="19"/>
      <c r="J904" s="20"/>
      <c r="K904" s="20"/>
      <c r="L904" s="20"/>
      <c r="M904" s="18"/>
      <c r="N904" s="18"/>
      <c r="O904" s="18"/>
      <c r="P904" s="18"/>
      <c r="Q904" s="18"/>
      <c r="R904" s="21" t="str">
        <f t="shared" si="54"/>
        <v/>
      </c>
    </row>
    <row r="905" spans="1:18" x14ac:dyDescent="0.25">
      <c r="A905" s="18"/>
      <c r="B905" s="19"/>
      <c r="C905" s="19"/>
      <c r="D905" s="19"/>
      <c r="E905" s="19"/>
      <c r="F905" s="20"/>
      <c r="G905" s="18"/>
      <c r="H905" s="19"/>
      <c r="I905" s="19"/>
      <c r="J905" s="20"/>
      <c r="K905" s="20"/>
      <c r="L905" s="20"/>
      <c r="M905" s="18"/>
      <c r="N905" s="18"/>
      <c r="O905" s="18"/>
      <c r="P905" s="18"/>
      <c r="Q905" s="18"/>
      <c r="R905" s="21" t="str">
        <f t="shared" si="54"/>
        <v/>
      </c>
    </row>
    <row r="906" spans="1:18" x14ac:dyDescent="0.25">
      <c r="A906" s="18"/>
      <c r="B906" s="19"/>
      <c r="C906" s="19"/>
      <c r="D906" s="19"/>
      <c r="E906" s="19"/>
      <c r="F906" s="20"/>
      <c r="G906" s="18"/>
      <c r="H906" s="19"/>
      <c r="I906" s="19"/>
      <c r="J906" s="20"/>
      <c r="K906" s="20"/>
      <c r="L906" s="20"/>
      <c r="M906" s="18"/>
      <c r="N906" s="18"/>
      <c r="O906" s="18"/>
      <c r="P906" s="18"/>
      <c r="Q906" s="18"/>
      <c r="R906" s="21" t="str">
        <f t="shared" si="54"/>
        <v/>
      </c>
    </row>
    <row r="907" spans="1:18" x14ac:dyDescent="0.25">
      <c r="A907" s="18"/>
      <c r="B907" s="19"/>
      <c r="C907" s="19"/>
      <c r="D907" s="19"/>
      <c r="E907" s="19"/>
      <c r="F907" s="20"/>
      <c r="G907" s="18"/>
      <c r="H907" s="19"/>
      <c r="I907" s="19"/>
      <c r="J907" s="20"/>
      <c r="K907" s="20"/>
      <c r="L907" s="20"/>
      <c r="M907" s="18"/>
      <c r="N907" s="18"/>
      <c r="O907" s="18"/>
      <c r="P907" s="18"/>
      <c r="Q907" s="18"/>
      <c r="R907" s="21" t="str">
        <f t="shared" si="54"/>
        <v/>
      </c>
    </row>
    <row r="908" spans="1:18" x14ac:dyDescent="0.25">
      <c r="A908" s="18"/>
      <c r="B908" s="19"/>
      <c r="C908" s="19"/>
      <c r="D908" s="19"/>
      <c r="E908" s="19"/>
      <c r="F908" s="20"/>
      <c r="G908" s="18"/>
      <c r="H908" s="19"/>
      <c r="I908" s="19"/>
      <c r="J908" s="20"/>
      <c r="K908" s="20"/>
      <c r="L908" s="20"/>
      <c r="M908" s="18"/>
      <c r="N908" s="18"/>
      <c r="O908" s="18"/>
      <c r="P908" s="18"/>
      <c r="Q908" s="18"/>
      <c r="R908" s="21" t="str">
        <f t="shared" si="54"/>
        <v/>
      </c>
    </row>
    <row r="909" spans="1:18" x14ac:dyDescent="0.25">
      <c r="A909" s="18"/>
      <c r="B909" s="19"/>
      <c r="C909" s="19"/>
      <c r="D909" s="19"/>
      <c r="E909" s="19"/>
      <c r="F909" s="20"/>
      <c r="G909" s="18"/>
      <c r="H909" s="19"/>
      <c r="I909" s="19"/>
      <c r="J909" s="20"/>
      <c r="K909" s="20"/>
      <c r="L909" s="20"/>
      <c r="M909" s="18"/>
      <c r="N909" s="18"/>
      <c r="O909" s="18"/>
      <c r="P909" s="18"/>
      <c r="Q909" s="18"/>
      <c r="R909" s="21" t="str">
        <f t="shared" si="54"/>
        <v/>
      </c>
    </row>
    <row r="910" spans="1:18" x14ac:dyDescent="0.25">
      <c r="A910" s="18"/>
      <c r="B910" s="19"/>
      <c r="C910" s="19"/>
      <c r="D910" s="19"/>
      <c r="E910" s="19"/>
      <c r="F910" s="20"/>
      <c r="G910" s="18"/>
      <c r="H910" s="19"/>
      <c r="I910" s="19"/>
      <c r="J910" s="20"/>
      <c r="K910" s="20"/>
      <c r="L910" s="20"/>
      <c r="M910" s="18"/>
      <c r="N910" s="18"/>
      <c r="O910" s="18"/>
      <c r="P910" s="18"/>
      <c r="Q910" s="18"/>
      <c r="R910" s="21" t="str">
        <f t="shared" si="54"/>
        <v/>
      </c>
    </row>
    <row r="911" spans="1:18" x14ac:dyDescent="0.25">
      <c r="A911" s="18"/>
      <c r="B911" s="19"/>
      <c r="C911" s="19"/>
      <c r="D911" s="19"/>
      <c r="E911" s="19"/>
      <c r="F911" s="20"/>
      <c r="G911" s="18"/>
      <c r="H911" s="19"/>
      <c r="I911" s="19"/>
      <c r="J911" s="20"/>
      <c r="K911" s="20"/>
      <c r="L911" s="20"/>
      <c r="M911" s="18"/>
      <c r="N911" s="18"/>
      <c r="O911" s="18"/>
      <c r="P911" s="18"/>
      <c r="Q911" s="18"/>
      <c r="R911" s="21" t="str">
        <f t="shared" si="54"/>
        <v/>
      </c>
    </row>
    <row r="912" spans="1:18" x14ac:dyDescent="0.25">
      <c r="A912" s="18"/>
      <c r="B912" s="19"/>
      <c r="C912" s="19"/>
      <c r="D912" s="19"/>
      <c r="E912" s="19"/>
      <c r="F912" s="20"/>
      <c r="G912" s="18"/>
      <c r="H912" s="19"/>
      <c r="I912" s="19"/>
      <c r="J912" s="20"/>
      <c r="K912" s="20"/>
      <c r="L912" s="20"/>
      <c r="M912" s="18"/>
      <c r="N912" s="18"/>
      <c r="O912" s="18"/>
      <c r="P912" s="18"/>
      <c r="Q912" s="18"/>
      <c r="R912" s="21" t="str">
        <f t="shared" si="54"/>
        <v/>
      </c>
    </row>
    <row r="913" spans="1:18" x14ac:dyDescent="0.25">
      <c r="A913" s="18"/>
      <c r="B913" s="19"/>
      <c r="C913" s="19"/>
      <c r="D913" s="19"/>
      <c r="E913" s="19"/>
      <c r="F913" s="20"/>
      <c r="G913" s="18"/>
      <c r="H913" s="19"/>
      <c r="I913" s="19"/>
      <c r="J913" s="20"/>
      <c r="K913" s="20"/>
      <c r="L913" s="20"/>
      <c r="M913" s="18"/>
      <c r="N913" s="18"/>
      <c r="O913" s="18"/>
      <c r="P913" s="18"/>
      <c r="Q913" s="18"/>
      <c r="R913" s="21" t="str">
        <f t="shared" si="54"/>
        <v/>
      </c>
    </row>
    <row r="914" spans="1:18" x14ac:dyDescent="0.25">
      <c r="A914" s="18"/>
      <c r="B914" s="19"/>
      <c r="C914" s="19"/>
      <c r="D914" s="19"/>
      <c r="E914" s="19"/>
      <c r="F914" s="20"/>
      <c r="G914" s="18"/>
      <c r="H914" s="19"/>
      <c r="I914" s="19"/>
      <c r="J914" s="20"/>
      <c r="K914" s="20"/>
      <c r="L914" s="20"/>
      <c r="M914" s="18"/>
      <c r="N914" s="18"/>
      <c r="O914" s="18"/>
      <c r="P914" s="18"/>
      <c r="Q914" s="18"/>
      <c r="R914" s="21" t="str">
        <f t="shared" si="54"/>
        <v/>
      </c>
    </row>
    <row r="915" spans="1:18" x14ac:dyDescent="0.25">
      <c r="A915" s="18"/>
      <c r="B915" s="19"/>
      <c r="C915" s="19"/>
      <c r="D915" s="19"/>
      <c r="E915" s="19"/>
      <c r="F915" s="20"/>
      <c r="G915" s="18"/>
      <c r="H915" s="19"/>
      <c r="I915" s="19"/>
      <c r="J915" s="20"/>
      <c r="K915" s="20"/>
      <c r="L915" s="20"/>
      <c r="M915" s="18"/>
      <c r="N915" s="18"/>
      <c r="O915" s="18"/>
      <c r="P915" s="18"/>
      <c r="Q915" s="18"/>
      <c r="R915" s="21" t="str">
        <f t="shared" si="54"/>
        <v/>
      </c>
    </row>
    <row r="916" spans="1:18" x14ac:dyDescent="0.25">
      <c r="A916" s="18"/>
      <c r="B916" s="19"/>
      <c r="C916" s="19"/>
      <c r="D916" s="19"/>
      <c r="E916" s="19"/>
      <c r="F916" s="20"/>
      <c r="G916" s="18"/>
      <c r="H916" s="19"/>
      <c r="I916" s="19"/>
      <c r="J916" s="20"/>
      <c r="K916" s="20"/>
      <c r="L916" s="20"/>
      <c r="M916" s="18"/>
      <c r="N916" s="18"/>
      <c r="O916" s="18"/>
      <c r="P916" s="18"/>
      <c r="Q916" s="18"/>
      <c r="R916" s="21" t="str">
        <f t="shared" si="54"/>
        <v/>
      </c>
    </row>
    <row r="917" spans="1:18" x14ac:dyDescent="0.25">
      <c r="A917" s="18"/>
      <c r="B917" s="19"/>
      <c r="C917" s="19"/>
      <c r="D917" s="19"/>
      <c r="E917" s="19"/>
      <c r="F917" s="20"/>
      <c r="G917" s="18"/>
      <c r="H917" s="19"/>
      <c r="I917" s="19"/>
      <c r="J917" s="20"/>
      <c r="K917" s="20"/>
      <c r="L917" s="20"/>
      <c r="M917" s="18"/>
      <c r="N917" s="18"/>
      <c r="O917" s="18"/>
      <c r="P917" s="18"/>
      <c r="Q917" s="18"/>
      <c r="R917" s="21" t="str">
        <f t="shared" si="54"/>
        <v/>
      </c>
    </row>
    <row r="918" spans="1:18" x14ac:dyDescent="0.25">
      <c r="A918" s="18"/>
      <c r="B918" s="19"/>
      <c r="C918" s="19"/>
      <c r="D918" s="19"/>
      <c r="E918" s="19"/>
      <c r="F918" s="20"/>
      <c r="G918" s="18"/>
      <c r="H918" s="19"/>
      <c r="I918" s="19"/>
      <c r="J918" s="20"/>
      <c r="K918" s="20"/>
      <c r="L918" s="20"/>
      <c r="M918" s="18"/>
      <c r="N918" s="18"/>
      <c r="O918" s="18"/>
      <c r="P918" s="18"/>
      <c r="Q918" s="18"/>
      <c r="R918" s="21" t="str">
        <f t="shared" si="54"/>
        <v/>
      </c>
    </row>
    <row r="919" spans="1:18" x14ac:dyDescent="0.25">
      <c r="A919" s="18"/>
      <c r="B919" s="19"/>
      <c r="C919" s="19"/>
      <c r="D919" s="19"/>
      <c r="E919" s="19"/>
      <c r="F919" s="20"/>
      <c r="G919" s="18"/>
      <c r="H919" s="19"/>
      <c r="I919" s="19"/>
      <c r="J919" s="20"/>
      <c r="K919" s="20"/>
      <c r="L919" s="20"/>
      <c r="M919" s="18"/>
      <c r="N919" s="18"/>
      <c r="O919" s="18"/>
      <c r="P919" s="18"/>
      <c r="Q919" s="18"/>
      <c r="R919" s="21" t="str">
        <f t="shared" si="54"/>
        <v/>
      </c>
    </row>
    <row r="920" spans="1:18" x14ac:dyDescent="0.25">
      <c r="A920" s="18"/>
      <c r="B920" s="19"/>
      <c r="C920" s="19"/>
      <c r="D920" s="19"/>
      <c r="E920" s="19"/>
      <c r="F920" s="20"/>
      <c r="G920" s="18"/>
      <c r="H920" s="19"/>
      <c r="I920" s="19"/>
      <c r="J920" s="20"/>
      <c r="K920" s="20"/>
      <c r="L920" s="20"/>
      <c r="M920" s="18"/>
      <c r="N920" s="18"/>
      <c r="O920" s="18"/>
      <c r="P920" s="18"/>
      <c r="Q920" s="18"/>
      <c r="R920" s="21" t="str">
        <f t="shared" si="54"/>
        <v/>
      </c>
    </row>
    <row r="921" spans="1:18" x14ac:dyDescent="0.25">
      <c r="A921" s="18"/>
      <c r="B921" s="19"/>
      <c r="C921" s="19"/>
      <c r="D921" s="19"/>
      <c r="E921" s="19"/>
      <c r="F921" s="20"/>
      <c r="G921" s="18"/>
      <c r="H921" s="19"/>
      <c r="I921" s="19"/>
      <c r="J921" s="20"/>
      <c r="K921" s="20"/>
      <c r="L921" s="20"/>
      <c r="M921" s="18"/>
      <c r="N921" s="18"/>
      <c r="O921" s="18"/>
      <c r="P921" s="18"/>
      <c r="Q921" s="18"/>
      <c r="R921" s="21" t="str">
        <f t="shared" si="54"/>
        <v/>
      </c>
    </row>
    <row r="922" spans="1:18" x14ac:dyDescent="0.25">
      <c r="A922" s="18"/>
      <c r="B922" s="19"/>
      <c r="C922" s="19"/>
      <c r="D922" s="19"/>
      <c r="E922" s="19"/>
      <c r="F922" s="20"/>
      <c r="G922" s="18"/>
      <c r="H922" s="19"/>
      <c r="I922" s="19"/>
      <c r="J922" s="20"/>
      <c r="K922" s="20"/>
      <c r="L922" s="20"/>
      <c r="M922" s="18"/>
      <c r="N922" s="18"/>
      <c r="O922" s="18"/>
      <c r="P922" s="18"/>
      <c r="Q922" s="18"/>
      <c r="R922" s="21" t="str">
        <f t="shared" si="54"/>
        <v/>
      </c>
    </row>
    <row r="923" spans="1:18" x14ac:dyDescent="0.25">
      <c r="A923" s="18"/>
      <c r="B923" s="19"/>
      <c r="C923" s="19"/>
      <c r="D923" s="19"/>
      <c r="E923" s="19"/>
      <c r="F923" s="20"/>
      <c r="G923" s="18"/>
      <c r="H923" s="19"/>
      <c r="I923" s="19"/>
      <c r="J923" s="20"/>
      <c r="K923" s="20"/>
      <c r="L923" s="20"/>
      <c r="M923" s="18"/>
      <c r="N923" s="18"/>
      <c r="O923" s="18"/>
      <c r="P923" s="18"/>
      <c r="Q923" s="18"/>
      <c r="R923" s="21" t="str">
        <f t="shared" si="54"/>
        <v/>
      </c>
    </row>
    <row r="924" spans="1:18" x14ac:dyDescent="0.25">
      <c r="A924" s="18"/>
      <c r="B924" s="19"/>
      <c r="C924" s="19"/>
      <c r="D924" s="19"/>
      <c r="E924" s="19"/>
      <c r="F924" s="20"/>
      <c r="G924" s="18"/>
      <c r="H924" s="19"/>
      <c r="I924" s="19"/>
      <c r="J924" s="20"/>
      <c r="K924" s="20"/>
      <c r="L924" s="20"/>
      <c r="M924" s="18"/>
      <c r="N924" s="18"/>
      <c r="O924" s="18"/>
      <c r="P924" s="18"/>
      <c r="Q924" s="18"/>
      <c r="R924" s="21" t="str">
        <f t="shared" si="54"/>
        <v/>
      </c>
    </row>
    <row r="925" spans="1:18" x14ac:dyDescent="0.25">
      <c r="A925" s="18"/>
      <c r="B925" s="19"/>
      <c r="C925" s="19"/>
      <c r="D925" s="19"/>
      <c r="E925" s="19"/>
      <c r="F925" s="20"/>
      <c r="G925" s="18"/>
      <c r="H925" s="19"/>
      <c r="I925" s="19"/>
      <c r="J925" s="20"/>
      <c r="K925" s="20"/>
      <c r="L925" s="20"/>
      <c r="M925" s="18"/>
      <c r="N925" s="18"/>
      <c r="O925" s="18"/>
      <c r="P925" s="18"/>
      <c r="Q925" s="18"/>
      <c r="R925" s="21" t="str">
        <f t="shared" si="54"/>
        <v/>
      </c>
    </row>
    <row r="926" spans="1:18" x14ac:dyDescent="0.25">
      <c r="A926" s="18"/>
      <c r="B926" s="19"/>
      <c r="C926" s="19"/>
      <c r="D926" s="19"/>
      <c r="E926" s="19"/>
      <c r="F926" s="20"/>
      <c r="G926" s="18"/>
      <c r="H926" s="19"/>
      <c r="I926" s="19"/>
      <c r="J926" s="20"/>
      <c r="K926" s="20"/>
      <c r="L926" s="20"/>
      <c r="M926" s="18"/>
      <c r="N926" s="18"/>
      <c r="O926" s="18"/>
      <c r="P926" s="18"/>
      <c r="Q926" s="18"/>
      <c r="R926" s="21" t="str">
        <f t="shared" si="54"/>
        <v/>
      </c>
    </row>
    <row r="927" spans="1:18" x14ac:dyDescent="0.25">
      <c r="A927" s="18"/>
      <c r="B927" s="19"/>
      <c r="C927" s="19"/>
      <c r="D927" s="19"/>
      <c r="E927" s="19"/>
      <c r="F927" s="20"/>
      <c r="G927" s="18"/>
      <c r="H927" s="19"/>
      <c r="I927" s="19"/>
      <c r="J927" s="20"/>
      <c r="K927" s="20"/>
      <c r="L927" s="20"/>
      <c r="M927" s="18"/>
      <c r="N927" s="18"/>
      <c r="O927" s="18"/>
      <c r="P927" s="18"/>
      <c r="Q927" s="18"/>
      <c r="R927" s="21" t="str">
        <f t="shared" si="54"/>
        <v/>
      </c>
    </row>
    <row r="928" spans="1:18" x14ac:dyDescent="0.25">
      <c r="A928" s="18"/>
      <c r="B928" s="19"/>
      <c r="C928" s="19"/>
      <c r="D928" s="19"/>
      <c r="E928" s="19"/>
      <c r="F928" s="20"/>
      <c r="G928" s="18"/>
      <c r="H928" s="19"/>
      <c r="I928" s="19"/>
      <c r="J928" s="20"/>
      <c r="K928" s="20"/>
      <c r="L928" s="20"/>
      <c r="M928" s="18"/>
      <c r="N928" s="18"/>
      <c r="O928" s="18"/>
      <c r="P928" s="18"/>
      <c r="Q928" s="18"/>
      <c r="R928" s="21" t="str">
        <f t="shared" si="54"/>
        <v/>
      </c>
    </row>
    <row r="929" spans="1:18" x14ac:dyDescent="0.25">
      <c r="A929" s="18"/>
      <c r="B929" s="19"/>
      <c r="C929" s="19"/>
      <c r="D929" s="19"/>
      <c r="E929" s="19"/>
      <c r="F929" s="20"/>
      <c r="G929" s="18"/>
      <c r="H929" s="19"/>
      <c r="I929" s="19"/>
      <c r="J929" s="20"/>
      <c r="K929" s="20"/>
      <c r="L929" s="20"/>
      <c r="M929" s="18"/>
      <c r="N929" s="18"/>
      <c r="O929" s="18"/>
      <c r="P929" s="18"/>
      <c r="Q929" s="18"/>
      <c r="R929" s="21" t="str">
        <f t="shared" si="54"/>
        <v/>
      </c>
    </row>
    <row r="930" spans="1:18" x14ac:dyDescent="0.25">
      <c r="A930" s="18"/>
      <c r="B930" s="19"/>
      <c r="C930" s="19"/>
      <c r="D930" s="19"/>
      <c r="E930" s="19"/>
      <c r="F930" s="20"/>
      <c r="G930" s="18"/>
      <c r="H930" s="19"/>
      <c r="I930" s="19"/>
      <c r="J930" s="20"/>
      <c r="K930" s="20"/>
      <c r="L930" s="20"/>
      <c r="M930" s="18"/>
      <c r="N930" s="18"/>
      <c r="O930" s="18"/>
      <c r="P930" s="18"/>
      <c r="Q930" s="18"/>
      <c r="R930" s="21" t="str">
        <f t="shared" si="54"/>
        <v/>
      </c>
    </row>
    <row r="931" spans="1:18" x14ac:dyDescent="0.25">
      <c r="A931" s="18"/>
      <c r="B931" s="19"/>
      <c r="C931" s="19"/>
      <c r="D931" s="19"/>
      <c r="E931" s="19"/>
      <c r="F931" s="20"/>
      <c r="G931" s="18"/>
      <c r="H931" s="19"/>
      <c r="I931" s="19"/>
      <c r="J931" s="20"/>
      <c r="K931" s="20"/>
      <c r="L931" s="20"/>
      <c r="M931" s="18"/>
      <c r="N931" s="18"/>
      <c r="O931" s="18"/>
      <c r="P931" s="18"/>
      <c r="Q931" s="18"/>
      <c r="R931" s="21" t="str">
        <f t="shared" si="54"/>
        <v/>
      </c>
    </row>
    <row r="932" spans="1:18" x14ac:dyDescent="0.25">
      <c r="A932" s="18"/>
      <c r="B932" s="19"/>
      <c r="C932" s="19"/>
      <c r="D932" s="19"/>
      <c r="E932" s="19"/>
      <c r="F932" s="20"/>
      <c r="G932" s="18"/>
      <c r="H932" s="19"/>
      <c r="I932" s="19"/>
      <c r="J932" s="20"/>
      <c r="K932" s="20"/>
      <c r="L932" s="20"/>
      <c r="M932" s="18"/>
      <c r="N932" s="18"/>
      <c r="O932" s="18"/>
      <c r="P932" s="18"/>
      <c r="Q932" s="18"/>
      <c r="R932" s="21" t="str">
        <f t="shared" si="54"/>
        <v/>
      </c>
    </row>
    <row r="933" spans="1:18" x14ac:dyDescent="0.25">
      <c r="A933" s="18"/>
      <c r="B933" s="19"/>
      <c r="C933" s="19"/>
      <c r="D933" s="19"/>
      <c r="E933" s="19"/>
      <c r="F933" s="20"/>
      <c r="G933" s="18"/>
      <c r="H933" s="19"/>
      <c r="I933" s="19"/>
      <c r="J933" s="20"/>
      <c r="K933" s="20"/>
      <c r="L933" s="20"/>
      <c r="M933" s="18"/>
      <c r="N933" s="18"/>
      <c r="O933" s="18"/>
      <c r="P933" s="18"/>
      <c r="Q933" s="18"/>
      <c r="R933" s="21" t="str">
        <f t="shared" si="54"/>
        <v/>
      </c>
    </row>
    <row r="934" spans="1:18" x14ac:dyDescent="0.25">
      <c r="A934" s="18"/>
      <c r="B934" s="19"/>
      <c r="C934" s="19"/>
      <c r="D934" s="19"/>
      <c r="E934" s="19"/>
      <c r="F934" s="20"/>
      <c r="G934" s="18"/>
      <c r="H934" s="19"/>
      <c r="I934" s="19"/>
      <c r="J934" s="20"/>
      <c r="K934" s="20"/>
      <c r="L934" s="20"/>
      <c r="M934" s="18"/>
      <c r="N934" s="18"/>
      <c r="O934" s="18"/>
      <c r="P934" s="18"/>
      <c r="Q934" s="18"/>
      <c r="R934" s="21" t="str">
        <f t="shared" si="54"/>
        <v/>
      </c>
    </row>
    <row r="935" spans="1:18" x14ac:dyDescent="0.25">
      <c r="A935" s="18"/>
      <c r="B935" s="19"/>
      <c r="C935" s="19"/>
      <c r="D935" s="19"/>
      <c r="E935" s="19"/>
      <c r="F935" s="20"/>
      <c r="G935" s="18"/>
      <c r="H935" s="19"/>
      <c r="I935" s="19"/>
      <c r="J935" s="20"/>
      <c r="K935" s="20"/>
      <c r="L935" s="20"/>
      <c r="M935" s="18"/>
      <c r="N935" s="18"/>
      <c r="O935" s="18"/>
      <c r="P935" s="18"/>
      <c r="Q935" s="18"/>
      <c r="R935" s="21" t="str">
        <f t="shared" si="54"/>
        <v/>
      </c>
    </row>
    <row r="936" spans="1:18" x14ac:dyDescent="0.25">
      <c r="A936" s="18"/>
      <c r="B936" s="19"/>
      <c r="C936" s="19"/>
      <c r="D936" s="19"/>
      <c r="E936" s="19"/>
      <c r="F936" s="20"/>
      <c r="G936" s="18"/>
      <c r="H936" s="19"/>
      <c r="I936" s="19"/>
      <c r="J936" s="20"/>
      <c r="K936" s="20"/>
      <c r="L936" s="20"/>
      <c r="M936" s="18"/>
      <c r="N936" s="18"/>
      <c r="O936" s="18"/>
      <c r="P936" s="18"/>
      <c r="Q936" s="18"/>
      <c r="R936" s="21" t="str">
        <f t="shared" si="54"/>
        <v/>
      </c>
    </row>
    <row r="937" spans="1:18" x14ac:dyDescent="0.25">
      <c r="A937" s="18"/>
      <c r="B937" s="19"/>
      <c r="C937" s="19"/>
      <c r="D937" s="19"/>
      <c r="E937" s="19"/>
      <c r="F937" s="20"/>
      <c r="G937" s="18"/>
      <c r="H937" s="19"/>
      <c r="I937" s="19"/>
      <c r="J937" s="20"/>
      <c r="K937" s="20"/>
      <c r="L937" s="20"/>
      <c r="M937" s="18"/>
      <c r="N937" s="18"/>
      <c r="O937" s="18"/>
      <c r="P937" s="18"/>
      <c r="Q937" s="18"/>
      <c r="R937" s="21" t="str">
        <f t="shared" si="54"/>
        <v/>
      </c>
    </row>
    <row r="938" spans="1:18" x14ac:dyDescent="0.25">
      <c r="A938" s="18"/>
      <c r="B938" s="19"/>
      <c r="C938" s="19"/>
      <c r="D938" s="19"/>
      <c r="E938" s="19"/>
      <c r="F938" s="20"/>
      <c r="G938" s="18"/>
      <c r="H938" s="19"/>
      <c r="I938" s="19"/>
      <c r="J938" s="20"/>
      <c r="K938" s="20"/>
      <c r="L938" s="20"/>
      <c r="M938" s="18"/>
      <c r="N938" s="18"/>
      <c r="O938" s="18"/>
      <c r="P938" s="18"/>
      <c r="Q938" s="18"/>
      <c r="R938" s="21" t="str">
        <f t="shared" si="54"/>
        <v/>
      </c>
    </row>
    <row r="939" spans="1:18" x14ac:dyDescent="0.25">
      <c r="A939" s="18"/>
      <c r="B939" s="19"/>
      <c r="C939" s="19"/>
      <c r="D939" s="19"/>
      <c r="E939" s="19"/>
      <c r="F939" s="20"/>
      <c r="G939" s="18"/>
      <c r="H939" s="19"/>
      <c r="I939" s="19"/>
      <c r="J939" s="20"/>
      <c r="K939" s="20"/>
      <c r="L939" s="20"/>
      <c r="M939" s="18"/>
      <c r="N939" s="18"/>
      <c r="O939" s="18"/>
      <c r="P939" s="18"/>
      <c r="Q939" s="18"/>
      <c r="R939" s="21" t="str">
        <f t="shared" si="54"/>
        <v/>
      </c>
    </row>
    <row r="940" spans="1:18" x14ac:dyDescent="0.25">
      <c r="A940" s="18"/>
      <c r="B940" s="19"/>
      <c r="C940" s="19"/>
      <c r="D940" s="19"/>
      <c r="E940" s="19"/>
      <c r="F940" s="20"/>
      <c r="G940" s="18"/>
      <c r="H940" s="19"/>
      <c r="I940" s="19"/>
      <c r="J940" s="20"/>
      <c r="K940" s="20"/>
      <c r="L940" s="20"/>
      <c r="M940" s="18"/>
      <c r="N940" s="18"/>
      <c r="O940" s="18"/>
      <c r="P940" s="18"/>
      <c r="Q940" s="18"/>
      <c r="R940" s="21" t="str">
        <f t="shared" si="54"/>
        <v/>
      </c>
    </row>
    <row r="941" spans="1:18" x14ac:dyDescent="0.25">
      <c r="A941" s="18"/>
      <c r="B941" s="19"/>
      <c r="C941" s="19"/>
      <c r="D941" s="19"/>
      <c r="E941" s="19"/>
      <c r="F941" s="20"/>
      <c r="G941" s="18"/>
      <c r="H941" s="19"/>
      <c r="I941" s="19"/>
      <c r="J941" s="20"/>
      <c r="K941" s="20"/>
      <c r="L941" s="20"/>
      <c r="M941" s="18"/>
      <c r="N941" s="18"/>
      <c r="O941" s="18"/>
      <c r="P941" s="18"/>
      <c r="Q941" s="18"/>
      <c r="R941" s="21" t="str">
        <f t="shared" si="54"/>
        <v/>
      </c>
    </row>
    <row r="942" spans="1:18" x14ac:dyDescent="0.25">
      <c r="A942" s="18"/>
      <c r="B942" s="19"/>
      <c r="C942" s="19"/>
      <c r="D942" s="19"/>
      <c r="E942" s="19"/>
      <c r="F942" s="20"/>
      <c r="G942" s="18"/>
      <c r="H942" s="19"/>
      <c r="I942" s="19"/>
      <c r="J942" s="20"/>
      <c r="K942" s="20"/>
      <c r="L942" s="20"/>
      <c r="M942" s="18"/>
      <c r="N942" s="18"/>
      <c r="O942" s="18"/>
      <c r="P942" s="18"/>
      <c r="Q942" s="18"/>
      <c r="R942" s="21" t="str">
        <f t="shared" si="54"/>
        <v/>
      </c>
    </row>
    <row r="943" spans="1:18" x14ac:dyDescent="0.25">
      <c r="A943" s="18"/>
      <c r="B943" s="19"/>
      <c r="C943" s="19"/>
      <c r="D943" s="19"/>
      <c r="E943" s="19"/>
      <c r="F943" s="20"/>
      <c r="G943" s="18"/>
      <c r="H943" s="19"/>
      <c r="I943" s="19"/>
      <c r="J943" s="20"/>
      <c r="K943" s="20"/>
      <c r="L943" s="20"/>
      <c r="M943" s="18"/>
      <c r="N943" s="18"/>
      <c r="O943" s="18"/>
      <c r="P943" s="18"/>
      <c r="Q943" s="18"/>
      <c r="R943" s="21" t="str">
        <f t="shared" si="54"/>
        <v/>
      </c>
    </row>
    <row r="944" spans="1:18" x14ac:dyDescent="0.25">
      <c r="A944" s="18"/>
      <c r="B944" s="19"/>
      <c r="C944" s="19"/>
      <c r="D944" s="19"/>
      <c r="E944" s="19"/>
      <c r="F944" s="20"/>
      <c r="G944" s="18"/>
      <c r="H944" s="19"/>
      <c r="I944" s="19"/>
      <c r="J944" s="20"/>
      <c r="K944" s="20"/>
      <c r="L944" s="20"/>
      <c r="M944" s="18"/>
      <c r="N944" s="18"/>
      <c r="O944" s="18"/>
      <c r="P944" s="18"/>
      <c r="Q944" s="18"/>
      <c r="R944" s="21" t="str">
        <f t="shared" si="54"/>
        <v/>
      </c>
    </row>
    <row r="945" spans="1:18" x14ac:dyDescent="0.25">
      <c r="A945" s="18"/>
      <c r="B945" s="19"/>
      <c r="C945" s="19"/>
      <c r="D945" s="19"/>
      <c r="E945" s="19"/>
      <c r="F945" s="20"/>
      <c r="G945" s="18"/>
      <c r="H945" s="19"/>
      <c r="I945" s="19"/>
      <c r="J945" s="20"/>
      <c r="K945" s="20"/>
      <c r="L945" s="20"/>
      <c r="M945" s="18"/>
      <c r="N945" s="18"/>
      <c r="O945" s="18"/>
      <c r="P945" s="18"/>
      <c r="Q945" s="18"/>
      <c r="R945" s="21" t="str">
        <f t="shared" si="54"/>
        <v/>
      </c>
    </row>
    <row r="946" spans="1:18" x14ac:dyDescent="0.25">
      <c r="A946" s="18"/>
      <c r="B946" s="19"/>
      <c r="C946" s="19"/>
      <c r="D946" s="19"/>
      <c r="E946" s="19"/>
      <c r="F946" s="20"/>
      <c r="G946" s="18"/>
      <c r="H946" s="19"/>
      <c r="I946" s="19"/>
      <c r="J946" s="20"/>
      <c r="K946" s="20"/>
      <c r="L946" s="20"/>
      <c r="M946" s="18"/>
      <c r="N946" s="18"/>
      <c r="O946" s="18"/>
      <c r="P946" s="18"/>
      <c r="Q946" s="18"/>
      <c r="R946" s="21" t="str">
        <f t="shared" si="54"/>
        <v/>
      </c>
    </row>
    <row r="947" spans="1:18" x14ac:dyDescent="0.25">
      <c r="A947" s="18"/>
      <c r="B947" s="19"/>
      <c r="C947" s="19"/>
      <c r="D947" s="19"/>
      <c r="E947" s="19"/>
      <c r="F947" s="20"/>
      <c r="G947" s="18"/>
      <c r="H947" s="19"/>
      <c r="I947" s="19"/>
      <c r="J947" s="20"/>
      <c r="K947" s="20"/>
      <c r="L947" s="20"/>
      <c r="M947" s="18"/>
      <c r="N947" s="18"/>
      <c r="O947" s="18"/>
      <c r="P947" s="18"/>
      <c r="Q947" s="18"/>
      <c r="R947" s="21" t="str">
        <f t="shared" si="54"/>
        <v/>
      </c>
    </row>
    <row r="948" spans="1:18" x14ac:dyDescent="0.25">
      <c r="A948" s="18"/>
      <c r="B948" s="19"/>
      <c r="C948" s="19"/>
      <c r="D948" s="19"/>
      <c r="E948" s="19"/>
      <c r="F948" s="20"/>
      <c r="G948" s="18"/>
      <c r="H948" s="19"/>
      <c r="I948" s="19"/>
      <c r="J948" s="20"/>
      <c r="K948" s="20"/>
      <c r="L948" s="20"/>
      <c r="M948" s="18"/>
      <c r="N948" s="18"/>
      <c r="O948" s="18"/>
      <c r="P948" s="18"/>
      <c r="Q948" s="18"/>
      <c r="R948" s="21" t="str">
        <f t="shared" si="54"/>
        <v/>
      </c>
    </row>
    <row r="949" spans="1:18" x14ac:dyDescent="0.25">
      <c r="A949" s="18"/>
      <c r="B949" s="19"/>
      <c r="C949" s="19"/>
      <c r="D949" s="19"/>
      <c r="E949" s="19"/>
      <c r="F949" s="20"/>
      <c r="G949" s="18"/>
      <c r="H949" s="19"/>
      <c r="I949" s="19"/>
      <c r="J949" s="20"/>
      <c r="K949" s="20"/>
      <c r="L949" s="20"/>
      <c r="M949" s="18"/>
      <c r="N949" s="18"/>
      <c r="O949" s="18"/>
      <c r="P949" s="18"/>
      <c r="Q949" s="18"/>
      <c r="R949" s="21" t="str">
        <f t="shared" si="54"/>
        <v/>
      </c>
    </row>
    <row r="950" spans="1:18" x14ac:dyDescent="0.25">
      <c r="A950" s="18"/>
      <c r="B950" s="19"/>
      <c r="C950" s="19"/>
      <c r="D950" s="19"/>
      <c r="E950" s="19"/>
      <c r="F950" s="20"/>
      <c r="G950" s="18"/>
      <c r="H950" s="19"/>
      <c r="I950" s="19"/>
      <c r="J950" s="20"/>
      <c r="K950" s="20"/>
      <c r="L950" s="20"/>
      <c r="M950" s="18"/>
      <c r="N950" s="18"/>
      <c r="O950" s="18"/>
      <c r="P950" s="18"/>
      <c r="Q950" s="18"/>
      <c r="R950" s="21" t="str">
        <f t="shared" ref="R950:R1013" si="55">IF(A950&lt;&gt;"",IF(B950&lt;&gt;"",CONCATENATE(A950,"-",B950),""),"")</f>
        <v/>
      </c>
    </row>
    <row r="951" spans="1:18" x14ac:dyDescent="0.25">
      <c r="A951" s="18"/>
      <c r="B951" s="19"/>
      <c r="C951" s="19"/>
      <c r="D951" s="19"/>
      <c r="E951" s="19"/>
      <c r="F951" s="20"/>
      <c r="G951" s="18"/>
      <c r="H951" s="19"/>
      <c r="I951" s="19"/>
      <c r="J951" s="20"/>
      <c r="K951" s="20"/>
      <c r="L951" s="20"/>
      <c r="M951" s="18"/>
      <c r="N951" s="18"/>
      <c r="O951" s="18"/>
      <c r="P951" s="18"/>
      <c r="Q951" s="18"/>
      <c r="R951" s="21" t="str">
        <f t="shared" si="55"/>
        <v/>
      </c>
    </row>
    <row r="952" spans="1:18" x14ac:dyDescent="0.25">
      <c r="A952" s="18"/>
      <c r="B952" s="19"/>
      <c r="C952" s="19"/>
      <c r="D952" s="19"/>
      <c r="E952" s="19"/>
      <c r="F952" s="20"/>
      <c r="G952" s="18"/>
      <c r="H952" s="19"/>
      <c r="I952" s="19"/>
      <c r="J952" s="20"/>
      <c r="K952" s="20"/>
      <c r="L952" s="20"/>
      <c r="M952" s="18"/>
      <c r="N952" s="18"/>
      <c r="O952" s="18"/>
      <c r="P952" s="18"/>
      <c r="Q952" s="18"/>
      <c r="R952" s="21" t="str">
        <f t="shared" si="55"/>
        <v/>
      </c>
    </row>
    <row r="953" spans="1:18" x14ac:dyDescent="0.25">
      <c r="A953" s="18"/>
      <c r="B953" s="19"/>
      <c r="C953" s="19"/>
      <c r="D953" s="19"/>
      <c r="E953" s="19"/>
      <c r="F953" s="20"/>
      <c r="G953" s="18"/>
      <c r="H953" s="19"/>
      <c r="I953" s="19"/>
      <c r="J953" s="20"/>
      <c r="K953" s="20"/>
      <c r="L953" s="20"/>
      <c r="M953" s="18"/>
      <c r="N953" s="18"/>
      <c r="O953" s="18"/>
      <c r="P953" s="18"/>
      <c r="Q953" s="18"/>
      <c r="R953" s="21" t="str">
        <f t="shared" si="55"/>
        <v/>
      </c>
    </row>
    <row r="954" spans="1:18" x14ac:dyDescent="0.25">
      <c r="A954" s="18"/>
      <c r="B954" s="19"/>
      <c r="C954" s="19"/>
      <c r="D954" s="19"/>
      <c r="E954" s="19"/>
      <c r="F954" s="20"/>
      <c r="G954" s="18"/>
      <c r="H954" s="19"/>
      <c r="I954" s="19"/>
      <c r="J954" s="20"/>
      <c r="K954" s="20"/>
      <c r="L954" s="20"/>
      <c r="M954" s="18"/>
      <c r="N954" s="18"/>
      <c r="O954" s="18"/>
      <c r="P954" s="18"/>
      <c r="Q954" s="18"/>
      <c r="R954" s="21" t="str">
        <f t="shared" si="55"/>
        <v/>
      </c>
    </row>
    <row r="955" spans="1:18" x14ac:dyDescent="0.25">
      <c r="A955" s="18"/>
      <c r="B955" s="19"/>
      <c r="C955" s="19"/>
      <c r="D955" s="19"/>
      <c r="E955" s="19"/>
      <c r="F955" s="20"/>
      <c r="G955" s="18"/>
      <c r="H955" s="19"/>
      <c r="I955" s="19"/>
      <c r="J955" s="20"/>
      <c r="K955" s="20"/>
      <c r="L955" s="20"/>
      <c r="M955" s="18"/>
      <c r="N955" s="18"/>
      <c r="O955" s="18"/>
      <c r="P955" s="18"/>
      <c r="Q955" s="18"/>
      <c r="R955" s="21" t="str">
        <f t="shared" si="55"/>
        <v/>
      </c>
    </row>
    <row r="956" spans="1:18" x14ac:dyDescent="0.25">
      <c r="A956" s="18"/>
      <c r="B956" s="19"/>
      <c r="C956" s="19"/>
      <c r="D956" s="19"/>
      <c r="E956" s="19"/>
      <c r="F956" s="20"/>
      <c r="G956" s="18"/>
      <c r="H956" s="19"/>
      <c r="I956" s="19"/>
      <c r="J956" s="20"/>
      <c r="K956" s="20"/>
      <c r="L956" s="20"/>
      <c r="M956" s="18"/>
      <c r="N956" s="18"/>
      <c r="O956" s="18"/>
      <c r="P956" s="18"/>
      <c r="Q956" s="18"/>
      <c r="R956" s="21" t="str">
        <f t="shared" si="55"/>
        <v/>
      </c>
    </row>
    <row r="957" spans="1:18" x14ac:dyDescent="0.25">
      <c r="A957" s="18"/>
      <c r="B957" s="19"/>
      <c r="C957" s="19"/>
      <c r="D957" s="19"/>
      <c r="E957" s="19"/>
      <c r="F957" s="20"/>
      <c r="G957" s="18"/>
      <c r="H957" s="19"/>
      <c r="I957" s="19"/>
      <c r="J957" s="20"/>
      <c r="K957" s="20"/>
      <c r="L957" s="20"/>
      <c r="M957" s="18"/>
      <c r="N957" s="18"/>
      <c r="O957" s="18"/>
      <c r="P957" s="18"/>
      <c r="Q957" s="18"/>
      <c r="R957" s="21" t="str">
        <f t="shared" si="55"/>
        <v/>
      </c>
    </row>
    <row r="958" spans="1:18" x14ac:dyDescent="0.25">
      <c r="A958" s="18"/>
      <c r="B958" s="19"/>
      <c r="C958" s="19"/>
      <c r="D958" s="19"/>
      <c r="E958" s="19"/>
      <c r="F958" s="20"/>
      <c r="G958" s="18"/>
      <c r="H958" s="19"/>
      <c r="I958" s="19"/>
      <c r="J958" s="20"/>
      <c r="K958" s="20"/>
      <c r="L958" s="20"/>
      <c r="M958" s="18"/>
      <c r="N958" s="18"/>
      <c r="O958" s="18"/>
      <c r="P958" s="18"/>
      <c r="Q958" s="18"/>
      <c r="R958" s="21" t="str">
        <f t="shared" si="55"/>
        <v/>
      </c>
    </row>
    <row r="959" spans="1:18" x14ac:dyDescent="0.25">
      <c r="A959" s="18"/>
      <c r="B959" s="19"/>
      <c r="C959" s="19"/>
      <c r="D959" s="19"/>
      <c r="E959" s="19"/>
      <c r="F959" s="20"/>
      <c r="G959" s="18"/>
      <c r="H959" s="19"/>
      <c r="I959" s="19"/>
      <c r="J959" s="20"/>
      <c r="K959" s="20"/>
      <c r="L959" s="20"/>
      <c r="M959" s="18"/>
      <c r="N959" s="18"/>
      <c r="O959" s="18"/>
      <c r="P959" s="18"/>
      <c r="Q959" s="18"/>
      <c r="R959" s="21" t="str">
        <f t="shared" si="55"/>
        <v/>
      </c>
    </row>
    <row r="960" spans="1:18" x14ac:dyDescent="0.25">
      <c r="A960" s="18"/>
      <c r="B960" s="19"/>
      <c r="C960" s="19"/>
      <c r="D960" s="19"/>
      <c r="E960" s="19"/>
      <c r="F960" s="20"/>
      <c r="G960" s="18"/>
      <c r="H960" s="19"/>
      <c r="I960" s="19"/>
      <c r="J960" s="20"/>
      <c r="K960" s="20"/>
      <c r="L960" s="20"/>
      <c r="M960" s="18"/>
      <c r="N960" s="18"/>
      <c r="O960" s="18"/>
      <c r="P960" s="18"/>
      <c r="Q960" s="18"/>
      <c r="R960" s="21" t="str">
        <f t="shared" si="55"/>
        <v/>
      </c>
    </row>
    <row r="961" spans="1:18" x14ac:dyDescent="0.25">
      <c r="A961" s="18"/>
      <c r="B961" s="19"/>
      <c r="C961" s="19"/>
      <c r="D961" s="19"/>
      <c r="E961" s="19"/>
      <c r="F961" s="20"/>
      <c r="G961" s="18"/>
      <c r="H961" s="19"/>
      <c r="I961" s="19"/>
      <c r="J961" s="20"/>
      <c r="K961" s="20"/>
      <c r="L961" s="20"/>
      <c r="M961" s="18"/>
      <c r="N961" s="18"/>
      <c r="O961" s="18"/>
      <c r="P961" s="18"/>
      <c r="Q961" s="18"/>
      <c r="R961" s="21" t="str">
        <f t="shared" si="55"/>
        <v/>
      </c>
    </row>
    <row r="962" spans="1:18" x14ac:dyDescent="0.25">
      <c r="A962" s="18"/>
      <c r="B962" s="19"/>
      <c r="C962" s="19"/>
      <c r="D962" s="19"/>
      <c r="E962" s="19"/>
      <c r="F962" s="20"/>
      <c r="G962" s="18"/>
      <c r="H962" s="19"/>
      <c r="I962" s="19"/>
      <c r="J962" s="20"/>
      <c r="K962" s="20"/>
      <c r="L962" s="20"/>
      <c r="M962" s="18"/>
      <c r="N962" s="18"/>
      <c r="O962" s="18"/>
      <c r="P962" s="18"/>
      <c r="Q962" s="18"/>
      <c r="R962" s="21" t="str">
        <f t="shared" si="55"/>
        <v/>
      </c>
    </row>
    <row r="963" spans="1:18" x14ac:dyDescent="0.25">
      <c r="A963" s="18"/>
      <c r="B963" s="19"/>
      <c r="C963" s="19"/>
      <c r="D963" s="19"/>
      <c r="E963" s="19"/>
      <c r="F963" s="20"/>
      <c r="G963" s="18"/>
      <c r="H963" s="19"/>
      <c r="I963" s="19"/>
      <c r="J963" s="20"/>
      <c r="K963" s="20"/>
      <c r="L963" s="20"/>
      <c r="M963" s="18"/>
      <c r="N963" s="18"/>
      <c r="O963" s="18"/>
      <c r="P963" s="18"/>
      <c r="Q963" s="18"/>
      <c r="R963" s="21" t="str">
        <f t="shared" si="55"/>
        <v/>
      </c>
    </row>
    <row r="964" spans="1:18" x14ac:dyDescent="0.25">
      <c r="A964" s="18"/>
      <c r="B964" s="19"/>
      <c r="C964" s="19"/>
      <c r="D964" s="19"/>
      <c r="E964" s="19"/>
      <c r="F964" s="20"/>
      <c r="G964" s="18"/>
      <c r="H964" s="19"/>
      <c r="I964" s="19"/>
      <c r="J964" s="20"/>
      <c r="K964" s="20"/>
      <c r="L964" s="20"/>
      <c r="M964" s="18"/>
      <c r="N964" s="18"/>
      <c r="O964" s="18"/>
      <c r="P964" s="18"/>
      <c r="Q964" s="18"/>
      <c r="R964" s="21" t="str">
        <f t="shared" si="55"/>
        <v/>
      </c>
    </row>
    <row r="965" spans="1:18" x14ac:dyDescent="0.25">
      <c r="A965" s="18"/>
      <c r="B965" s="19"/>
      <c r="C965" s="19"/>
      <c r="D965" s="19"/>
      <c r="E965" s="19"/>
      <c r="F965" s="20"/>
      <c r="G965" s="18"/>
      <c r="H965" s="19"/>
      <c r="I965" s="19"/>
      <c r="J965" s="20"/>
      <c r="K965" s="20"/>
      <c r="L965" s="20"/>
      <c r="M965" s="18"/>
      <c r="N965" s="18"/>
      <c r="O965" s="18"/>
      <c r="P965" s="18"/>
      <c r="Q965" s="18"/>
      <c r="R965" s="21" t="str">
        <f t="shared" si="55"/>
        <v/>
      </c>
    </row>
    <row r="966" spans="1:18" x14ac:dyDescent="0.25">
      <c r="A966" s="18"/>
      <c r="B966" s="19"/>
      <c r="C966" s="19"/>
      <c r="D966" s="19"/>
      <c r="E966" s="19"/>
      <c r="F966" s="20"/>
      <c r="G966" s="18"/>
      <c r="H966" s="19"/>
      <c r="I966" s="19"/>
      <c r="J966" s="20"/>
      <c r="K966" s="20"/>
      <c r="L966" s="20"/>
      <c r="M966" s="18"/>
      <c r="N966" s="18"/>
      <c r="O966" s="18"/>
      <c r="P966" s="18"/>
      <c r="Q966" s="18"/>
      <c r="R966" s="21" t="str">
        <f t="shared" si="55"/>
        <v/>
      </c>
    </row>
    <row r="967" spans="1:18" x14ac:dyDescent="0.25">
      <c r="A967" s="18"/>
      <c r="B967" s="19"/>
      <c r="C967" s="19"/>
      <c r="D967" s="19"/>
      <c r="E967" s="19"/>
      <c r="F967" s="20"/>
      <c r="G967" s="18"/>
      <c r="H967" s="19"/>
      <c r="I967" s="19"/>
      <c r="J967" s="20"/>
      <c r="K967" s="20"/>
      <c r="L967" s="20"/>
      <c r="M967" s="18"/>
      <c r="N967" s="18"/>
      <c r="O967" s="18"/>
      <c r="P967" s="18"/>
      <c r="Q967" s="18"/>
      <c r="R967" s="21" t="str">
        <f t="shared" si="55"/>
        <v/>
      </c>
    </row>
    <row r="968" spans="1:18" x14ac:dyDescent="0.25">
      <c r="A968" s="18"/>
      <c r="B968" s="19"/>
      <c r="C968" s="19"/>
      <c r="D968" s="19"/>
      <c r="E968" s="19"/>
      <c r="F968" s="20"/>
      <c r="G968" s="18"/>
      <c r="H968" s="19"/>
      <c r="I968" s="19"/>
      <c r="J968" s="20"/>
      <c r="K968" s="20"/>
      <c r="L968" s="20"/>
      <c r="M968" s="18"/>
      <c r="N968" s="18"/>
      <c r="O968" s="18"/>
      <c r="P968" s="18"/>
      <c r="Q968" s="18"/>
      <c r="R968" s="21" t="str">
        <f t="shared" si="55"/>
        <v/>
      </c>
    </row>
    <row r="969" spans="1:18" x14ac:dyDescent="0.25">
      <c r="A969" s="18"/>
      <c r="B969" s="19"/>
      <c r="C969" s="19"/>
      <c r="D969" s="19"/>
      <c r="E969" s="19"/>
      <c r="F969" s="20"/>
      <c r="G969" s="18"/>
      <c r="H969" s="19"/>
      <c r="I969" s="19"/>
      <c r="J969" s="20"/>
      <c r="K969" s="20"/>
      <c r="L969" s="20"/>
      <c r="M969" s="18"/>
      <c r="N969" s="18"/>
      <c r="O969" s="18"/>
      <c r="P969" s="18"/>
      <c r="Q969" s="18"/>
      <c r="R969" s="21" t="str">
        <f t="shared" si="55"/>
        <v/>
      </c>
    </row>
    <row r="970" spans="1:18" x14ac:dyDescent="0.25">
      <c r="A970" s="18"/>
      <c r="B970" s="19"/>
      <c r="C970" s="19"/>
      <c r="D970" s="19"/>
      <c r="E970" s="19"/>
      <c r="F970" s="20"/>
      <c r="G970" s="18"/>
      <c r="H970" s="19"/>
      <c r="I970" s="19"/>
      <c r="J970" s="20"/>
      <c r="K970" s="20"/>
      <c r="L970" s="20"/>
      <c r="M970" s="18"/>
      <c r="N970" s="18"/>
      <c r="O970" s="18"/>
      <c r="P970" s="18"/>
      <c r="Q970" s="18"/>
      <c r="R970" s="21" t="str">
        <f t="shared" si="55"/>
        <v/>
      </c>
    </row>
    <row r="971" spans="1:18" x14ac:dyDescent="0.25">
      <c r="A971" s="18"/>
      <c r="B971" s="19"/>
      <c r="C971" s="19"/>
      <c r="D971" s="19"/>
      <c r="E971" s="19"/>
      <c r="F971" s="20"/>
      <c r="G971" s="18"/>
      <c r="H971" s="19"/>
      <c r="I971" s="19"/>
      <c r="J971" s="20"/>
      <c r="K971" s="20"/>
      <c r="L971" s="20"/>
      <c r="M971" s="18"/>
      <c r="N971" s="18"/>
      <c r="O971" s="18"/>
      <c r="P971" s="18"/>
      <c r="Q971" s="18"/>
      <c r="R971" s="21" t="str">
        <f t="shared" si="55"/>
        <v/>
      </c>
    </row>
    <row r="972" spans="1:18" x14ac:dyDescent="0.25">
      <c r="A972" s="18"/>
      <c r="B972" s="19"/>
      <c r="C972" s="19"/>
      <c r="D972" s="19"/>
      <c r="E972" s="19"/>
      <c r="F972" s="20"/>
      <c r="G972" s="18"/>
      <c r="H972" s="19"/>
      <c r="I972" s="19"/>
      <c r="J972" s="20"/>
      <c r="K972" s="20"/>
      <c r="L972" s="20"/>
      <c r="M972" s="18"/>
      <c r="N972" s="18"/>
      <c r="O972" s="18"/>
      <c r="P972" s="18"/>
      <c r="Q972" s="18"/>
      <c r="R972" s="21" t="str">
        <f t="shared" si="55"/>
        <v/>
      </c>
    </row>
    <row r="973" spans="1:18" x14ac:dyDescent="0.25">
      <c r="A973" s="18"/>
      <c r="B973" s="19"/>
      <c r="C973" s="19"/>
      <c r="D973" s="19"/>
      <c r="E973" s="19"/>
      <c r="F973" s="20"/>
      <c r="G973" s="18"/>
      <c r="H973" s="19"/>
      <c r="I973" s="19"/>
      <c r="J973" s="20"/>
      <c r="K973" s="20"/>
      <c r="L973" s="20"/>
      <c r="M973" s="18"/>
      <c r="N973" s="18"/>
      <c r="O973" s="18"/>
      <c r="P973" s="18"/>
      <c r="Q973" s="18"/>
      <c r="R973" s="21" t="str">
        <f t="shared" si="55"/>
        <v/>
      </c>
    </row>
    <row r="974" spans="1:18" x14ac:dyDescent="0.25">
      <c r="A974" s="18"/>
      <c r="B974" s="19"/>
      <c r="C974" s="19"/>
      <c r="D974" s="19"/>
      <c r="E974" s="19"/>
      <c r="F974" s="20"/>
      <c r="G974" s="18"/>
      <c r="H974" s="19"/>
      <c r="I974" s="19"/>
      <c r="J974" s="20"/>
      <c r="K974" s="20"/>
      <c r="L974" s="20"/>
      <c r="M974" s="18"/>
      <c r="N974" s="18"/>
      <c r="O974" s="18"/>
      <c r="P974" s="18"/>
      <c r="Q974" s="18"/>
      <c r="R974" s="21" t="str">
        <f t="shared" si="55"/>
        <v/>
      </c>
    </row>
    <row r="975" spans="1:18" x14ac:dyDescent="0.25">
      <c r="A975" s="18"/>
      <c r="B975" s="19"/>
      <c r="C975" s="19"/>
      <c r="D975" s="19"/>
      <c r="E975" s="19"/>
      <c r="F975" s="20"/>
      <c r="G975" s="18"/>
      <c r="H975" s="19"/>
      <c r="I975" s="19"/>
      <c r="J975" s="20"/>
      <c r="K975" s="20"/>
      <c r="L975" s="20"/>
      <c r="M975" s="18"/>
      <c r="N975" s="18"/>
      <c r="O975" s="18"/>
      <c r="P975" s="18"/>
      <c r="Q975" s="18"/>
      <c r="R975" s="21" t="str">
        <f t="shared" si="55"/>
        <v/>
      </c>
    </row>
    <row r="976" spans="1:18" x14ac:dyDescent="0.25">
      <c r="A976" s="18"/>
      <c r="B976" s="19"/>
      <c r="C976" s="19"/>
      <c r="D976" s="19"/>
      <c r="E976" s="19"/>
      <c r="F976" s="20"/>
      <c r="G976" s="18"/>
      <c r="H976" s="19"/>
      <c r="I976" s="19"/>
      <c r="J976" s="20"/>
      <c r="K976" s="20"/>
      <c r="L976" s="20"/>
      <c r="M976" s="18"/>
      <c r="N976" s="18"/>
      <c r="O976" s="18"/>
      <c r="P976" s="18"/>
      <c r="Q976" s="18"/>
      <c r="R976" s="21" t="str">
        <f t="shared" si="55"/>
        <v/>
      </c>
    </row>
    <row r="977" spans="1:18" x14ac:dyDescent="0.25">
      <c r="A977" s="18"/>
      <c r="B977" s="19"/>
      <c r="C977" s="19"/>
      <c r="D977" s="19"/>
      <c r="E977" s="19"/>
      <c r="F977" s="20"/>
      <c r="G977" s="18"/>
      <c r="H977" s="19"/>
      <c r="I977" s="19"/>
      <c r="J977" s="20"/>
      <c r="K977" s="20"/>
      <c r="L977" s="20"/>
      <c r="M977" s="18"/>
      <c r="N977" s="18"/>
      <c r="O977" s="18"/>
      <c r="P977" s="18"/>
      <c r="Q977" s="18"/>
      <c r="R977" s="21" t="str">
        <f t="shared" si="55"/>
        <v/>
      </c>
    </row>
    <row r="978" spans="1:18" x14ac:dyDescent="0.25">
      <c r="A978" s="18"/>
      <c r="B978" s="19"/>
      <c r="C978" s="19"/>
      <c r="D978" s="19"/>
      <c r="E978" s="19"/>
      <c r="F978" s="20"/>
      <c r="G978" s="18"/>
      <c r="H978" s="19"/>
      <c r="I978" s="19"/>
      <c r="J978" s="20"/>
      <c r="K978" s="20"/>
      <c r="L978" s="20"/>
      <c r="M978" s="18"/>
      <c r="N978" s="18"/>
      <c r="O978" s="18"/>
      <c r="P978" s="18"/>
      <c r="Q978" s="18"/>
      <c r="R978" s="21" t="str">
        <f t="shared" si="55"/>
        <v/>
      </c>
    </row>
    <row r="979" spans="1:18" x14ac:dyDescent="0.25">
      <c r="A979" s="18"/>
      <c r="B979" s="19"/>
      <c r="C979" s="19"/>
      <c r="D979" s="19"/>
      <c r="E979" s="19"/>
      <c r="F979" s="20"/>
      <c r="G979" s="18"/>
      <c r="H979" s="19"/>
      <c r="I979" s="19"/>
      <c r="J979" s="20"/>
      <c r="K979" s="20"/>
      <c r="L979" s="20"/>
      <c r="M979" s="18"/>
      <c r="N979" s="18"/>
      <c r="O979" s="18"/>
      <c r="P979" s="18"/>
      <c r="Q979" s="18"/>
      <c r="R979" s="21" t="str">
        <f t="shared" si="55"/>
        <v/>
      </c>
    </row>
    <row r="980" spans="1:18" x14ac:dyDescent="0.25">
      <c r="A980" s="18"/>
      <c r="B980" s="19"/>
      <c r="C980" s="19"/>
      <c r="D980" s="19"/>
      <c r="E980" s="19"/>
      <c r="F980" s="20"/>
      <c r="G980" s="18"/>
      <c r="H980" s="19"/>
      <c r="I980" s="19"/>
      <c r="J980" s="20"/>
      <c r="K980" s="20"/>
      <c r="L980" s="20"/>
      <c r="M980" s="18"/>
      <c r="N980" s="18"/>
      <c r="O980" s="18"/>
      <c r="P980" s="18"/>
      <c r="Q980" s="18"/>
      <c r="R980" s="21" t="str">
        <f t="shared" si="55"/>
        <v/>
      </c>
    </row>
    <row r="981" spans="1:18" x14ac:dyDescent="0.25">
      <c r="A981" s="18"/>
      <c r="B981" s="19"/>
      <c r="C981" s="19"/>
      <c r="D981" s="19"/>
      <c r="E981" s="19"/>
      <c r="F981" s="20"/>
      <c r="G981" s="18"/>
      <c r="H981" s="19"/>
      <c r="I981" s="19"/>
      <c r="J981" s="20"/>
      <c r="K981" s="20"/>
      <c r="L981" s="20"/>
      <c r="M981" s="18"/>
      <c r="N981" s="18"/>
      <c r="O981" s="18"/>
      <c r="P981" s="18"/>
      <c r="Q981" s="18"/>
      <c r="R981" s="21" t="str">
        <f t="shared" si="55"/>
        <v/>
      </c>
    </row>
    <row r="982" spans="1:18" x14ac:dyDescent="0.25">
      <c r="A982" s="18"/>
      <c r="B982" s="19"/>
      <c r="C982" s="19"/>
      <c r="D982" s="19"/>
      <c r="E982" s="19"/>
      <c r="F982" s="20"/>
      <c r="G982" s="18"/>
      <c r="H982" s="19"/>
      <c r="I982" s="19"/>
      <c r="J982" s="20"/>
      <c r="K982" s="20"/>
      <c r="L982" s="20"/>
      <c r="M982" s="18"/>
      <c r="N982" s="18"/>
      <c r="O982" s="18"/>
      <c r="P982" s="18"/>
      <c r="Q982" s="18"/>
      <c r="R982" s="21" t="str">
        <f t="shared" si="55"/>
        <v/>
      </c>
    </row>
    <row r="983" spans="1:18" x14ac:dyDescent="0.25">
      <c r="A983" s="18"/>
      <c r="B983" s="19"/>
      <c r="C983" s="19"/>
      <c r="D983" s="19"/>
      <c r="E983" s="19"/>
      <c r="F983" s="20"/>
      <c r="G983" s="18"/>
      <c r="H983" s="19"/>
      <c r="I983" s="19"/>
      <c r="J983" s="20"/>
      <c r="K983" s="20"/>
      <c r="L983" s="20"/>
      <c r="M983" s="18"/>
      <c r="N983" s="18"/>
      <c r="O983" s="18"/>
      <c r="P983" s="18"/>
      <c r="Q983" s="18"/>
      <c r="R983" s="21" t="str">
        <f t="shared" si="55"/>
        <v/>
      </c>
    </row>
    <row r="984" spans="1:18" x14ac:dyDescent="0.25">
      <c r="A984" s="18"/>
      <c r="B984" s="19"/>
      <c r="C984" s="19"/>
      <c r="D984" s="19"/>
      <c r="E984" s="19"/>
      <c r="F984" s="20"/>
      <c r="G984" s="18"/>
      <c r="H984" s="19"/>
      <c r="I984" s="19"/>
      <c r="J984" s="20"/>
      <c r="K984" s="20"/>
      <c r="L984" s="20"/>
      <c r="M984" s="18"/>
      <c r="N984" s="18"/>
      <c r="O984" s="18"/>
      <c r="P984" s="18"/>
      <c r="Q984" s="18"/>
      <c r="R984" s="21" t="str">
        <f t="shared" si="55"/>
        <v/>
      </c>
    </row>
    <row r="985" spans="1:18" x14ac:dyDescent="0.25">
      <c r="A985" s="18"/>
      <c r="B985" s="19"/>
      <c r="C985" s="19"/>
      <c r="D985" s="19"/>
      <c r="E985" s="19"/>
      <c r="F985" s="20"/>
      <c r="G985" s="18"/>
      <c r="H985" s="19"/>
      <c r="I985" s="19"/>
      <c r="J985" s="20"/>
      <c r="K985" s="20"/>
      <c r="L985" s="20"/>
      <c r="M985" s="18"/>
      <c r="N985" s="18"/>
      <c r="O985" s="18"/>
      <c r="P985" s="18"/>
      <c r="Q985" s="18"/>
      <c r="R985" s="21" t="str">
        <f t="shared" si="55"/>
        <v/>
      </c>
    </row>
    <row r="986" spans="1:18" x14ac:dyDescent="0.25">
      <c r="A986" s="18"/>
      <c r="B986" s="19"/>
      <c r="C986" s="19"/>
      <c r="D986" s="19"/>
      <c r="E986" s="19"/>
      <c r="F986" s="20"/>
      <c r="G986" s="18"/>
      <c r="H986" s="19"/>
      <c r="I986" s="19"/>
      <c r="J986" s="20"/>
      <c r="K986" s="20"/>
      <c r="L986" s="20"/>
      <c r="M986" s="18"/>
      <c r="N986" s="18"/>
      <c r="O986" s="18"/>
      <c r="P986" s="18"/>
      <c r="Q986" s="18"/>
      <c r="R986" s="21" t="str">
        <f t="shared" si="55"/>
        <v/>
      </c>
    </row>
    <row r="987" spans="1:18" x14ac:dyDescent="0.25">
      <c r="A987" s="18"/>
      <c r="B987" s="19"/>
      <c r="C987" s="19"/>
      <c r="D987" s="19"/>
      <c r="E987" s="19"/>
      <c r="F987" s="20"/>
      <c r="G987" s="18"/>
      <c r="H987" s="19"/>
      <c r="I987" s="19"/>
      <c r="J987" s="20"/>
      <c r="K987" s="20"/>
      <c r="L987" s="20"/>
      <c r="M987" s="18"/>
      <c r="N987" s="18"/>
      <c r="O987" s="18"/>
      <c r="P987" s="18"/>
      <c r="Q987" s="18"/>
      <c r="R987" s="21" t="str">
        <f t="shared" si="55"/>
        <v/>
      </c>
    </row>
    <row r="988" spans="1:18" x14ac:dyDescent="0.25">
      <c r="A988" s="18"/>
      <c r="B988" s="19"/>
      <c r="C988" s="19"/>
      <c r="D988" s="19"/>
      <c r="E988" s="19"/>
      <c r="F988" s="20"/>
      <c r="G988" s="18"/>
      <c r="H988" s="19"/>
      <c r="I988" s="19"/>
      <c r="J988" s="20"/>
      <c r="K988" s="20"/>
      <c r="L988" s="20"/>
      <c r="M988" s="18"/>
      <c r="N988" s="18"/>
      <c r="O988" s="18"/>
      <c r="P988" s="18"/>
      <c r="Q988" s="18"/>
      <c r="R988" s="21" t="str">
        <f t="shared" si="55"/>
        <v/>
      </c>
    </row>
    <row r="989" spans="1:18" x14ac:dyDescent="0.25">
      <c r="A989" s="18"/>
      <c r="B989" s="19"/>
      <c r="C989" s="19"/>
      <c r="D989" s="19"/>
      <c r="E989" s="19"/>
      <c r="F989" s="20"/>
      <c r="G989" s="18"/>
      <c r="H989" s="19"/>
      <c r="I989" s="19"/>
      <c r="J989" s="20"/>
      <c r="K989" s="20"/>
      <c r="L989" s="20"/>
      <c r="M989" s="18"/>
      <c r="N989" s="18"/>
      <c r="O989" s="18"/>
      <c r="P989" s="18"/>
      <c r="Q989" s="18"/>
      <c r="R989" s="21" t="str">
        <f t="shared" si="55"/>
        <v/>
      </c>
    </row>
    <row r="990" spans="1:18" x14ac:dyDescent="0.25">
      <c r="A990" s="18"/>
      <c r="B990" s="19"/>
      <c r="C990" s="19"/>
      <c r="D990" s="19"/>
      <c r="E990" s="19"/>
      <c r="F990" s="20"/>
      <c r="G990" s="18"/>
      <c r="H990" s="19"/>
      <c r="I990" s="19"/>
      <c r="J990" s="20"/>
      <c r="K990" s="20"/>
      <c r="L990" s="20"/>
      <c r="M990" s="18"/>
      <c r="N990" s="18"/>
      <c r="O990" s="18"/>
      <c r="P990" s="18"/>
      <c r="Q990" s="18"/>
      <c r="R990" s="21" t="str">
        <f t="shared" si="55"/>
        <v/>
      </c>
    </row>
    <row r="991" spans="1:18" x14ac:dyDescent="0.25">
      <c r="A991" s="18"/>
      <c r="B991" s="19"/>
      <c r="C991" s="19"/>
      <c r="D991" s="19"/>
      <c r="E991" s="19"/>
      <c r="F991" s="20"/>
      <c r="G991" s="18"/>
      <c r="H991" s="19"/>
      <c r="I991" s="19"/>
      <c r="J991" s="20"/>
      <c r="K991" s="20"/>
      <c r="L991" s="20"/>
      <c r="M991" s="18"/>
      <c r="N991" s="18"/>
      <c r="O991" s="18"/>
      <c r="P991" s="18"/>
      <c r="Q991" s="18"/>
      <c r="R991" s="21" t="str">
        <f t="shared" si="55"/>
        <v/>
      </c>
    </row>
    <row r="992" spans="1:18" x14ac:dyDescent="0.25">
      <c r="A992" s="18"/>
      <c r="B992" s="19"/>
      <c r="C992" s="19"/>
      <c r="D992" s="19"/>
      <c r="E992" s="19"/>
      <c r="F992" s="20"/>
      <c r="G992" s="18"/>
      <c r="H992" s="19"/>
      <c r="I992" s="19"/>
      <c r="J992" s="20"/>
      <c r="K992" s="20"/>
      <c r="L992" s="20"/>
      <c r="M992" s="18"/>
      <c r="N992" s="18"/>
      <c r="O992" s="18"/>
      <c r="P992" s="18"/>
      <c r="Q992" s="18"/>
      <c r="R992" s="21" t="str">
        <f t="shared" si="55"/>
        <v/>
      </c>
    </row>
    <row r="993" spans="1:18" x14ac:dyDescent="0.25">
      <c r="A993" s="18"/>
      <c r="B993" s="19"/>
      <c r="C993" s="19"/>
      <c r="D993" s="19"/>
      <c r="E993" s="19"/>
      <c r="F993" s="20"/>
      <c r="G993" s="18"/>
      <c r="H993" s="19"/>
      <c r="I993" s="19"/>
      <c r="J993" s="20"/>
      <c r="K993" s="20"/>
      <c r="L993" s="20"/>
      <c r="M993" s="18"/>
      <c r="N993" s="18"/>
      <c r="O993" s="18"/>
      <c r="P993" s="18"/>
      <c r="Q993" s="18"/>
      <c r="R993" s="21" t="str">
        <f t="shared" si="55"/>
        <v/>
      </c>
    </row>
    <row r="994" spans="1:18" x14ac:dyDescent="0.25">
      <c r="A994" s="18"/>
      <c r="B994" s="19"/>
      <c r="C994" s="19"/>
      <c r="D994" s="19"/>
      <c r="E994" s="19"/>
      <c r="F994" s="20"/>
      <c r="G994" s="18"/>
      <c r="H994" s="19"/>
      <c r="I994" s="19"/>
      <c r="J994" s="20"/>
      <c r="K994" s="20"/>
      <c r="L994" s="20"/>
      <c r="M994" s="18"/>
      <c r="N994" s="18"/>
      <c r="O994" s="18"/>
      <c r="P994" s="18"/>
      <c r="Q994" s="18"/>
      <c r="R994" s="21" t="str">
        <f t="shared" si="55"/>
        <v/>
      </c>
    </row>
    <row r="995" spans="1:18" x14ac:dyDescent="0.25">
      <c r="A995" s="18"/>
      <c r="B995" s="19"/>
      <c r="C995" s="19"/>
      <c r="D995" s="19"/>
      <c r="E995" s="19"/>
      <c r="F995" s="20"/>
      <c r="G995" s="18"/>
      <c r="H995" s="19"/>
      <c r="I995" s="19"/>
      <c r="J995" s="20"/>
      <c r="K995" s="20"/>
      <c r="L995" s="20"/>
      <c r="M995" s="18"/>
      <c r="N995" s="18"/>
      <c r="O995" s="18"/>
      <c r="P995" s="18"/>
      <c r="Q995" s="18"/>
      <c r="R995" s="21" t="str">
        <f t="shared" si="55"/>
        <v/>
      </c>
    </row>
    <row r="996" spans="1:18" x14ac:dyDescent="0.25">
      <c r="A996" s="18"/>
      <c r="B996" s="19"/>
      <c r="C996" s="19"/>
      <c r="D996" s="19"/>
      <c r="E996" s="19"/>
      <c r="F996" s="20"/>
      <c r="G996" s="18"/>
      <c r="H996" s="19"/>
      <c r="I996" s="19"/>
      <c r="J996" s="20"/>
      <c r="K996" s="20"/>
      <c r="L996" s="20"/>
      <c r="M996" s="18"/>
      <c r="N996" s="18"/>
      <c r="O996" s="18"/>
      <c r="P996" s="18"/>
      <c r="Q996" s="18"/>
      <c r="R996" s="21" t="str">
        <f t="shared" si="55"/>
        <v/>
      </c>
    </row>
    <row r="997" spans="1:18" x14ac:dyDescent="0.25">
      <c r="A997" s="18"/>
      <c r="B997" s="19"/>
      <c r="C997" s="19"/>
      <c r="D997" s="19"/>
      <c r="E997" s="19"/>
      <c r="F997" s="20"/>
      <c r="G997" s="18"/>
      <c r="H997" s="19"/>
      <c r="I997" s="19"/>
      <c r="J997" s="20"/>
      <c r="K997" s="20"/>
      <c r="L997" s="20"/>
      <c r="M997" s="18"/>
      <c r="N997" s="18"/>
      <c r="O997" s="18"/>
      <c r="P997" s="18"/>
      <c r="Q997" s="18"/>
      <c r="R997" s="21" t="str">
        <f t="shared" si="55"/>
        <v/>
      </c>
    </row>
    <row r="998" spans="1:18" x14ac:dyDescent="0.25">
      <c r="A998" s="18"/>
      <c r="B998" s="19"/>
      <c r="C998" s="19"/>
      <c r="D998" s="19"/>
      <c r="E998" s="19"/>
      <c r="F998" s="20"/>
      <c r="G998" s="18"/>
      <c r="H998" s="19"/>
      <c r="I998" s="19"/>
      <c r="J998" s="20"/>
      <c r="K998" s="20"/>
      <c r="L998" s="20"/>
      <c r="M998" s="18"/>
      <c r="N998" s="18"/>
      <c r="O998" s="18"/>
      <c r="P998" s="18"/>
      <c r="Q998" s="18"/>
      <c r="R998" s="21" t="str">
        <f t="shared" si="55"/>
        <v/>
      </c>
    </row>
    <row r="999" spans="1:18" x14ac:dyDescent="0.25">
      <c r="A999" s="18"/>
      <c r="B999" s="19"/>
      <c r="C999" s="19"/>
      <c r="D999" s="19"/>
      <c r="E999" s="19"/>
      <c r="F999" s="20"/>
      <c r="G999" s="18"/>
      <c r="H999" s="19"/>
      <c r="I999" s="19"/>
      <c r="J999" s="20"/>
      <c r="K999" s="20"/>
      <c r="L999" s="20"/>
      <c r="M999" s="18"/>
      <c r="N999" s="18"/>
      <c r="O999" s="18"/>
      <c r="P999" s="18"/>
      <c r="Q999" s="18"/>
      <c r="R999" s="21" t="str">
        <f t="shared" si="55"/>
        <v/>
      </c>
    </row>
    <row r="1000" spans="1:18" x14ac:dyDescent="0.25">
      <c r="A1000" s="18"/>
      <c r="B1000" s="19"/>
      <c r="C1000" s="19"/>
      <c r="D1000" s="19"/>
      <c r="E1000" s="19"/>
      <c r="F1000" s="20"/>
      <c r="G1000" s="18"/>
      <c r="H1000" s="19"/>
      <c r="I1000" s="19"/>
      <c r="J1000" s="20"/>
      <c r="K1000" s="20"/>
      <c r="L1000" s="20"/>
      <c r="M1000" s="18"/>
      <c r="N1000" s="18"/>
      <c r="O1000" s="18"/>
      <c r="P1000" s="18"/>
      <c r="Q1000" s="18"/>
      <c r="R1000" s="21" t="str">
        <f t="shared" si="55"/>
        <v/>
      </c>
    </row>
    <row r="1001" spans="1:18" x14ac:dyDescent="0.25">
      <c r="A1001" s="18"/>
      <c r="B1001" s="19"/>
      <c r="C1001" s="19"/>
      <c r="D1001" s="19"/>
      <c r="E1001" s="19"/>
      <c r="F1001" s="20"/>
      <c r="G1001" s="18"/>
      <c r="H1001" s="19"/>
      <c r="I1001" s="19"/>
      <c r="J1001" s="20"/>
      <c r="K1001" s="20"/>
      <c r="L1001" s="20"/>
      <c r="M1001" s="18"/>
      <c r="N1001" s="18"/>
      <c r="O1001" s="18"/>
      <c r="P1001" s="18"/>
      <c r="Q1001" s="18"/>
      <c r="R1001" s="21" t="str">
        <f t="shared" si="55"/>
        <v/>
      </c>
    </row>
    <row r="1002" spans="1:18" x14ac:dyDescent="0.25">
      <c r="A1002" s="18"/>
      <c r="B1002" s="19"/>
      <c r="C1002" s="19"/>
      <c r="D1002" s="19"/>
      <c r="E1002" s="19"/>
      <c r="F1002" s="20"/>
      <c r="G1002" s="18"/>
      <c r="H1002" s="19"/>
      <c r="I1002" s="19"/>
      <c r="J1002" s="20"/>
      <c r="K1002" s="20"/>
      <c r="L1002" s="20"/>
      <c r="M1002" s="18"/>
      <c r="N1002" s="18"/>
      <c r="O1002" s="18"/>
      <c r="P1002" s="18"/>
      <c r="Q1002" s="18"/>
      <c r="R1002" s="21" t="str">
        <f t="shared" si="55"/>
        <v/>
      </c>
    </row>
    <row r="1003" spans="1:18" x14ac:dyDescent="0.25">
      <c r="A1003" s="18"/>
      <c r="B1003" s="19"/>
      <c r="C1003" s="19"/>
      <c r="D1003" s="19"/>
      <c r="E1003" s="19"/>
      <c r="F1003" s="20"/>
      <c r="G1003" s="18"/>
      <c r="H1003" s="19"/>
      <c r="I1003" s="19"/>
      <c r="J1003" s="20"/>
      <c r="K1003" s="20"/>
      <c r="L1003" s="20"/>
      <c r="M1003" s="18"/>
      <c r="N1003" s="18"/>
      <c r="O1003" s="18"/>
      <c r="P1003" s="18"/>
      <c r="Q1003" s="18"/>
      <c r="R1003" s="21" t="str">
        <f t="shared" si="55"/>
        <v/>
      </c>
    </row>
    <row r="1004" spans="1:18" x14ac:dyDescent="0.25">
      <c r="A1004" s="18"/>
      <c r="B1004" s="19"/>
      <c r="C1004" s="19"/>
      <c r="D1004" s="19"/>
      <c r="E1004" s="19"/>
      <c r="F1004" s="20"/>
      <c r="G1004" s="18"/>
      <c r="H1004" s="19"/>
      <c r="I1004" s="19"/>
      <c r="J1004" s="20"/>
      <c r="K1004" s="20"/>
      <c r="L1004" s="20"/>
      <c r="M1004" s="18"/>
      <c r="N1004" s="18"/>
      <c r="O1004" s="18"/>
      <c r="P1004" s="18"/>
      <c r="Q1004" s="18"/>
      <c r="R1004" s="21" t="str">
        <f t="shared" si="55"/>
        <v/>
      </c>
    </row>
    <row r="1005" spans="1:18" x14ac:dyDescent="0.25">
      <c r="A1005" s="18"/>
      <c r="B1005" s="19"/>
      <c r="C1005" s="19"/>
      <c r="D1005" s="19"/>
      <c r="E1005" s="19"/>
      <c r="F1005" s="20"/>
      <c r="G1005" s="18"/>
      <c r="H1005" s="19"/>
      <c r="I1005" s="19"/>
      <c r="J1005" s="20"/>
      <c r="K1005" s="20"/>
      <c r="L1005" s="20"/>
      <c r="M1005" s="18"/>
      <c r="N1005" s="18"/>
      <c r="O1005" s="18"/>
      <c r="P1005" s="18"/>
      <c r="Q1005" s="18"/>
      <c r="R1005" s="21" t="str">
        <f t="shared" si="55"/>
        <v/>
      </c>
    </row>
    <row r="1006" spans="1:18" x14ac:dyDescent="0.25">
      <c r="A1006" s="18"/>
      <c r="B1006" s="19"/>
      <c r="C1006" s="19"/>
      <c r="D1006" s="19"/>
      <c r="E1006" s="19"/>
      <c r="F1006" s="20"/>
      <c r="G1006" s="18"/>
      <c r="H1006" s="19"/>
      <c r="I1006" s="19"/>
      <c r="J1006" s="20"/>
      <c r="K1006" s="20"/>
      <c r="L1006" s="20"/>
      <c r="M1006" s="18"/>
      <c r="N1006" s="18"/>
      <c r="O1006" s="18"/>
      <c r="P1006" s="18"/>
      <c r="Q1006" s="18"/>
      <c r="R1006" s="21" t="str">
        <f t="shared" si="55"/>
        <v/>
      </c>
    </row>
    <row r="1007" spans="1:18" x14ac:dyDescent="0.25">
      <c r="A1007" s="18"/>
      <c r="B1007" s="19"/>
      <c r="C1007" s="19"/>
      <c r="D1007" s="19"/>
      <c r="E1007" s="19"/>
      <c r="F1007" s="20"/>
      <c r="G1007" s="18"/>
      <c r="H1007" s="19"/>
      <c r="I1007" s="19"/>
      <c r="J1007" s="20"/>
      <c r="K1007" s="20"/>
      <c r="L1007" s="20"/>
      <c r="M1007" s="18"/>
      <c r="N1007" s="18"/>
      <c r="O1007" s="18"/>
      <c r="P1007" s="18"/>
      <c r="Q1007" s="18"/>
      <c r="R1007" s="21" t="str">
        <f t="shared" si="55"/>
        <v/>
      </c>
    </row>
    <row r="1008" spans="1:18" x14ac:dyDescent="0.25">
      <c r="A1008" s="18"/>
      <c r="B1008" s="19"/>
      <c r="C1008" s="19"/>
      <c r="D1008" s="19"/>
      <c r="E1008" s="19"/>
      <c r="F1008" s="20"/>
      <c r="G1008" s="18"/>
      <c r="H1008" s="19"/>
      <c r="I1008" s="19"/>
      <c r="J1008" s="20"/>
      <c r="K1008" s="20"/>
      <c r="L1008" s="20"/>
      <c r="M1008" s="18"/>
      <c r="N1008" s="18"/>
      <c r="O1008" s="18"/>
      <c r="P1008" s="18"/>
      <c r="Q1008" s="18"/>
      <c r="R1008" s="21" t="str">
        <f t="shared" si="55"/>
        <v/>
      </c>
    </row>
    <row r="1009" spans="1:18" x14ac:dyDescent="0.25">
      <c r="A1009" s="18"/>
      <c r="B1009" s="19"/>
      <c r="C1009" s="19"/>
      <c r="D1009" s="19"/>
      <c r="E1009" s="19"/>
      <c r="F1009" s="20"/>
      <c r="G1009" s="18"/>
      <c r="H1009" s="19"/>
      <c r="I1009" s="19"/>
      <c r="J1009" s="20"/>
      <c r="K1009" s="20"/>
      <c r="L1009" s="20"/>
      <c r="M1009" s="18"/>
      <c r="N1009" s="18"/>
      <c r="O1009" s="18"/>
      <c r="P1009" s="18"/>
      <c r="Q1009" s="18"/>
      <c r="R1009" s="21" t="str">
        <f t="shared" si="55"/>
        <v/>
      </c>
    </row>
    <row r="1010" spans="1:18" x14ac:dyDescent="0.25">
      <c r="A1010" s="18"/>
      <c r="B1010" s="19"/>
      <c r="C1010" s="19"/>
      <c r="D1010" s="19"/>
      <c r="E1010" s="19"/>
      <c r="F1010" s="20"/>
      <c r="G1010" s="18"/>
      <c r="H1010" s="19"/>
      <c r="I1010" s="19"/>
      <c r="J1010" s="20"/>
      <c r="K1010" s="20"/>
      <c r="L1010" s="20"/>
      <c r="M1010" s="18"/>
      <c r="N1010" s="18"/>
      <c r="O1010" s="18"/>
      <c r="P1010" s="18"/>
      <c r="Q1010" s="18"/>
      <c r="R1010" s="21" t="str">
        <f t="shared" si="55"/>
        <v/>
      </c>
    </row>
    <row r="1011" spans="1:18" x14ac:dyDescent="0.25">
      <c r="A1011" s="18"/>
      <c r="B1011" s="19"/>
      <c r="C1011" s="19"/>
      <c r="D1011" s="19"/>
      <c r="E1011" s="19"/>
      <c r="F1011" s="20"/>
      <c r="G1011" s="18"/>
      <c r="H1011" s="19"/>
      <c r="I1011" s="19"/>
      <c r="J1011" s="20"/>
      <c r="K1011" s="20"/>
      <c r="L1011" s="20"/>
      <c r="M1011" s="18"/>
      <c r="N1011" s="18"/>
      <c r="O1011" s="18"/>
      <c r="P1011" s="18"/>
      <c r="Q1011" s="18"/>
      <c r="R1011" s="21" t="str">
        <f t="shared" si="55"/>
        <v/>
      </c>
    </row>
    <row r="1012" spans="1:18" x14ac:dyDescent="0.25">
      <c r="A1012" s="18"/>
      <c r="B1012" s="19"/>
      <c r="C1012" s="19"/>
      <c r="D1012" s="19"/>
      <c r="E1012" s="19"/>
      <c r="F1012" s="20"/>
      <c r="G1012" s="18"/>
      <c r="H1012" s="19"/>
      <c r="I1012" s="19"/>
      <c r="J1012" s="20"/>
      <c r="K1012" s="20"/>
      <c r="L1012" s="20"/>
      <c r="M1012" s="18"/>
      <c r="N1012" s="18"/>
      <c r="O1012" s="18"/>
      <c r="P1012" s="18"/>
      <c r="Q1012" s="18"/>
      <c r="R1012" s="21" t="str">
        <f t="shared" si="55"/>
        <v/>
      </c>
    </row>
    <row r="1013" spans="1:18" x14ac:dyDescent="0.25">
      <c r="A1013" s="18"/>
      <c r="B1013" s="19"/>
      <c r="C1013" s="19"/>
      <c r="D1013" s="19"/>
      <c r="E1013" s="19"/>
      <c r="F1013" s="20"/>
      <c r="G1013" s="18"/>
      <c r="H1013" s="19"/>
      <c r="I1013" s="19"/>
      <c r="J1013" s="20"/>
      <c r="K1013" s="20"/>
      <c r="L1013" s="20"/>
      <c r="M1013" s="18"/>
      <c r="N1013" s="18"/>
      <c r="O1013" s="18"/>
      <c r="P1013" s="18"/>
      <c r="Q1013" s="18"/>
      <c r="R1013" s="21" t="str">
        <f t="shared" si="55"/>
        <v/>
      </c>
    </row>
    <row r="1014" spans="1:18" x14ac:dyDescent="0.25">
      <c r="A1014" s="18"/>
      <c r="B1014" s="19"/>
      <c r="C1014" s="19"/>
      <c r="D1014" s="19"/>
      <c r="E1014" s="19"/>
      <c r="F1014" s="20"/>
      <c r="G1014" s="18"/>
      <c r="H1014" s="19"/>
      <c r="I1014" s="19"/>
      <c r="J1014" s="20"/>
      <c r="K1014" s="20"/>
      <c r="L1014" s="20"/>
      <c r="M1014" s="18"/>
      <c r="N1014" s="18"/>
      <c r="O1014" s="18"/>
      <c r="P1014" s="18"/>
      <c r="Q1014" s="18"/>
      <c r="R1014" s="21" t="str">
        <f t="shared" ref="R1014:R1077" si="56">IF(A1014&lt;&gt;"",IF(B1014&lt;&gt;"",CONCATENATE(A1014,"-",B1014),""),"")</f>
        <v/>
      </c>
    </row>
    <row r="1015" spans="1:18" x14ac:dyDescent="0.25">
      <c r="A1015" s="18"/>
      <c r="B1015" s="19"/>
      <c r="C1015" s="19"/>
      <c r="D1015" s="19"/>
      <c r="E1015" s="19"/>
      <c r="F1015" s="20"/>
      <c r="G1015" s="18"/>
      <c r="H1015" s="19"/>
      <c r="I1015" s="19"/>
      <c r="J1015" s="20"/>
      <c r="K1015" s="20"/>
      <c r="L1015" s="20"/>
      <c r="M1015" s="18"/>
      <c r="N1015" s="18"/>
      <c r="O1015" s="18"/>
      <c r="P1015" s="18"/>
      <c r="Q1015" s="18"/>
      <c r="R1015" s="21" t="str">
        <f t="shared" si="56"/>
        <v/>
      </c>
    </row>
    <row r="1016" spans="1:18" x14ac:dyDescent="0.25">
      <c r="A1016" s="18"/>
      <c r="B1016" s="19"/>
      <c r="C1016" s="19"/>
      <c r="D1016" s="19"/>
      <c r="E1016" s="19"/>
      <c r="F1016" s="20"/>
      <c r="G1016" s="18"/>
      <c r="H1016" s="19"/>
      <c r="I1016" s="19"/>
      <c r="J1016" s="20"/>
      <c r="K1016" s="20"/>
      <c r="L1016" s="20"/>
      <c r="M1016" s="18"/>
      <c r="N1016" s="18"/>
      <c r="O1016" s="18"/>
      <c r="P1016" s="18"/>
      <c r="Q1016" s="18"/>
      <c r="R1016" s="21" t="str">
        <f t="shared" si="56"/>
        <v/>
      </c>
    </row>
    <row r="1017" spans="1:18" x14ac:dyDescent="0.25">
      <c r="A1017" s="18"/>
      <c r="B1017" s="19"/>
      <c r="C1017" s="19"/>
      <c r="D1017" s="19"/>
      <c r="E1017" s="19"/>
      <c r="F1017" s="20"/>
      <c r="G1017" s="18"/>
      <c r="H1017" s="19"/>
      <c r="I1017" s="19"/>
      <c r="J1017" s="20"/>
      <c r="K1017" s="20"/>
      <c r="L1017" s="20"/>
      <c r="M1017" s="18"/>
      <c r="N1017" s="18"/>
      <c r="O1017" s="18"/>
      <c r="P1017" s="18"/>
      <c r="Q1017" s="18"/>
      <c r="R1017" s="21" t="str">
        <f t="shared" si="56"/>
        <v/>
      </c>
    </row>
    <row r="1018" spans="1:18" x14ac:dyDescent="0.25">
      <c r="A1018" s="18"/>
      <c r="B1018" s="19"/>
      <c r="C1018" s="19"/>
      <c r="D1018" s="19"/>
      <c r="E1018" s="19"/>
      <c r="F1018" s="20"/>
      <c r="G1018" s="18"/>
      <c r="H1018" s="19"/>
      <c r="I1018" s="19"/>
      <c r="J1018" s="20"/>
      <c r="K1018" s="20"/>
      <c r="L1018" s="20"/>
      <c r="M1018" s="18"/>
      <c r="N1018" s="18"/>
      <c r="O1018" s="18"/>
      <c r="P1018" s="18"/>
      <c r="Q1018" s="18"/>
      <c r="R1018" s="21" t="str">
        <f t="shared" si="56"/>
        <v/>
      </c>
    </row>
    <row r="1019" spans="1:18" x14ac:dyDescent="0.25">
      <c r="A1019" s="18"/>
      <c r="B1019" s="19"/>
      <c r="C1019" s="19"/>
      <c r="D1019" s="19"/>
      <c r="E1019" s="19"/>
      <c r="F1019" s="20"/>
      <c r="G1019" s="18"/>
      <c r="H1019" s="19"/>
      <c r="I1019" s="19"/>
      <c r="J1019" s="20"/>
      <c r="K1019" s="20"/>
      <c r="L1019" s="20"/>
      <c r="M1019" s="18"/>
      <c r="N1019" s="18"/>
      <c r="O1019" s="18"/>
      <c r="P1019" s="18"/>
      <c r="Q1019" s="18"/>
      <c r="R1019" s="21" t="str">
        <f t="shared" si="56"/>
        <v/>
      </c>
    </row>
    <row r="1020" spans="1:18" x14ac:dyDescent="0.25">
      <c r="A1020" s="18"/>
      <c r="B1020" s="19"/>
      <c r="C1020" s="19"/>
      <c r="D1020" s="19"/>
      <c r="E1020" s="19"/>
      <c r="F1020" s="20"/>
      <c r="G1020" s="18"/>
      <c r="H1020" s="19"/>
      <c r="I1020" s="19"/>
      <c r="J1020" s="20"/>
      <c r="K1020" s="20"/>
      <c r="L1020" s="20"/>
      <c r="M1020" s="18"/>
      <c r="N1020" s="18"/>
      <c r="O1020" s="18"/>
      <c r="P1020" s="18"/>
      <c r="Q1020" s="18"/>
      <c r="R1020" s="21" t="str">
        <f t="shared" si="56"/>
        <v/>
      </c>
    </row>
    <row r="1021" spans="1:18" x14ac:dyDescent="0.25">
      <c r="A1021" s="18"/>
      <c r="B1021" s="19"/>
      <c r="C1021" s="19"/>
      <c r="D1021" s="19"/>
      <c r="E1021" s="19"/>
      <c r="F1021" s="20"/>
      <c r="G1021" s="18"/>
      <c r="H1021" s="19"/>
      <c r="I1021" s="19"/>
      <c r="J1021" s="20"/>
      <c r="K1021" s="20"/>
      <c r="L1021" s="20"/>
      <c r="M1021" s="18"/>
      <c r="N1021" s="18"/>
      <c r="O1021" s="18"/>
      <c r="P1021" s="18"/>
      <c r="Q1021" s="18"/>
      <c r="R1021" s="21" t="str">
        <f t="shared" si="56"/>
        <v/>
      </c>
    </row>
    <row r="1022" spans="1:18" x14ac:dyDescent="0.25">
      <c r="A1022" s="18"/>
      <c r="B1022" s="19"/>
      <c r="C1022" s="19"/>
      <c r="D1022" s="19"/>
      <c r="E1022" s="19"/>
      <c r="F1022" s="20"/>
      <c r="G1022" s="18"/>
      <c r="H1022" s="19"/>
      <c r="I1022" s="19"/>
      <c r="J1022" s="20"/>
      <c r="K1022" s="20"/>
      <c r="L1022" s="20"/>
      <c r="M1022" s="18"/>
      <c r="N1022" s="18"/>
      <c r="O1022" s="18"/>
      <c r="P1022" s="18"/>
      <c r="Q1022" s="18"/>
      <c r="R1022" s="21" t="str">
        <f t="shared" si="56"/>
        <v/>
      </c>
    </row>
    <row r="1023" spans="1:18" x14ac:dyDescent="0.25">
      <c r="A1023" s="18"/>
      <c r="B1023" s="19"/>
      <c r="C1023" s="19"/>
      <c r="D1023" s="19"/>
      <c r="E1023" s="19"/>
      <c r="F1023" s="20"/>
      <c r="G1023" s="18"/>
      <c r="H1023" s="19"/>
      <c r="I1023" s="19"/>
      <c r="J1023" s="20"/>
      <c r="K1023" s="20"/>
      <c r="L1023" s="20"/>
      <c r="M1023" s="18"/>
      <c r="N1023" s="18"/>
      <c r="O1023" s="18"/>
      <c r="P1023" s="18"/>
      <c r="Q1023" s="18"/>
      <c r="R1023" s="21" t="str">
        <f t="shared" si="56"/>
        <v/>
      </c>
    </row>
    <row r="1024" spans="1:18" x14ac:dyDescent="0.25">
      <c r="A1024" s="18"/>
      <c r="B1024" s="19"/>
      <c r="C1024" s="19"/>
      <c r="D1024" s="19"/>
      <c r="E1024" s="19"/>
      <c r="F1024" s="20"/>
      <c r="G1024" s="18"/>
      <c r="H1024" s="19"/>
      <c r="I1024" s="19"/>
      <c r="J1024" s="20"/>
      <c r="K1024" s="20"/>
      <c r="L1024" s="20"/>
      <c r="M1024" s="18"/>
      <c r="N1024" s="18"/>
      <c r="O1024" s="18"/>
      <c r="P1024" s="18"/>
      <c r="Q1024" s="18"/>
      <c r="R1024" s="21" t="str">
        <f t="shared" si="56"/>
        <v/>
      </c>
    </row>
    <row r="1025" spans="1:18" x14ac:dyDescent="0.25">
      <c r="A1025" s="18"/>
      <c r="B1025" s="19"/>
      <c r="C1025" s="19"/>
      <c r="D1025" s="19"/>
      <c r="E1025" s="19"/>
      <c r="F1025" s="20"/>
      <c r="G1025" s="18"/>
      <c r="H1025" s="19"/>
      <c r="I1025" s="19"/>
      <c r="J1025" s="20"/>
      <c r="K1025" s="20"/>
      <c r="L1025" s="20"/>
      <c r="M1025" s="18"/>
      <c r="N1025" s="18"/>
      <c r="O1025" s="18"/>
      <c r="P1025" s="18"/>
      <c r="Q1025" s="18"/>
      <c r="R1025" s="21" t="str">
        <f t="shared" si="56"/>
        <v/>
      </c>
    </row>
    <row r="1026" spans="1:18" x14ac:dyDescent="0.25">
      <c r="A1026" s="18"/>
      <c r="B1026" s="19"/>
      <c r="C1026" s="19"/>
      <c r="D1026" s="19"/>
      <c r="E1026" s="19"/>
      <c r="F1026" s="20"/>
      <c r="G1026" s="18"/>
      <c r="H1026" s="19"/>
      <c r="I1026" s="19"/>
      <c r="J1026" s="20"/>
      <c r="K1026" s="20"/>
      <c r="L1026" s="20"/>
      <c r="M1026" s="18"/>
      <c r="N1026" s="18"/>
      <c r="O1026" s="18"/>
      <c r="P1026" s="18"/>
      <c r="Q1026" s="18"/>
      <c r="R1026" s="21" t="str">
        <f t="shared" si="56"/>
        <v/>
      </c>
    </row>
    <row r="1027" spans="1:18" x14ac:dyDescent="0.25">
      <c r="A1027" s="18"/>
      <c r="B1027" s="19"/>
      <c r="C1027" s="19"/>
      <c r="D1027" s="19"/>
      <c r="E1027" s="19"/>
      <c r="F1027" s="20"/>
      <c r="G1027" s="18"/>
      <c r="H1027" s="19"/>
      <c r="I1027" s="19"/>
      <c r="J1027" s="20"/>
      <c r="K1027" s="20"/>
      <c r="L1027" s="20"/>
      <c r="M1027" s="18"/>
      <c r="N1027" s="18"/>
      <c r="O1027" s="18"/>
      <c r="P1027" s="18"/>
      <c r="Q1027" s="18"/>
      <c r="R1027" s="21" t="str">
        <f t="shared" si="56"/>
        <v/>
      </c>
    </row>
    <row r="1028" spans="1:18" x14ac:dyDescent="0.25">
      <c r="A1028" s="18"/>
      <c r="B1028" s="19"/>
      <c r="C1028" s="19"/>
      <c r="D1028" s="19"/>
      <c r="E1028" s="19"/>
      <c r="F1028" s="20"/>
      <c r="G1028" s="18"/>
      <c r="H1028" s="19"/>
      <c r="I1028" s="19"/>
      <c r="J1028" s="20"/>
      <c r="K1028" s="20"/>
      <c r="L1028" s="20"/>
      <c r="M1028" s="18"/>
      <c r="N1028" s="18"/>
      <c r="O1028" s="18"/>
      <c r="P1028" s="18"/>
      <c r="Q1028" s="18"/>
      <c r="R1028" s="21" t="str">
        <f t="shared" si="56"/>
        <v/>
      </c>
    </row>
    <row r="1029" spans="1:18" x14ac:dyDescent="0.25">
      <c r="A1029" s="18"/>
      <c r="B1029" s="19"/>
      <c r="C1029" s="19"/>
      <c r="D1029" s="19"/>
      <c r="E1029" s="19"/>
      <c r="F1029" s="20"/>
      <c r="G1029" s="18"/>
      <c r="H1029" s="19"/>
      <c r="I1029" s="19"/>
      <c r="J1029" s="20"/>
      <c r="K1029" s="20"/>
      <c r="L1029" s="20"/>
      <c r="M1029" s="18"/>
      <c r="N1029" s="18"/>
      <c r="O1029" s="18"/>
      <c r="P1029" s="18"/>
      <c r="Q1029" s="18"/>
      <c r="R1029" s="21" t="str">
        <f t="shared" si="56"/>
        <v/>
      </c>
    </row>
    <row r="1030" spans="1:18" x14ac:dyDescent="0.25">
      <c r="A1030" s="18"/>
      <c r="B1030" s="19"/>
      <c r="C1030" s="19"/>
      <c r="D1030" s="19"/>
      <c r="E1030" s="19"/>
      <c r="F1030" s="20"/>
      <c r="G1030" s="18"/>
      <c r="H1030" s="19"/>
      <c r="I1030" s="19"/>
      <c r="J1030" s="20"/>
      <c r="K1030" s="20"/>
      <c r="L1030" s="20"/>
      <c r="M1030" s="18"/>
      <c r="N1030" s="18"/>
      <c r="O1030" s="18"/>
      <c r="P1030" s="18"/>
      <c r="Q1030" s="18"/>
      <c r="R1030" s="21" t="str">
        <f t="shared" si="56"/>
        <v/>
      </c>
    </row>
    <row r="1031" spans="1:18" x14ac:dyDescent="0.25">
      <c r="A1031" s="18"/>
      <c r="B1031" s="19"/>
      <c r="C1031" s="19"/>
      <c r="D1031" s="19"/>
      <c r="E1031" s="19"/>
      <c r="F1031" s="20"/>
      <c r="G1031" s="18"/>
      <c r="H1031" s="19"/>
      <c r="I1031" s="19"/>
      <c r="J1031" s="20"/>
      <c r="K1031" s="20"/>
      <c r="L1031" s="20"/>
      <c r="M1031" s="18"/>
      <c r="N1031" s="18"/>
      <c r="O1031" s="18"/>
      <c r="P1031" s="18"/>
      <c r="Q1031" s="18"/>
      <c r="R1031" s="21" t="str">
        <f t="shared" si="56"/>
        <v/>
      </c>
    </row>
    <row r="1032" spans="1:18" x14ac:dyDescent="0.25">
      <c r="A1032" s="18"/>
      <c r="B1032" s="19"/>
      <c r="C1032" s="19"/>
      <c r="D1032" s="19"/>
      <c r="E1032" s="19"/>
      <c r="F1032" s="20"/>
      <c r="G1032" s="18"/>
      <c r="H1032" s="19"/>
      <c r="I1032" s="19"/>
      <c r="J1032" s="20"/>
      <c r="K1032" s="20"/>
      <c r="L1032" s="20"/>
      <c r="M1032" s="18"/>
      <c r="N1032" s="18"/>
      <c r="O1032" s="18"/>
      <c r="P1032" s="18"/>
      <c r="Q1032" s="18"/>
      <c r="R1032" s="21" t="str">
        <f t="shared" si="56"/>
        <v/>
      </c>
    </row>
    <row r="1033" spans="1:18" x14ac:dyDescent="0.25">
      <c r="A1033" s="18"/>
      <c r="B1033" s="19"/>
      <c r="C1033" s="19"/>
      <c r="D1033" s="19"/>
      <c r="E1033" s="19"/>
      <c r="F1033" s="20"/>
      <c r="G1033" s="18"/>
      <c r="H1033" s="19"/>
      <c r="I1033" s="19"/>
      <c r="J1033" s="20"/>
      <c r="K1033" s="20"/>
      <c r="L1033" s="20"/>
      <c r="M1033" s="18"/>
      <c r="N1033" s="18"/>
      <c r="O1033" s="18"/>
      <c r="P1033" s="18"/>
      <c r="Q1033" s="18"/>
      <c r="R1033" s="21" t="str">
        <f t="shared" si="56"/>
        <v/>
      </c>
    </row>
    <row r="1034" spans="1:18" x14ac:dyDescent="0.25">
      <c r="A1034" s="18"/>
      <c r="B1034" s="19"/>
      <c r="C1034" s="19"/>
      <c r="D1034" s="19"/>
      <c r="E1034" s="19"/>
      <c r="F1034" s="20"/>
      <c r="G1034" s="18"/>
      <c r="H1034" s="19"/>
      <c r="I1034" s="19"/>
      <c r="J1034" s="20"/>
      <c r="K1034" s="20"/>
      <c r="L1034" s="20"/>
      <c r="M1034" s="18"/>
      <c r="N1034" s="18"/>
      <c r="O1034" s="18"/>
      <c r="P1034" s="18"/>
      <c r="Q1034" s="18"/>
      <c r="R1034" s="21" t="str">
        <f t="shared" si="56"/>
        <v/>
      </c>
    </row>
    <row r="1035" spans="1:18" x14ac:dyDescent="0.25">
      <c r="A1035" s="18"/>
      <c r="B1035" s="19"/>
      <c r="C1035" s="19"/>
      <c r="D1035" s="19"/>
      <c r="E1035" s="19"/>
      <c r="F1035" s="20"/>
      <c r="G1035" s="18"/>
      <c r="H1035" s="19"/>
      <c r="I1035" s="19"/>
      <c r="J1035" s="20"/>
      <c r="K1035" s="20"/>
      <c r="L1035" s="20"/>
      <c r="M1035" s="18"/>
      <c r="N1035" s="18"/>
      <c r="O1035" s="18"/>
      <c r="P1035" s="18"/>
      <c r="Q1035" s="18"/>
      <c r="R1035" s="21" t="str">
        <f t="shared" si="56"/>
        <v/>
      </c>
    </row>
    <row r="1036" spans="1:18" x14ac:dyDescent="0.25">
      <c r="A1036" s="18"/>
      <c r="B1036" s="19"/>
      <c r="C1036" s="19"/>
      <c r="D1036" s="19"/>
      <c r="E1036" s="19"/>
      <c r="F1036" s="20"/>
      <c r="G1036" s="18"/>
      <c r="H1036" s="19"/>
      <c r="I1036" s="19"/>
      <c r="J1036" s="20"/>
      <c r="K1036" s="20"/>
      <c r="L1036" s="20"/>
      <c r="M1036" s="18"/>
      <c r="N1036" s="18"/>
      <c r="O1036" s="18"/>
      <c r="P1036" s="18"/>
      <c r="Q1036" s="18"/>
      <c r="R1036" s="21" t="str">
        <f t="shared" si="56"/>
        <v/>
      </c>
    </row>
    <row r="1037" spans="1:18" x14ac:dyDescent="0.25">
      <c r="A1037" s="18"/>
      <c r="B1037" s="19"/>
      <c r="C1037" s="19"/>
      <c r="D1037" s="19"/>
      <c r="E1037" s="19"/>
      <c r="F1037" s="20"/>
      <c r="G1037" s="18"/>
      <c r="H1037" s="19"/>
      <c r="I1037" s="19"/>
      <c r="J1037" s="20"/>
      <c r="K1037" s="20"/>
      <c r="L1037" s="20"/>
      <c r="M1037" s="18"/>
      <c r="N1037" s="18"/>
      <c r="O1037" s="18"/>
      <c r="P1037" s="18"/>
      <c r="Q1037" s="18"/>
      <c r="R1037" s="21" t="str">
        <f t="shared" si="56"/>
        <v/>
      </c>
    </row>
    <row r="1038" spans="1:18" x14ac:dyDescent="0.25">
      <c r="A1038" s="18"/>
      <c r="B1038" s="19"/>
      <c r="C1038" s="19"/>
      <c r="D1038" s="19"/>
      <c r="E1038" s="19"/>
      <c r="F1038" s="20"/>
      <c r="G1038" s="18"/>
      <c r="H1038" s="19"/>
      <c r="I1038" s="19"/>
      <c r="J1038" s="20"/>
      <c r="K1038" s="20"/>
      <c r="L1038" s="20"/>
      <c r="M1038" s="18"/>
      <c r="N1038" s="18"/>
      <c r="O1038" s="18"/>
      <c r="P1038" s="18"/>
      <c r="Q1038" s="18"/>
      <c r="R1038" s="21" t="str">
        <f t="shared" si="56"/>
        <v/>
      </c>
    </row>
    <row r="1039" spans="1:18" x14ac:dyDescent="0.25">
      <c r="A1039" s="18"/>
      <c r="B1039" s="19"/>
      <c r="C1039" s="19"/>
      <c r="D1039" s="19"/>
      <c r="E1039" s="19"/>
      <c r="F1039" s="20"/>
      <c r="G1039" s="18"/>
      <c r="H1039" s="19"/>
      <c r="I1039" s="19"/>
      <c r="J1039" s="20"/>
      <c r="K1039" s="20"/>
      <c r="L1039" s="20"/>
      <c r="M1039" s="18"/>
      <c r="N1039" s="18"/>
      <c r="O1039" s="18"/>
      <c r="P1039" s="18"/>
      <c r="Q1039" s="18"/>
      <c r="R1039" s="21" t="str">
        <f t="shared" si="56"/>
        <v/>
      </c>
    </row>
    <row r="1040" spans="1:18" x14ac:dyDescent="0.25">
      <c r="A1040" s="18"/>
      <c r="B1040" s="19"/>
      <c r="C1040" s="19"/>
      <c r="D1040" s="19"/>
      <c r="E1040" s="19"/>
      <c r="F1040" s="20"/>
      <c r="G1040" s="18"/>
      <c r="H1040" s="19"/>
      <c r="I1040" s="19"/>
      <c r="J1040" s="20"/>
      <c r="K1040" s="20"/>
      <c r="L1040" s="20"/>
      <c r="M1040" s="18"/>
      <c r="N1040" s="18"/>
      <c r="O1040" s="18"/>
      <c r="P1040" s="18"/>
      <c r="Q1040" s="18"/>
      <c r="R1040" s="21" t="str">
        <f t="shared" si="56"/>
        <v/>
      </c>
    </row>
    <row r="1041" spans="1:18" x14ac:dyDescent="0.25">
      <c r="A1041" s="18"/>
      <c r="B1041" s="19"/>
      <c r="C1041" s="19"/>
      <c r="D1041" s="19"/>
      <c r="E1041" s="19"/>
      <c r="F1041" s="20"/>
      <c r="G1041" s="18"/>
      <c r="H1041" s="19"/>
      <c r="I1041" s="19"/>
      <c r="J1041" s="20"/>
      <c r="K1041" s="20"/>
      <c r="L1041" s="20"/>
      <c r="M1041" s="18"/>
      <c r="N1041" s="18"/>
      <c r="O1041" s="18"/>
      <c r="P1041" s="18"/>
      <c r="Q1041" s="18"/>
      <c r="R1041" s="21" t="str">
        <f t="shared" si="56"/>
        <v/>
      </c>
    </row>
    <row r="1042" spans="1:18" x14ac:dyDescent="0.25">
      <c r="A1042" s="18"/>
      <c r="B1042" s="19"/>
      <c r="C1042" s="19"/>
      <c r="D1042" s="19"/>
      <c r="E1042" s="19"/>
      <c r="F1042" s="20"/>
      <c r="G1042" s="18"/>
      <c r="H1042" s="19"/>
      <c r="I1042" s="19"/>
      <c r="J1042" s="20"/>
      <c r="K1042" s="20"/>
      <c r="L1042" s="20"/>
      <c r="M1042" s="18"/>
      <c r="N1042" s="18"/>
      <c r="O1042" s="18"/>
      <c r="P1042" s="18"/>
      <c r="Q1042" s="18"/>
      <c r="R1042" s="21" t="str">
        <f t="shared" si="56"/>
        <v/>
      </c>
    </row>
    <row r="1043" spans="1:18" x14ac:dyDescent="0.25">
      <c r="A1043" s="18"/>
      <c r="B1043" s="19"/>
      <c r="C1043" s="19"/>
      <c r="D1043" s="19"/>
      <c r="E1043" s="19"/>
      <c r="F1043" s="20"/>
      <c r="G1043" s="18"/>
      <c r="H1043" s="19"/>
      <c r="I1043" s="19"/>
      <c r="J1043" s="20"/>
      <c r="K1043" s="20"/>
      <c r="L1043" s="20"/>
      <c r="M1043" s="18"/>
      <c r="N1043" s="18"/>
      <c r="O1043" s="18"/>
      <c r="P1043" s="18"/>
      <c r="Q1043" s="18"/>
      <c r="R1043" s="21" t="str">
        <f t="shared" si="56"/>
        <v/>
      </c>
    </row>
    <row r="1044" spans="1:18" x14ac:dyDescent="0.25">
      <c r="A1044" s="18"/>
      <c r="B1044" s="19"/>
      <c r="C1044" s="19"/>
      <c r="D1044" s="19"/>
      <c r="E1044" s="19"/>
      <c r="F1044" s="20"/>
      <c r="G1044" s="18"/>
      <c r="H1044" s="19"/>
      <c r="I1044" s="19"/>
      <c r="J1044" s="20"/>
      <c r="K1044" s="20"/>
      <c r="L1044" s="20"/>
      <c r="M1044" s="18"/>
      <c r="N1044" s="18"/>
      <c r="O1044" s="18"/>
      <c r="P1044" s="18"/>
      <c r="Q1044" s="18"/>
      <c r="R1044" s="21" t="str">
        <f t="shared" si="56"/>
        <v/>
      </c>
    </row>
    <row r="1045" spans="1:18" x14ac:dyDescent="0.25">
      <c r="A1045" s="18"/>
      <c r="B1045" s="19"/>
      <c r="C1045" s="19"/>
      <c r="D1045" s="19"/>
      <c r="E1045" s="19"/>
      <c r="F1045" s="20"/>
      <c r="G1045" s="18"/>
      <c r="H1045" s="19"/>
      <c r="I1045" s="19"/>
      <c r="J1045" s="20"/>
      <c r="K1045" s="20"/>
      <c r="L1045" s="20"/>
      <c r="M1045" s="18"/>
      <c r="N1045" s="18"/>
      <c r="O1045" s="18"/>
      <c r="P1045" s="18"/>
      <c r="Q1045" s="18"/>
      <c r="R1045" s="21" t="str">
        <f t="shared" si="56"/>
        <v/>
      </c>
    </row>
    <row r="1046" spans="1:18" x14ac:dyDescent="0.25">
      <c r="A1046" s="18"/>
      <c r="B1046" s="19"/>
      <c r="C1046" s="19"/>
      <c r="D1046" s="19"/>
      <c r="E1046" s="19"/>
      <c r="F1046" s="20"/>
      <c r="G1046" s="18"/>
      <c r="H1046" s="19"/>
      <c r="I1046" s="19"/>
      <c r="J1046" s="20"/>
      <c r="K1046" s="20"/>
      <c r="L1046" s="20"/>
      <c r="M1046" s="18"/>
      <c r="N1046" s="18"/>
      <c r="O1046" s="18"/>
      <c r="P1046" s="18"/>
      <c r="Q1046" s="18"/>
      <c r="R1046" s="21" t="str">
        <f t="shared" si="56"/>
        <v/>
      </c>
    </row>
    <row r="1047" spans="1:18" x14ac:dyDescent="0.25">
      <c r="A1047" s="18"/>
      <c r="B1047" s="19"/>
      <c r="C1047" s="19"/>
      <c r="D1047" s="19"/>
      <c r="E1047" s="19"/>
      <c r="F1047" s="20"/>
      <c r="G1047" s="18"/>
      <c r="H1047" s="19"/>
      <c r="I1047" s="19"/>
      <c r="J1047" s="20"/>
      <c r="K1047" s="20"/>
      <c r="L1047" s="20"/>
      <c r="M1047" s="18"/>
      <c r="N1047" s="18"/>
      <c r="O1047" s="18"/>
      <c r="P1047" s="18"/>
      <c r="Q1047" s="18"/>
      <c r="R1047" s="21" t="str">
        <f t="shared" si="56"/>
        <v/>
      </c>
    </row>
    <row r="1048" spans="1:18" x14ac:dyDescent="0.25">
      <c r="A1048" s="18"/>
      <c r="B1048" s="19"/>
      <c r="C1048" s="19"/>
      <c r="D1048" s="19"/>
      <c r="E1048" s="19"/>
      <c r="F1048" s="20"/>
      <c r="G1048" s="18"/>
      <c r="H1048" s="19"/>
      <c r="I1048" s="19"/>
      <c r="J1048" s="20"/>
      <c r="K1048" s="20"/>
      <c r="L1048" s="20"/>
      <c r="M1048" s="18"/>
      <c r="N1048" s="18"/>
      <c r="O1048" s="18"/>
      <c r="P1048" s="18"/>
      <c r="Q1048" s="18"/>
      <c r="R1048" s="21" t="str">
        <f t="shared" si="56"/>
        <v/>
      </c>
    </row>
    <row r="1049" spans="1:18" x14ac:dyDescent="0.25">
      <c r="A1049" s="18"/>
      <c r="B1049" s="19"/>
      <c r="C1049" s="19"/>
      <c r="D1049" s="19"/>
      <c r="E1049" s="19"/>
      <c r="F1049" s="20"/>
      <c r="G1049" s="18"/>
      <c r="H1049" s="19"/>
      <c r="I1049" s="19"/>
      <c r="J1049" s="20"/>
      <c r="K1049" s="20"/>
      <c r="L1049" s="20"/>
      <c r="M1049" s="18"/>
      <c r="N1049" s="18"/>
      <c r="O1049" s="18"/>
      <c r="P1049" s="18"/>
      <c r="Q1049" s="18"/>
      <c r="R1049" s="21" t="str">
        <f t="shared" si="56"/>
        <v/>
      </c>
    </row>
    <row r="1050" spans="1:18" x14ac:dyDescent="0.25">
      <c r="A1050" s="18"/>
      <c r="B1050" s="19"/>
      <c r="C1050" s="19"/>
      <c r="D1050" s="19"/>
      <c r="E1050" s="19"/>
      <c r="F1050" s="20"/>
      <c r="G1050" s="18"/>
      <c r="H1050" s="19"/>
      <c r="I1050" s="19"/>
      <c r="J1050" s="20"/>
      <c r="K1050" s="20"/>
      <c r="L1050" s="20"/>
      <c r="M1050" s="18"/>
      <c r="N1050" s="18"/>
      <c r="O1050" s="18"/>
      <c r="P1050" s="18"/>
      <c r="Q1050" s="18"/>
      <c r="R1050" s="21" t="str">
        <f t="shared" si="56"/>
        <v/>
      </c>
    </row>
    <row r="1051" spans="1:18" x14ac:dyDescent="0.25">
      <c r="A1051" s="18"/>
      <c r="B1051" s="19"/>
      <c r="C1051" s="19"/>
      <c r="D1051" s="19"/>
      <c r="E1051" s="19"/>
      <c r="F1051" s="20"/>
      <c r="G1051" s="18"/>
      <c r="H1051" s="19"/>
      <c r="I1051" s="19"/>
      <c r="J1051" s="20"/>
      <c r="K1051" s="20"/>
      <c r="L1051" s="20"/>
      <c r="M1051" s="18"/>
      <c r="N1051" s="18"/>
      <c r="O1051" s="18"/>
      <c r="P1051" s="18"/>
      <c r="Q1051" s="18"/>
      <c r="R1051" s="21" t="str">
        <f t="shared" si="56"/>
        <v/>
      </c>
    </row>
    <row r="1052" spans="1:18" x14ac:dyDescent="0.25">
      <c r="A1052" s="18"/>
      <c r="B1052" s="19"/>
      <c r="C1052" s="19"/>
      <c r="D1052" s="19"/>
      <c r="E1052" s="19"/>
      <c r="F1052" s="20"/>
      <c r="G1052" s="18"/>
      <c r="H1052" s="19"/>
      <c r="I1052" s="19"/>
      <c r="J1052" s="20"/>
      <c r="K1052" s="20"/>
      <c r="L1052" s="20"/>
      <c r="M1052" s="18"/>
      <c r="N1052" s="18"/>
      <c r="O1052" s="18"/>
      <c r="P1052" s="18"/>
      <c r="Q1052" s="18"/>
      <c r="R1052" s="21" t="str">
        <f t="shared" si="56"/>
        <v/>
      </c>
    </row>
    <row r="1053" spans="1:18" x14ac:dyDescent="0.25">
      <c r="A1053" s="18"/>
      <c r="B1053" s="19"/>
      <c r="C1053" s="19"/>
      <c r="D1053" s="19"/>
      <c r="E1053" s="19"/>
      <c r="F1053" s="20"/>
      <c r="G1053" s="18"/>
      <c r="H1053" s="19"/>
      <c r="I1053" s="19"/>
      <c r="J1053" s="20"/>
      <c r="K1053" s="20"/>
      <c r="L1053" s="20"/>
      <c r="M1053" s="18"/>
      <c r="N1053" s="18"/>
      <c r="O1053" s="18"/>
      <c r="P1053" s="18"/>
      <c r="Q1053" s="18"/>
      <c r="R1053" s="21" t="str">
        <f t="shared" si="56"/>
        <v/>
      </c>
    </row>
    <row r="1054" spans="1:18" x14ac:dyDescent="0.25">
      <c r="A1054" s="18"/>
      <c r="B1054" s="19"/>
      <c r="C1054" s="19"/>
      <c r="D1054" s="19"/>
      <c r="E1054" s="19"/>
      <c r="F1054" s="20"/>
      <c r="G1054" s="18"/>
      <c r="H1054" s="19"/>
      <c r="I1054" s="19"/>
      <c r="J1054" s="20"/>
      <c r="K1054" s="20"/>
      <c r="L1054" s="20"/>
      <c r="M1054" s="18"/>
      <c r="N1054" s="18"/>
      <c r="O1054" s="18"/>
      <c r="P1054" s="18"/>
      <c r="Q1054" s="18"/>
      <c r="R1054" s="21" t="str">
        <f t="shared" si="56"/>
        <v/>
      </c>
    </row>
    <row r="1055" spans="1:18" x14ac:dyDescent="0.25">
      <c r="A1055" s="18"/>
      <c r="B1055" s="19"/>
      <c r="C1055" s="19"/>
      <c r="D1055" s="19"/>
      <c r="E1055" s="19"/>
      <c r="F1055" s="20"/>
      <c r="G1055" s="18"/>
      <c r="H1055" s="19"/>
      <c r="I1055" s="19"/>
      <c r="J1055" s="20"/>
      <c r="K1055" s="20"/>
      <c r="L1055" s="20"/>
      <c r="M1055" s="18"/>
      <c r="N1055" s="18"/>
      <c r="O1055" s="18"/>
      <c r="P1055" s="18"/>
      <c r="Q1055" s="18"/>
      <c r="R1055" s="21" t="str">
        <f t="shared" si="56"/>
        <v/>
      </c>
    </row>
    <row r="1056" spans="1:18" x14ac:dyDescent="0.25">
      <c r="A1056" s="18"/>
      <c r="B1056" s="19"/>
      <c r="C1056" s="19"/>
      <c r="D1056" s="19"/>
      <c r="E1056" s="19"/>
      <c r="F1056" s="20"/>
      <c r="G1056" s="18"/>
      <c r="H1056" s="19"/>
      <c r="I1056" s="19"/>
      <c r="J1056" s="20"/>
      <c r="K1056" s="20"/>
      <c r="L1056" s="20"/>
      <c r="M1056" s="18"/>
      <c r="N1056" s="18"/>
      <c r="O1056" s="18"/>
      <c r="P1056" s="18"/>
      <c r="Q1056" s="18"/>
      <c r="R1056" s="21" t="str">
        <f t="shared" si="56"/>
        <v/>
      </c>
    </row>
    <row r="1057" spans="1:18" x14ac:dyDescent="0.25">
      <c r="A1057" s="18"/>
      <c r="B1057" s="19"/>
      <c r="C1057" s="19"/>
      <c r="D1057" s="19"/>
      <c r="E1057" s="19"/>
      <c r="F1057" s="20"/>
      <c r="G1057" s="18"/>
      <c r="H1057" s="19"/>
      <c r="I1057" s="19"/>
      <c r="J1057" s="20"/>
      <c r="K1057" s="20"/>
      <c r="L1057" s="20"/>
      <c r="M1057" s="18"/>
      <c r="N1057" s="18"/>
      <c r="O1057" s="18"/>
      <c r="P1057" s="18"/>
      <c r="Q1057" s="18"/>
      <c r="R1057" s="21" t="str">
        <f t="shared" si="56"/>
        <v/>
      </c>
    </row>
    <row r="1058" spans="1:18" x14ac:dyDescent="0.25">
      <c r="A1058" s="18"/>
      <c r="B1058" s="19"/>
      <c r="C1058" s="19"/>
      <c r="D1058" s="19"/>
      <c r="E1058" s="19"/>
      <c r="F1058" s="20"/>
      <c r="G1058" s="18"/>
      <c r="H1058" s="19"/>
      <c r="I1058" s="19"/>
      <c r="J1058" s="20"/>
      <c r="K1058" s="20"/>
      <c r="L1058" s="20"/>
      <c r="M1058" s="18"/>
      <c r="N1058" s="18"/>
      <c r="O1058" s="18"/>
      <c r="P1058" s="18"/>
      <c r="Q1058" s="18"/>
      <c r="R1058" s="21" t="str">
        <f t="shared" si="56"/>
        <v/>
      </c>
    </row>
    <row r="1059" spans="1:18" x14ac:dyDescent="0.25">
      <c r="A1059" s="18"/>
      <c r="B1059" s="19"/>
      <c r="C1059" s="19"/>
      <c r="D1059" s="19"/>
      <c r="E1059" s="19"/>
      <c r="F1059" s="20"/>
      <c r="G1059" s="18"/>
      <c r="H1059" s="19"/>
      <c r="I1059" s="19"/>
      <c r="J1059" s="20"/>
      <c r="K1059" s="20"/>
      <c r="L1059" s="20"/>
      <c r="M1059" s="18"/>
      <c r="N1059" s="18"/>
      <c r="O1059" s="18"/>
      <c r="P1059" s="18"/>
      <c r="Q1059" s="18"/>
      <c r="R1059" s="21" t="str">
        <f t="shared" si="56"/>
        <v/>
      </c>
    </row>
    <row r="1060" spans="1:18" x14ac:dyDescent="0.25">
      <c r="A1060" s="18"/>
      <c r="B1060" s="19"/>
      <c r="C1060" s="19"/>
      <c r="D1060" s="19"/>
      <c r="E1060" s="19"/>
      <c r="F1060" s="20"/>
      <c r="G1060" s="18"/>
      <c r="H1060" s="19"/>
      <c r="I1060" s="19"/>
      <c r="J1060" s="20"/>
      <c r="K1060" s="20"/>
      <c r="L1060" s="20"/>
      <c r="M1060" s="18"/>
      <c r="N1060" s="18"/>
      <c r="O1060" s="18"/>
      <c r="P1060" s="18"/>
      <c r="Q1060" s="18"/>
      <c r="R1060" s="21" t="str">
        <f t="shared" si="56"/>
        <v/>
      </c>
    </row>
    <row r="1061" spans="1:18" x14ac:dyDescent="0.25">
      <c r="A1061" s="18"/>
      <c r="B1061" s="19"/>
      <c r="C1061" s="19"/>
      <c r="D1061" s="19"/>
      <c r="E1061" s="19"/>
      <c r="F1061" s="20"/>
      <c r="G1061" s="18"/>
      <c r="H1061" s="19"/>
      <c r="I1061" s="19"/>
      <c r="J1061" s="20"/>
      <c r="K1061" s="20"/>
      <c r="L1061" s="20"/>
      <c r="M1061" s="18"/>
      <c r="N1061" s="18"/>
      <c r="O1061" s="18"/>
      <c r="P1061" s="18"/>
      <c r="Q1061" s="18"/>
      <c r="R1061" s="21" t="str">
        <f t="shared" si="56"/>
        <v/>
      </c>
    </row>
    <row r="1062" spans="1:18" x14ac:dyDescent="0.25">
      <c r="A1062" s="18"/>
      <c r="B1062" s="19"/>
      <c r="C1062" s="19"/>
      <c r="D1062" s="19"/>
      <c r="E1062" s="19"/>
      <c r="F1062" s="20"/>
      <c r="G1062" s="18"/>
      <c r="H1062" s="19"/>
      <c r="I1062" s="19"/>
      <c r="J1062" s="20"/>
      <c r="K1062" s="20"/>
      <c r="L1062" s="20"/>
      <c r="M1062" s="18"/>
      <c r="N1062" s="18"/>
      <c r="O1062" s="18"/>
      <c r="P1062" s="18"/>
      <c r="Q1062" s="18"/>
      <c r="R1062" s="21" t="str">
        <f t="shared" si="56"/>
        <v/>
      </c>
    </row>
    <row r="1063" spans="1:18" x14ac:dyDescent="0.25">
      <c r="A1063" s="18"/>
      <c r="B1063" s="19"/>
      <c r="C1063" s="19"/>
      <c r="D1063" s="19"/>
      <c r="E1063" s="19"/>
      <c r="F1063" s="20"/>
      <c r="G1063" s="18"/>
      <c r="H1063" s="19"/>
      <c r="I1063" s="19"/>
      <c r="J1063" s="20"/>
      <c r="K1063" s="20"/>
      <c r="L1063" s="20"/>
      <c r="M1063" s="18"/>
      <c r="N1063" s="18"/>
      <c r="O1063" s="18"/>
      <c r="P1063" s="18"/>
      <c r="Q1063" s="18"/>
      <c r="R1063" s="21" t="str">
        <f t="shared" si="56"/>
        <v/>
      </c>
    </row>
    <row r="1064" spans="1:18" x14ac:dyDescent="0.25">
      <c r="A1064" s="18"/>
      <c r="B1064" s="19"/>
      <c r="C1064" s="19"/>
      <c r="D1064" s="19"/>
      <c r="E1064" s="19"/>
      <c r="F1064" s="20"/>
      <c r="G1064" s="18"/>
      <c r="H1064" s="19"/>
      <c r="I1064" s="19"/>
      <c r="J1064" s="20"/>
      <c r="K1064" s="20"/>
      <c r="L1064" s="20"/>
      <c r="M1064" s="18"/>
      <c r="N1064" s="18"/>
      <c r="O1064" s="18"/>
      <c r="P1064" s="18"/>
      <c r="Q1064" s="18"/>
      <c r="R1064" s="21" t="str">
        <f t="shared" si="56"/>
        <v/>
      </c>
    </row>
    <row r="1065" spans="1:18" x14ac:dyDescent="0.25">
      <c r="A1065" s="18"/>
      <c r="B1065" s="19"/>
      <c r="C1065" s="19"/>
      <c r="D1065" s="19"/>
      <c r="E1065" s="19"/>
      <c r="F1065" s="20"/>
      <c r="G1065" s="18"/>
      <c r="H1065" s="19"/>
      <c r="I1065" s="19"/>
      <c r="J1065" s="20"/>
      <c r="K1065" s="20"/>
      <c r="L1065" s="20"/>
      <c r="M1065" s="18"/>
      <c r="N1065" s="18"/>
      <c r="O1065" s="18"/>
      <c r="P1065" s="18"/>
      <c r="Q1065" s="18"/>
      <c r="R1065" s="21" t="str">
        <f t="shared" si="56"/>
        <v/>
      </c>
    </row>
    <row r="1066" spans="1:18" x14ac:dyDescent="0.25">
      <c r="A1066" s="18"/>
      <c r="B1066" s="19"/>
      <c r="C1066" s="19"/>
      <c r="D1066" s="19"/>
      <c r="E1066" s="19"/>
      <c r="F1066" s="20"/>
      <c r="G1066" s="18"/>
      <c r="H1066" s="19"/>
      <c r="I1066" s="19"/>
      <c r="J1066" s="20"/>
      <c r="K1066" s="20"/>
      <c r="L1066" s="20"/>
      <c r="M1066" s="18"/>
      <c r="N1066" s="18"/>
      <c r="O1066" s="18"/>
      <c r="P1066" s="18"/>
      <c r="Q1066" s="18"/>
      <c r="R1066" s="21" t="str">
        <f t="shared" si="56"/>
        <v/>
      </c>
    </row>
    <row r="1067" spans="1:18" x14ac:dyDescent="0.25">
      <c r="A1067" s="18"/>
      <c r="B1067" s="19"/>
      <c r="C1067" s="19"/>
      <c r="D1067" s="19"/>
      <c r="E1067" s="19"/>
      <c r="F1067" s="20"/>
      <c r="G1067" s="18"/>
      <c r="H1067" s="19"/>
      <c r="I1067" s="19"/>
      <c r="J1067" s="20"/>
      <c r="K1067" s="20"/>
      <c r="L1067" s="20"/>
      <c r="M1067" s="18"/>
      <c r="N1067" s="18"/>
      <c r="O1067" s="18"/>
      <c r="P1067" s="18"/>
      <c r="Q1067" s="18"/>
      <c r="R1067" s="21" t="str">
        <f t="shared" si="56"/>
        <v/>
      </c>
    </row>
    <row r="1068" spans="1:18" x14ac:dyDescent="0.25">
      <c r="A1068" s="18"/>
      <c r="B1068" s="19"/>
      <c r="C1068" s="19"/>
      <c r="D1068" s="19"/>
      <c r="E1068" s="19"/>
      <c r="F1068" s="20"/>
      <c r="G1068" s="18"/>
      <c r="H1068" s="19"/>
      <c r="I1068" s="19"/>
      <c r="J1068" s="20"/>
      <c r="K1068" s="20"/>
      <c r="L1068" s="20"/>
      <c r="M1068" s="18"/>
      <c r="N1068" s="18"/>
      <c r="O1068" s="18"/>
      <c r="P1068" s="18"/>
      <c r="Q1068" s="18"/>
      <c r="R1068" s="21" t="str">
        <f t="shared" si="56"/>
        <v/>
      </c>
    </row>
    <row r="1069" spans="1:18" x14ac:dyDescent="0.25">
      <c r="A1069" s="18"/>
      <c r="B1069" s="19"/>
      <c r="C1069" s="19"/>
      <c r="D1069" s="19"/>
      <c r="E1069" s="19"/>
      <c r="F1069" s="20"/>
      <c r="G1069" s="18"/>
      <c r="H1069" s="19"/>
      <c r="I1069" s="19"/>
      <c r="J1069" s="20"/>
      <c r="K1069" s="20"/>
      <c r="L1069" s="20"/>
      <c r="M1069" s="18"/>
      <c r="N1069" s="18"/>
      <c r="O1069" s="18"/>
      <c r="P1069" s="18"/>
      <c r="Q1069" s="18"/>
      <c r="R1069" s="21" t="str">
        <f t="shared" si="56"/>
        <v/>
      </c>
    </row>
    <row r="1070" spans="1:18" x14ac:dyDescent="0.25">
      <c r="A1070" s="18"/>
      <c r="B1070" s="19"/>
      <c r="C1070" s="19"/>
      <c r="D1070" s="19"/>
      <c r="E1070" s="19"/>
      <c r="F1070" s="20"/>
      <c r="G1070" s="18"/>
      <c r="H1070" s="19"/>
      <c r="I1070" s="19"/>
      <c r="J1070" s="20"/>
      <c r="K1070" s="20"/>
      <c r="L1070" s="20"/>
      <c r="M1070" s="18"/>
      <c r="N1070" s="18"/>
      <c r="O1070" s="18"/>
      <c r="P1070" s="18"/>
      <c r="Q1070" s="18"/>
      <c r="R1070" s="21" t="str">
        <f t="shared" si="56"/>
        <v/>
      </c>
    </row>
    <row r="1071" spans="1:18" x14ac:dyDescent="0.25">
      <c r="A1071" s="18"/>
      <c r="B1071" s="19"/>
      <c r="C1071" s="19"/>
      <c r="D1071" s="19"/>
      <c r="E1071" s="19"/>
      <c r="F1071" s="20"/>
      <c r="G1071" s="18"/>
      <c r="H1071" s="19"/>
      <c r="I1071" s="19"/>
      <c r="J1071" s="20"/>
      <c r="K1071" s="20"/>
      <c r="L1071" s="20"/>
      <c r="M1071" s="18"/>
      <c r="N1071" s="18"/>
      <c r="O1071" s="18"/>
      <c r="P1071" s="18"/>
      <c r="Q1071" s="18"/>
      <c r="R1071" s="21" t="str">
        <f t="shared" si="56"/>
        <v/>
      </c>
    </row>
    <row r="1072" spans="1:18" x14ac:dyDescent="0.25">
      <c r="A1072" s="18"/>
      <c r="B1072" s="19"/>
      <c r="C1072" s="19"/>
      <c r="D1072" s="19"/>
      <c r="E1072" s="19"/>
      <c r="F1072" s="20"/>
      <c r="G1072" s="18"/>
      <c r="H1072" s="19"/>
      <c r="I1072" s="19"/>
      <c r="J1072" s="20"/>
      <c r="K1072" s="20"/>
      <c r="L1072" s="20"/>
      <c r="M1072" s="18"/>
      <c r="N1072" s="18"/>
      <c r="O1072" s="18"/>
      <c r="P1072" s="18"/>
      <c r="Q1072" s="18"/>
      <c r="R1072" s="21" t="str">
        <f t="shared" si="56"/>
        <v/>
      </c>
    </row>
    <row r="1073" spans="1:18" x14ac:dyDescent="0.25">
      <c r="A1073" s="18"/>
      <c r="B1073" s="19"/>
      <c r="C1073" s="19"/>
      <c r="D1073" s="19"/>
      <c r="E1073" s="19"/>
      <c r="F1073" s="20"/>
      <c r="G1073" s="18"/>
      <c r="H1073" s="19"/>
      <c r="I1073" s="19"/>
      <c r="J1073" s="20"/>
      <c r="K1073" s="20"/>
      <c r="L1073" s="20"/>
      <c r="M1073" s="18"/>
      <c r="N1073" s="18"/>
      <c r="O1073" s="18"/>
      <c r="P1073" s="18"/>
      <c r="Q1073" s="18"/>
      <c r="R1073" s="21" t="str">
        <f t="shared" si="56"/>
        <v/>
      </c>
    </row>
    <row r="1074" spans="1:18" x14ac:dyDescent="0.25">
      <c r="A1074" s="18"/>
      <c r="B1074" s="19"/>
      <c r="C1074" s="19"/>
      <c r="D1074" s="19"/>
      <c r="E1074" s="19"/>
      <c r="F1074" s="20"/>
      <c r="G1074" s="18"/>
      <c r="H1074" s="19"/>
      <c r="I1074" s="19"/>
      <c r="J1074" s="20"/>
      <c r="K1074" s="20"/>
      <c r="L1074" s="20"/>
      <c r="M1074" s="18"/>
      <c r="N1074" s="18"/>
      <c r="O1074" s="18"/>
      <c r="P1074" s="18"/>
      <c r="Q1074" s="18"/>
      <c r="R1074" s="21" t="str">
        <f t="shared" si="56"/>
        <v/>
      </c>
    </row>
    <row r="1075" spans="1:18" x14ac:dyDescent="0.25">
      <c r="A1075" s="18"/>
      <c r="B1075" s="19"/>
      <c r="C1075" s="19"/>
      <c r="D1075" s="19"/>
      <c r="E1075" s="19"/>
      <c r="F1075" s="20"/>
      <c r="G1075" s="18"/>
      <c r="H1075" s="19"/>
      <c r="I1075" s="19"/>
      <c r="J1075" s="20"/>
      <c r="K1075" s="20"/>
      <c r="L1075" s="20"/>
      <c r="M1075" s="18"/>
      <c r="N1075" s="18"/>
      <c r="O1075" s="18"/>
      <c r="P1075" s="18"/>
      <c r="Q1075" s="18"/>
      <c r="R1075" s="21" t="str">
        <f t="shared" si="56"/>
        <v/>
      </c>
    </row>
    <row r="1076" spans="1:18" x14ac:dyDescent="0.25">
      <c r="A1076" s="18"/>
      <c r="B1076" s="19"/>
      <c r="C1076" s="19"/>
      <c r="D1076" s="19"/>
      <c r="E1076" s="19"/>
      <c r="F1076" s="20"/>
      <c r="G1076" s="18"/>
      <c r="H1076" s="19"/>
      <c r="I1076" s="19"/>
      <c r="J1076" s="20"/>
      <c r="K1076" s="20"/>
      <c r="L1076" s="20"/>
      <c r="M1076" s="18"/>
      <c r="N1076" s="18"/>
      <c r="O1076" s="18"/>
      <c r="P1076" s="18"/>
      <c r="Q1076" s="18"/>
      <c r="R1076" s="21" t="str">
        <f t="shared" si="56"/>
        <v/>
      </c>
    </row>
    <row r="1077" spans="1:18" x14ac:dyDescent="0.25">
      <c r="A1077" s="18"/>
      <c r="B1077" s="19"/>
      <c r="C1077" s="19"/>
      <c r="D1077" s="19"/>
      <c r="E1077" s="19"/>
      <c r="F1077" s="20"/>
      <c r="G1077" s="18"/>
      <c r="H1077" s="19"/>
      <c r="I1077" s="19"/>
      <c r="J1077" s="20"/>
      <c r="K1077" s="20"/>
      <c r="L1077" s="20"/>
      <c r="M1077" s="18"/>
      <c r="N1077" s="18"/>
      <c r="O1077" s="18"/>
      <c r="P1077" s="18"/>
      <c r="Q1077" s="18"/>
      <c r="R1077" s="21" t="str">
        <f t="shared" si="56"/>
        <v/>
      </c>
    </row>
    <row r="1078" spans="1:18" x14ac:dyDescent="0.25">
      <c r="A1078" s="18"/>
      <c r="B1078" s="19"/>
      <c r="C1078" s="19"/>
      <c r="D1078" s="19"/>
      <c r="E1078" s="19"/>
      <c r="F1078" s="20"/>
      <c r="G1078" s="18"/>
      <c r="H1078" s="19"/>
      <c r="I1078" s="19"/>
      <c r="J1078" s="20"/>
      <c r="K1078" s="20"/>
      <c r="L1078" s="20"/>
      <c r="M1078" s="18"/>
      <c r="N1078" s="18"/>
      <c r="O1078" s="18"/>
      <c r="P1078" s="18"/>
      <c r="Q1078" s="18"/>
      <c r="R1078" s="21" t="str">
        <f t="shared" ref="R1078:R1141" si="57">IF(A1078&lt;&gt;"",IF(B1078&lt;&gt;"",CONCATENATE(A1078,"-",B1078),""),"")</f>
        <v/>
      </c>
    </row>
    <row r="1079" spans="1:18" x14ac:dyDescent="0.25">
      <c r="A1079" s="18"/>
      <c r="B1079" s="19"/>
      <c r="C1079" s="19"/>
      <c r="D1079" s="19"/>
      <c r="E1079" s="19"/>
      <c r="F1079" s="20"/>
      <c r="G1079" s="18"/>
      <c r="H1079" s="19"/>
      <c r="I1079" s="19"/>
      <c r="J1079" s="20"/>
      <c r="K1079" s="20"/>
      <c r="L1079" s="20"/>
      <c r="M1079" s="18"/>
      <c r="N1079" s="18"/>
      <c r="O1079" s="18"/>
      <c r="P1079" s="18"/>
      <c r="Q1079" s="18"/>
      <c r="R1079" s="21" t="str">
        <f t="shared" si="57"/>
        <v/>
      </c>
    </row>
    <row r="1080" spans="1:18" x14ac:dyDescent="0.25">
      <c r="A1080" s="18"/>
      <c r="B1080" s="19"/>
      <c r="C1080" s="19"/>
      <c r="D1080" s="19"/>
      <c r="E1080" s="19"/>
      <c r="F1080" s="20"/>
      <c r="G1080" s="18"/>
      <c r="H1080" s="19"/>
      <c r="I1080" s="19"/>
      <c r="J1080" s="20"/>
      <c r="K1080" s="20"/>
      <c r="L1080" s="20"/>
      <c r="M1080" s="18"/>
      <c r="N1080" s="18"/>
      <c r="O1080" s="18"/>
      <c r="P1080" s="18"/>
      <c r="Q1080" s="18"/>
      <c r="R1080" s="21" t="str">
        <f t="shared" si="57"/>
        <v/>
      </c>
    </row>
    <row r="1081" spans="1:18" x14ac:dyDescent="0.25">
      <c r="A1081" s="18"/>
      <c r="B1081" s="19"/>
      <c r="C1081" s="19"/>
      <c r="D1081" s="19"/>
      <c r="E1081" s="19"/>
      <c r="F1081" s="20"/>
      <c r="G1081" s="18"/>
      <c r="H1081" s="19"/>
      <c r="I1081" s="19"/>
      <c r="J1081" s="20"/>
      <c r="K1081" s="20"/>
      <c r="L1081" s="20"/>
      <c r="M1081" s="18"/>
      <c r="N1081" s="18"/>
      <c r="O1081" s="18"/>
      <c r="P1081" s="18"/>
      <c r="Q1081" s="18"/>
      <c r="R1081" s="21" t="str">
        <f t="shared" si="57"/>
        <v/>
      </c>
    </row>
    <row r="1082" spans="1:18" x14ac:dyDescent="0.25">
      <c r="A1082" s="18"/>
      <c r="B1082" s="19"/>
      <c r="C1082" s="19"/>
      <c r="D1082" s="19"/>
      <c r="E1082" s="19"/>
      <c r="F1082" s="20"/>
      <c r="G1082" s="18"/>
      <c r="H1082" s="19"/>
      <c r="I1082" s="19"/>
      <c r="J1082" s="20"/>
      <c r="K1082" s="20"/>
      <c r="L1082" s="20"/>
      <c r="M1082" s="18"/>
      <c r="N1082" s="18"/>
      <c r="O1082" s="18"/>
      <c r="P1082" s="18"/>
      <c r="Q1082" s="18"/>
      <c r="R1082" s="21" t="str">
        <f t="shared" si="57"/>
        <v/>
      </c>
    </row>
    <row r="1083" spans="1:18" x14ac:dyDescent="0.25">
      <c r="A1083" s="18"/>
      <c r="B1083" s="19"/>
      <c r="C1083" s="19"/>
      <c r="D1083" s="19"/>
      <c r="E1083" s="19"/>
      <c r="F1083" s="20"/>
      <c r="G1083" s="18"/>
      <c r="H1083" s="19"/>
      <c r="I1083" s="19"/>
      <c r="J1083" s="20"/>
      <c r="K1083" s="20"/>
      <c r="L1083" s="20"/>
      <c r="M1083" s="18"/>
      <c r="N1083" s="18"/>
      <c r="O1083" s="18"/>
      <c r="P1083" s="18"/>
      <c r="Q1083" s="18"/>
      <c r="R1083" s="21" t="str">
        <f t="shared" si="57"/>
        <v/>
      </c>
    </row>
    <row r="1084" spans="1:18" x14ac:dyDescent="0.25">
      <c r="A1084" s="18"/>
      <c r="B1084" s="19"/>
      <c r="C1084" s="19"/>
      <c r="D1084" s="19"/>
      <c r="E1084" s="19"/>
      <c r="F1084" s="20"/>
      <c r="G1084" s="18"/>
      <c r="H1084" s="19"/>
      <c r="I1084" s="19"/>
      <c r="J1084" s="20"/>
      <c r="K1084" s="20"/>
      <c r="L1084" s="20"/>
      <c r="M1084" s="18"/>
      <c r="N1084" s="18"/>
      <c r="O1084" s="18"/>
      <c r="P1084" s="18"/>
      <c r="Q1084" s="18"/>
      <c r="R1084" s="21" t="str">
        <f t="shared" si="57"/>
        <v/>
      </c>
    </row>
    <row r="1085" spans="1:18" x14ac:dyDescent="0.25">
      <c r="A1085" s="18"/>
      <c r="B1085" s="19"/>
      <c r="C1085" s="19"/>
      <c r="D1085" s="19"/>
      <c r="E1085" s="19"/>
      <c r="F1085" s="20"/>
      <c r="G1085" s="18"/>
      <c r="H1085" s="19"/>
      <c r="I1085" s="19"/>
      <c r="J1085" s="20"/>
      <c r="K1085" s="20"/>
      <c r="L1085" s="20"/>
      <c r="M1085" s="18"/>
      <c r="N1085" s="18"/>
      <c r="O1085" s="18"/>
      <c r="P1085" s="18"/>
      <c r="Q1085" s="18"/>
      <c r="R1085" s="21" t="str">
        <f t="shared" si="57"/>
        <v/>
      </c>
    </row>
    <row r="1086" spans="1:18" x14ac:dyDescent="0.25">
      <c r="A1086" s="18"/>
      <c r="B1086" s="19"/>
      <c r="C1086" s="19"/>
      <c r="D1086" s="19"/>
      <c r="E1086" s="19"/>
      <c r="F1086" s="20"/>
      <c r="G1086" s="18"/>
      <c r="H1086" s="19"/>
      <c r="I1086" s="19"/>
      <c r="J1086" s="20"/>
      <c r="K1086" s="20"/>
      <c r="L1086" s="20"/>
      <c r="M1086" s="18"/>
      <c r="N1086" s="18"/>
      <c r="O1086" s="18"/>
      <c r="P1086" s="18"/>
      <c r="Q1086" s="18"/>
      <c r="R1086" s="21" t="str">
        <f t="shared" si="57"/>
        <v/>
      </c>
    </row>
    <row r="1087" spans="1:18" x14ac:dyDescent="0.25">
      <c r="A1087" s="18"/>
      <c r="B1087" s="19"/>
      <c r="C1087" s="19"/>
      <c r="D1087" s="19"/>
      <c r="E1087" s="19"/>
      <c r="F1087" s="20"/>
      <c r="G1087" s="18"/>
      <c r="H1087" s="19"/>
      <c r="I1087" s="19"/>
      <c r="J1087" s="20"/>
      <c r="K1087" s="20"/>
      <c r="L1087" s="20"/>
      <c r="M1087" s="18"/>
      <c r="N1087" s="18"/>
      <c r="O1087" s="18"/>
      <c r="P1087" s="18"/>
      <c r="Q1087" s="18"/>
      <c r="R1087" s="21" t="str">
        <f t="shared" si="57"/>
        <v/>
      </c>
    </row>
    <row r="1088" spans="1:18" x14ac:dyDescent="0.25">
      <c r="A1088" s="18"/>
      <c r="B1088" s="19"/>
      <c r="C1088" s="19"/>
      <c r="D1088" s="19"/>
      <c r="E1088" s="19"/>
      <c r="F1088" s="20"/>
      <c r="G1088" s="18"/>
      <c r="H1088" s="19"/>
      <c r="I1088" s="19"/>
      <c r="J1088" s="20"/>
      <c r="K1088" s="20"/>
      <c r="L1088" s="20"/>
      <c r="M1088" s="18"/>
      <c r="N1088" s="18"/>
      <c r="O1088" s="18"/>
      <c r="P1088" s="18"/>
      <c r="Q1088" s="18"/>
      <c r="R1088" s="21" t="str">
        <f t="shared" si="57"/>
        <v/>
      </c>
    </row>
    <row r="1089" spans="1:18" x14ac:dyDescent="0.25">
      <c r="A1089" s="18"/>
      <c r="B1089" s="19"/>
      <c r="C1089" s="19"/>
      <c r="D1089" s="19"/>
      <c r="E1089" s="19"/>
      <c r="F1089" s="20"/>
      <c r="G1089" s="18"/>
      <c r="H1089" s="19"/>
      <c r="I1089" s="19"/>
      <c r="J1089" s="20"/>
      <c r="K1089" s="20"/>
      <c r="L1089" s="20"/>
      <c r="M1089" s="18"/>
      <c r="N1089" s="18"/>
      <c r="O1089" s="18"/>
      <c r="P1089" s="18"/>
      <c r="Q1089" s="18"/>
      <c r="R1089" s="21" t="str">
        <f t="shared" si="57"/>
        <v/>
      </c>
    </row>
    <row r="1090" spans="1:18" x14ac:dyDescent="0.25">
      <c r="A1090" s="18"/>
      <c r="B1090" s="19"/>
      <c r="C1090" s="19"/>
      <c r="D1090" s="19"/>
      <c r="E1090" s="19"/>
      <c r="F1090" s="20"/>
      <c r="G1090" s="18"/>
      <c r="H1090" s="19"/>
      <c r="I1090" s="19"/>
      <c r="J1090" s="20"/>
      <c r="K1090" s="20"/>
      <c r="L1090" s="20"/>
      <c r="M1090" s="18"/>
      <c r="N1090" s="18"/>
      <c r="O1090" s="18"/>
      <c r="P1090" s="18"/>
      <c r="Q1090" s="18"/>
      <c r="R1090" s="21" t="str">
        <f t="shared" si="57"/>
        <v/>
      </c>
    </row>
    <row r="1091" spans="1:18" x14ac:dyDescent="0.25">
      <c r="A1091" s="18"/>
      <c r="B1091" s="19"/>
      <c r="C1091" s="19"/>
      <c r="D1091" s="19"/>
      <c r="E1091" s="19"/>
      <c r="F1091" s="20"/>
      <c r="G1091" s="18"/>
      <c r="H1091" s="19"/>
      <c r="I1091" s="19"/>
      <c r="J1091" s="20"/>
      <c r="K1091" s="20"/>
      <c r="L1091" s="20"/>
      <c r="M1091" s="18"/>
      <c r="N1091" s="18"/>
      <c r="O1091" s="18"/>
      <c r="P1091" s="18"/>
      <c r="Q1091" s="18"/>
      <c r="R1091" s="21" t="str">
        <f t="shared" si="57"/>
        <v/>
      </c>
    </row>
    <row r="1092" spans="1:18" x14ac:dyDescent="0.25">
      <c r="A1092" s="18"/>
      <c r="B1092" s="19"/>
      <c r="C1092" s="19"/>
      <c r="D1092" s="19"/>
      <c r="E1092" s="19"/>
      <c r="F1092" s="20"/>
      <c r="G1092" s="18"/>
      <c r="H1092" s="19"/>
      <c r="I1092" s="19"/>
      <c r="J1092" s="20"/>
      <c r="K1092" s="20"/>
      <c r="L1092" s="20"/>
      <c r="M1092" s="18"/>
      <c r="N1092" s="18"/>
      <c r="O1092" s="18"/>
      <c r="P1092" s="18"/>
      <c r="Q1092" s="18"/>
      <c r="R1092" s="21" t="str">
        <f t="shared" si="57"/>
        <v/>
      </c>
    </row>
    <row r="1093" spans="1:18" x14ac:dyDescent="0.25">
      <c r="A1093" s="18"/>
      <c r="B1093" s="19"/>
      <c r="C1093" s="19"/>
      <c r="D1093" s="19"/>
      <c r="E1093" s="19"/>
      <c r="F1093" s="20"/>
      <c r="G1093" s="18"/>
      <c r="H1093" s="19"/>
      <c r="I1093" s="19"/>
      <c r="J1093" s="20"/>
      <c r="K1093" s="20"/>
      <c r="L1093" s="20"/>
      <c r="M1093" s="18"/>
      <c r="N1093" s="18"/>
      <c r="O1093" s="18"/>
      <c r="P1093" s="18"/>
      <c r="Q1093" s="18"/>
      <c r="R1093" s="21" t="str">
        <f t="shared" si="57"/>
        <v/>
      </c>
    </row>
    <row r="1094" spans="1:18" x14ac:dyDescent="0.25">
      <c r="A1094" s="18"/>
      <c r="B1094" s="19"/>
      <c r="C1094" s="19"/>
      <c r="D1094" s="19"/>
      <c r="E1094" s="19"/>
      <c r="F1094" s="20"/>
      <c r="G1094" s="18"/>
      <c r="H1094" s="19"/>
      <c r="I1094" s="19"/>
      <c r="J1094" s="20"/>
      <c r="K1094" s="20"/>
      <c r="L1094" s="20"/>
      <c r="M1094" s="18"/>
      <c r="N1094" s="18"/>
      <c r="O1094" s="18"/>
      <c r="P1094" s="18"/>
      <c r="Q1094" s="18"/>
      <c r="R1094" s="21" t="str">
        <f t="shared" si="57"/>
        <v/>
      </c>
    </row>
    <row r="1095" spans="1:18" x14ac:dyDescent="0.25">
      <c r="A1095" s="18"/>
      <c r="B1095" s="19"/>
      <c r="C1095" s="19"/>
      <c r="D1095" s="19"/>
      <c r="E1095" s="19"/>
      <c r="F1095" s="20"/>
      <c r="G1095" s="18"/>
      <c r="H1095" s="19"/>
      <c r="I1095" s="19"/>
      <c r="J1095" s="20"/>
      <c r="K1095" s="20"/>
      <c r="L1095" s="20"/>
      <c r="M1095" s="18"/>
      <c r="N1095" s="18"/>
      <c r="O1095" s="18"/>
      <c r="P1095" s="18"/>
      <c r="Q1095" s="18"/>
      <c r="R1095" s="21" t="str">
        <f t="shared" si="57"/>
        <v/>
      </c>
    </row>
    <row r="1096" spans="1:18" x14ac:dyDescent="0.25">
      <c r="A1096" s="18"/>
      <c r="B1096" s="19"/>
      <c r="C1096" s="19"/>
      <c r="D1096" s="19"/>
      <c r="E1096" s="19"/>
      <c r="F1096" s="20"/>
      <c r="G1096" s="18"/>
      <c r="H1096" s="19"/>
      <c r="I1096" s="19"/>
      <c r="J1096" s="20"/>
      <c r="K1096" s="20"/>
      <c r="L1096" s="20"/>
      <c r="M1096" s="18"/>
      <c r="N1096" s="18"/>
      <c r="O1096" s="18"/>
      <c r="P1096" s="18"/>
      <c r="Q1096" s="18"/>
      <c r="R1096" s="21" t="str">
        <f t="shared" si="57"/>
        <v/>
      </c>
    </row>
    <row r="1097" spans="1:18" x14ac:dyDescent="0.25">
      <c r="A1097" s="18"/>
      <c r="B1097" s="19"/>
      <c r="C1097" s="19"/>
      <c r="D1097" s="19"/>
      <c r="E1097" s="19"/>
      <c r="F1097" s="20"/>
      <c r="G1097" s="18"/>
      <c r="H1097" s="19"/>
      <c r="I1097" s="19"/>
      <c r="J1097" s="20"/>
      <c r="K1097" s="20"/>
      <c r="L1097" s="20"/>
      <c r="M1097" s="18"/>
      <c r="N1097" s="18"/>
      <c r="O1097" s="18"/>
      <c r="P1097" s="18"/>
      <c r="Q1097" s="18"/>
      <c r="R1097" s="21" t="str">
        <f t="shared" si="57"/>
        <v/>
      </c>
    </row>
    <row r="1098" spans="1:18" x14ac:dyDescent="0.25">
      <c r="A1098" s="18"/>
      <c r="B1098" s="19"/>
      <c r="C1098" s="19"/>
      <c r="D1098" s="19"/>
      <c r="E1098" s="19"/>
      <c r="F1098" s="20"/>
      <c r="G1098" s="18"/>
      <c r="H1098" s="19"/>
      <c r="I1098" s="19"/>
      <c r="J1098" s="20"/>
      <c r="K1098" s="20"/>
      <c r="L1098" s="20"/>
      <c r="M1098" s="18"/>
      <c r="N1098" s="18"/>
      <c r="O1098" s="18"/>
      <c r="P1098" s="18"/>
      <c r="Q1098" s="18"/>
      <c r="R1098" s="21" t="str">
        <f t="shared" si="57"/>
        <v/>
      </c>
    </row>
    <row r="1099" spans="1:18" x14ac:dyDescent="0.25">
      <c r="A1099" s="18"/>
      <c r="B1099" s="19"/>
      <c r="C1099" s="19"/>
      <c r="D1099" s="19"/>
      <c r="E1099" s="19"/>
      <c r="F1099" s="20"/>
      <c r="G1099" s="18"/>
      <c r="H1099" s="19"/>
      <c r="I1099" s="19"/>
      <c r="J1099" s="20"/>
      <c r="K1099" s="20"/>
      <c r="L1099" s="20"/>
      <c r="M1099" s="18"/>
      <c r="N1099" s="18"/>
      <c r="O1099" s="18"/>
      <c r="P1099" s="18"/>
      <c r="Q1099" s="18"/>
      <c r="R1099" s="21" t="str">
        <f t="shared" si="57"/>
        <v/>
      </c>
    </row>
    <row r="1100" spans="1:18" x14ac:dyDescent="0.25">
      <c r="A1100" s="18"/>
      <c r="B1100" s="19"/>
      <c r="C1100" s="19"/>
      <c r="D1100" s="19"/>
      <c r="E1100" s="19"/>
      <c r="F1100" s="20"/>
      <c r="G1100" s="18"/>
      <c r="H1100" s="19"/>
      <c r="I1100" s="19"/>
      <c r="J1100" s="20"/>
      <c r="K1100" s="20"/>
      <c r="L1100" s="20"/>
      <c r="M1100" s="18"/>
      <c r="N1100" s="18"/>
      <c r="O1100" s="18"/>
      <c r="P1100" s="18"/>
      <c r="Q1100" s="18"/>
      <c r="R1100" s="21" t="str">
        <f t="shared" si="57"/>
        <v/>
      </c>
    </row>
    <row r="1101" spans="1:18" x14ac:dyDescent="0.25">
      <c r="A1101" s="18"/>
      <c r="B1101" s="19"/>
      <c r="C1101" s="19"/>
      <c r="D1101" s="19"/>
      <c r="E1101" s="19"/>
      <c r="F1101" s="20"/>
      <c r="G1101" s="18"/>
      <c r="H1101" s="19"/>
      <c r="I1101" s="19"/>
      <c r="J1101" s="20"/>
      <c r="K1101" s="20"/>
      <c r="L1101" s="20"/>
      <c r="M1101" s="18"/>
      <c r="N1101" s="18"/>
      <c r="O1101" s="18"/>
      <c r="P1101" s="18"/>
      <c r="Q1101" s="18"/>
      <c r="R1101" s="21" t="str">
        <f t="shared" si="57"/>
        <v/>
      </c>
    </row>
    <row r="1102" spans="1:18" x14ac:dyDescent="0.25">
      <c r="A1102" s="18"/>
      <c r="B1102" s="19"/>
      <c r="C1102" s="19"/>
      <c r="D1102" s="19"/>
      <c r="E1102" s="19"/>
      <c r="F1102" s="20"/>
      <c r="G1102" s="18"/>
      <c r="H1102" s="19"/>
      <c r="I1102" s="19"/>
      <c r="J1102" s="20"/>
      <c r="K1102" s="20"/>
      <c r="L1102" s="20"/>
      <c r="M1102" s="18"/>
      <c r="N1102" s="18"/>
      <c r="O1102" s="18"/>
      <c r="P1102" s="18"/>
      <c r="Q1102" s="18"/>
      <c r="R1102" s="21" t="str">
        <f t="shared" si="57"/>
        <v/>
      </c>
    </row>
    <row r="1103" spans="1:18" x14ac:dyDescent="0.25">
      <c r="A1103" s="18"/>
      <c r="B1103" s="19"/>
      <c r="C1103" s="19"/>
      <c r="D1103" s="19"/>
      <c r="E1103" s="19"/>
      <c r="F1103" s="20"/>
      <c r="G1103" s="18"/>
      <c r="H1103" s="19"/>
      <c r="I1103" s="19"/>
      <c r="J1103" s="20"/>
      <c r="K1103" s="20"/>
      <c r="L1103" s="20"/>
      <c r="M1103" s="18"/>
      <c r="N1103" s="18"/>
      <c r="O1103" s="18"/>
      <c r="P1103" s="18"/>
      <c r="Q1103" s="18"/>
      <c r="R1103" s="21" t="str">
        <f t="shared" si="57"/>
        <v/>
      </c>
    </row>
    <row r="1104" spans="1:18" x14ac:dyDescent="0.25">
      <c r="A1104" s="18"/>
      <c r="B1104" s="19"/>
      <c r="C1104" s="19"/>
      <c r="D1104" s="19"/>
      <c r="E1104" s="19"/>
      <c r="F1104" s="20"/>
      <c r="G1104" s="18"/>
      <c r="H1104" s="19"/>
      <c r="I1104" s="19"/>
      <c r="J1104" s="20"/>
      <c r="K1104" s="20"/>
      <c r="L1104" s="20"/>
      <c r="M1104" s="18"/>
      <c r="N1104" s="18"/>
      <c r="O1104" s="18"/>
      <c r="P1104" s="18"/>
      <c r="Q1104" s="18"/>
      <c r="R1104" s="21" t="str">
        <f t="shared" si="57"/>
        <v/>
      </c>
    </row>
    <row r="1105" spans="1:18" x14ac:dyDescent="0.25">
      <c r="A1105" s="18"/>
      <c r="B1105" s="19"/>
      <c r="C1105" s="19"/>
      <c r="D1105" s="19"/>
      <c r="E1105" s="19"/>
      <c r="F1105" s="20"/>
      <c r="G1105" s="18"/>
      <c r="H1105" s="19"/>
      <c r="I1105" s="19"/>
      <c r="J1105" s="20"/>
      <c r="K1105" s="20"/>
      <c r="L1105" s="20"/>
      <c r="M1105" s="18"/>
      <c r="N1105" s="18"/>
      <c r="O1105" s="18"/>
      <c r="P1105" s="18"/>
      <c r="Q1105" s="18"/>
      <c r="R1105" s="21" t="str">
        <f t="shared" si="57"/>
        <v/>
      </c>
    </row>
    <row r="1106" spans="1:18" x14ac:dyDescent="0.25">
      <c r="A1106" s="18"/>
      <c r="B1106" s="19"/>
      <c r="C1106" s="19"/>
      <c r="D1106" s="19"/>
      <c r="E1106" s="19"/>
      <c r="F1106" s="20"/>
      <c r="G1106" s="18"/>
      <c r="H1106" s="19"/>
      <c r="I1106" s="19"/>
      <c r="J1106" s="20"/>
      <c r="K1106" s="20"/>
      <c r="L1106" s="20"/>
      <c r="M1106" s="18"/>
      <c r="N1106" s="18"/>
      <c r="O1106" s="18"/>
      <c r="P1106" s="18"/>
      <c r="Q1106" s="18"/>
      <c r="R1106" s="21" t="str">
        <f t="shared" si="57"/>
        <v/>
      </c>
    </row>
    <row r="1107" spans="1:18" x14ac:dyDescent="0.25">
      <c r="A1107" s="18"/>
      <c r="B1107" s="19"/>
      <c r="C1107" s="19"/>
      <c r="D1107" s="19"/>
      <c r="E1107" s="19"/>
      <c r="F1107" s="20"/>
      <c r="G1107" s="18"/>
      <c r="H1107" s="19"/>
      <c r="I1107" s="19"/>
      <c r="J1107" s="20"/>
      <c r="K1107" s="20"/>
      <c r="L1107" s="20"/>
      <c r="M1107" s="18"/>
      <c r="N1107" s="18"/>
      <c r="O1107" s="18"/>
      <c r="P1107" s="18"/>
      <c r="Q1107" s="18"/>
      <c r="R1107" s="21" t="str">
        <f t="shared" si="57"/>
        <v/>
      </c>
    </row>
    <row r="1108" spans="1:18" x14ac:dyDescent="0.25">
      <c r="A1108" s="18"/>
      <c r="B1108" s="19"/>
      <c r="C1108" s="19"/>
      <c r="D1108" s="19"/>
      <c r="E1108" s="19"/>
      <c r="F1108" s="20"/>
      <c r="G1108" s="18"/>
      <c r="H1108" s="19"/>
      <c r="I1108" s="19"/>
      <c r="J1108" s="20"/>
      <c r="K1108" s="20"/>
      <c r="L1108" s="20"/>
      <c r="M1108" s="18"/>
      <c r="N1108" s="18"/>
      <c r="O1108" s="18"/>
      <c r="P1108" s="18"/>
      <c r="Q1108" s="18"/>
      <c r="R1108" s="21" t="str">
        <f t="shared" si="57"/>
        <v/>
      </c>
    </row>
    <row r="1109" spans="1:18" x14ac:dyDescent="0.25">
      <c r="A1109" s="18"/>
      <c r="B1109" s="19"/>
      <c r="C1109" s="19"/>
      <c r="D1109" s="19"/>
      <c r="E1109" s="19"/>
      <c r="F1109" s="20"/>
      <c r="G1109" s="18"/>
      <c r="H1109" s="19"/>
      <c r="I1109" s="19"/>
      <c r="J1109" s="20"/>
      <c r="K1109" s="20"/>
      <c r="L1109" s="20"/>
      <c r="M1109" s="18"/>
      <c r="N1109" s="18"/>
      <c r="O1109" s="18"/>
      <c r="P1109" s="18"/>
      <c r="Q1109" s="18"/>
      <c r="R1109" s="21" t="str">
        <f t="shared" si="57"/>
        <v/>
      </c>
    </row>
    <row r="1110" spans="1:18" x14ac:dyDescent="0.25">
      <c r="A1110" s="18"/>
      <c r="B1110" s="19"/>
      <c r="C1110" s="19"/>
      <c r="D1110" s="19"/>
      <c r="E1110" s="19"/>
      <c r="F1110" s="20"/>
      <c r="G1110" s="18"/>
      <c r="H1110" s="19"/>
      <c r="I1110" s="19"/>
      <c r="J1110" s="20"/>
      <c r="K1110" s="20"/>
      <c r="L1110" s="20"/>
      <c r="M1110" s="18"/>
      <c r="N1110" s="18"/>
      <c r="O1110" s="18"/>
      <c r="P1110" s="18"/>
      <c r="Q1110" s="18"/>
      <c r="R1110" s="21" t="str">
        <f t="shared" si="57"/>
        <v/>
      </c>
    </row>
    <row r="1111" spans="1:18" x14ac:dyDescent="0.25">
      <c r="A1111" s="18"/>
      <c r="B1111" s="19"/>
      <c r="C1111" s="19"/>
      <c r="D1111" s="19"/>
      <c r="E1111" s="19"/>
      <c r="F1111" s="20"/>
      <c r="G1111" s="18"/>
      <c r="H1111" s="19"/>
      <c r="I1111" s="19"/>
      <c r="J1111" s="20"/>
      <c r="K1111" s="20"/>
      <c r="L1111" s="20"/>
      <c r="M1111" s="18"/>
      <c r="N1111" s="18"/>
      <c r="O1111" s="18"/>
      <c r="P1111" s="18"/>
      <c r="Q1111" s="18"/>
      <c r="R1111" s="21" t="str">
        <f t="shared" si="57"/>
        <v/>
      </c>
    </row>
    <row r="1112" spans="1:18" x14ac:dyDescent="0.25">
      <c r="A1112" s="18"/>
      <c r="B1112" s="19"/>
      <c r="C1112" s="19"/>
      <c r="D1112" s="19"/>
      <c r="E1112" s="19"/>
      <c r="F1112" s="20"/>
      <c r="G1112" s="18"/>
      <c r="H1112" s="19"/>
      <c r="I1112" s="19"/>
      <c r="J1112" s="20"/>
      <c r="K1112" s="20"/>
      <c r="L1112" s="20"/>
      <c r="M1112" s="18"/>
      <c r="N1112" s="18"/>
      <c r="O1112" s="18"/>
      <c r="P1112" s="18"/>
      <c r="Q1112" s="18"/>
      <c r="R1112" s="21" t="str">
        <f t="shared" si="57"/>
        <v/>
      </c>
    </row>
    <row r="1113" spans="1:18" x14ac:dyDescent="0.25">
      <c r="A1113" s="18"/>
      <c r="B1113" s="19"/>
      <c r="C1113" s="19"/>
      <c r="D1113" s="19"/>
      <c r="E1113" s="19"/>
      <c r="F1113" s="20"/>
      <c r="G1113" s="18"/>
      <c r="H1113" s="19"/>
      <c r="I1113" s="19"/>
      <c r="J1113" s="20"/>
      <c r="K1113" s="20"/>
      <c r="L1113" s="20"/>
      <c r="M1113" s="18"/>
      <c r="N1113" s="18"/>
      <c r="O1113" s="18"/>
      <c r="P1113" s="18"/>
      <c r="Q1113" s="18"/>
      <c r="R1113" s="21" t="str">
        <f t="shared" si="57"/>
        <v/>
      </c>
    </row>
    <row r="1114" spans="1:18" x14ac:dyDescent="0.25">
      <c r="A1114" s="18"/>
      <c r="B1114" s="19"/>
      <c r="C1114" s="19"/>
      <c r="D1114" s="19"/>
      <c r="E1114" s="19"/>
      <c r="F1114" s="20"/>
      <c r="G1114" s="18"/>
      <c r="H1114" s="19"/>
      <c r="I1114" s="19"/>
      <c r="J1114" s="20"/>
      <c r="K1114" s="20"/>
      <c r="L1114" s="20"/>
      <c r="M1114" s="18"/>
      <c r="N1114" s="18"/>
      <c r="O1114" s="18"/>
      <c r="P1114" s="18"/>
      <c r="Q1114" s="18"/>
      <c r="R1114" s="21" t="str">
        <f t="shared" si="57"/>
        <v/>
      </c>
    </row>
    <row r="1115" spans="1:18" x14ac:dyDescent="0.25">
      <c r="A1115" s="18"/>
      <c r="B1115" s="19"/>
      <c r="C1115" s="19"/>
      <c r="D1115" s="19"/>
      <c r="E1115" s="19"/>
      <c r="F1115" s="20"/>
      <c r="G1115" s="18"/>
      <c r="H1115" s="19"/>
      <c r="I1115" s="19"/>
      <c r="J1115" s="20"/>
      <c r="K1115" s="20"/>
      <c r="L1115" s="20"/>
      <c r="M1115" s="18"/>
      <c r="N1115" s="18"/>
      <c r="O1115" s="18"/>
      <c r="P1115" s="18"/>
      <c r="Q1115" s="18"/>
      <c r="R1115" s="21" t="str">
        <f t="shared" si="57"/>
        <v/>
      </c>
    </row>
    <row r="1116" spans="1:18" x14ac:dyDescent="0.25">
      <c r="A1116" s="18"/>
      <c r="B1116" s="19"/>
      <c r="C1116" s="19"/>
      <c r="D1116" s="19"/>
      <c r="E1116" s="19"/>
      <c r="F1116" s="20"/>
      <c r="G1116" s="18"/>
      <c r="H1116" s="19"/>
      <c r="I1116" s="19"/>
      <c r="J1116" s="20"/>
      <c r="K1116" s="20"/>
      <c r="L1116" s="20"/>
      <c r="M1116" s="18"/>
      <c r="N1116" s="18"/>
      <c r="O1116" s="18"/>
      <c r="P1116" s="18"/>
      <c r="Q1116" s="18"/>
      <c r="R1116" s="21" t="str">
        <f t="shared" si="57"/>
        <v/>
      </c>
    </row>
    <row r="1117" spans="1:18" x14ac:dyDescent="0.25">
      <c r="A1117" s="18"/>
      <c r="B1117" s="19"/>
      <c r="C1117" s="19"/>
      <c r="D1117" s="19"/>
      <c r="E1117" s="19"/>
      <c r="F1117" s="20"/>
      <c r="G1117" s="18"/>
      <c r="H1117" s="19"/>
      <c r="I1117" s="19"/>
      <c r="J1117" s="20"/>
      <c r="K1117" s="20"/>
      <c r="L1117" s="20"/>
      <c r="M1117" s="18"/>
      <c r="N1117" s="18"/>
      <c r="O1117" s="18"/>
      <c r="P1117" s="18"/>
      <c r="Q1117" s="18"/>
      <c r="R1117" s="21" t="str">
        <f t="shared" si="57"/>
        <v/>
      </c>
    </row>
    <row r="1118" spans="1:18" x14ac:dyDescent="0.25">
      <c r="A1118" s="18"/>
      <c r="B1118" s="19"/>
      <c r="C1118" s="19"/>
      <c r="D1118" s="19"/>
      <c r="E1118" s="19"/>
      <c r="F1118" s="20"/>
      <c r="G1118" s="18"/>
      <c r="H1118" s="19"/>
      <c r="I1118" s="19"/>
      <c r="J1118" s="20"/>
      <c r="K1118" s="20"/>
      <c r="L1118" s="20"/>
      <c r="M1118" s="18"/>
      <c r="N1118" s="18"/>
      <c r="O1118" s="18"/>
      <c r="P1118" s="18"/>
      <c r="Q1118" s="18"/>
      <c r="R1118" s="21" t="str">
        <f t="shared" si="57"/>
        <v/>
      </c>
    </row>
    <row r="1119" spans="1:18" x14ac:dyDescent="0.25">
      <c r="A1119" s="18"/>
      <c r="B1119" s="19"/>
      <c r="C1119" s="19"/>
      <c r="D1119" s="19"/>
      <c r="E1119" s="19"/>
      <c r="F1119" s="20"/>
      <c r="G1119" s="18"/>
      <c r="H1119" s="19"/>
      <c r="I1119" s="19"/>
      <c r="J1119" s="20"/>
      <c r="K1119" s="20"/>
      <c r="L1119" s="20"/>
      <c r="M1119" s="18"/>
      <c r="N1119" s="18"/>
      <c r="O1119" s="18"/>
      <c r="P1119" s="18"/>
      <c r="Q1119" s="18"/>
      <c r="R1119" s="21" t="str">
        <f t="shared" si="57"/>
        <v/>
      </c>
    </row>
    <row r="1120" spans="1:18" x14ac:dyDescent="0.25">
      <c r="A1120" s="18"/>
      <c r="B1120" s="19"/>
      <c r="C1120" s="19"/>
      <c r="D1120" s="19"/>
      <c r="E1120" s="19"/>
      <c r="F1120" s="20"/>
      <c r="G1120" s="18"/>
      <c r="H1120" s="19"/>
      <c r="I1120" s="19"/>
      <c r="J1120" s="20"/>
      <c r="K1120" s="20"/>
      <c r="L1120" s="20"/>
      <c r="M1120" s="18"/>
      <c r="N1120" s="18"/>
      <c r="O1120" s="18"/>
      <c r="P1120" s="18"/>
      <c r="Q1120" s="18"/>
      <c r="R1120" s="21" t="str">
        <f t="shared" si="57"/>
        <v/>
      </c>
    </row>
    <row r="1121" spans="1:18" x14ac:dyDescent="0.25">
      <c r="A1121" s="18"/>
      <c r="B1121" s="19"/>
      <c r="C1121" s="19"/>
      <c r="D1121" s="19"/>
      <c r="E1121" s="19"/>
      <c r="F1121" s="20"/>
      <c r="G1121" s="18"/>
      <c r="H1121" s="19"/>
      <c r="I1121" s="19"/>
      <c r="J1121" s="20"/>
      <c r="K1121" s="20"/>
      <c r="L1121" s="20"/>
      <c r="M1121" s="18"/>
      <c r="N1121" s="18"/>
      <c r="O1121" s="18"/>
      <c r="P1121" s="18"/>
      <c r="Q1121" s="18"/>
      <c r="R1121" s="21" t="str">
        <f t="shared" si="57"/>
        <v/>
      </c>
    </row>
    <row r="1122" spans="1:18" x14ac:dyDescent="0.25">
      <c r="A1122" s="18"/>
      <c r="B1122" s="19"/>
      <c r="C1122" s="19"/>
      <c r="D1122" s="19"/>
      <c r="E1122" s="19"/>
      <c r="F1122" s="20"/>
      <c r="G1122" s="18"/>
      <c r="H1122" s="19"/>
      <c r="I1122" s="19"/>
      <c r="J1122" s="20"/>
      <c r="K1122" s="20"/>
      <c r="L1122" s="20"/>
      <c r="M1122" s="18"/>
      <c r="N1122" s="18"/>
      <c r="O1122" s="18"/>
      <c r="P1122" s="18"/>
      <c r="Q1122" s="18"/>
      <c r="R1122" s="21" t="str">
        <f t="shared" si="57"/>
        <v/>
      </c>
    </row>
    <row r="1123" spans="1:18" x14ac:dyDescent="0.25">
      <c r="A1123" s="18"/>
      <c r="B1123" s="19"/>
      <c r="C1123" s="19"/>
      <c r="D1123" s="19"/>
      <c r="E1123" s="19"/>
      <c r="F1123" s="20"/>
      <c r="G1123" s="18"/>
      <c r="H1123" s="19"/>
      <c r="I1123" s="19"/>
      <c r="J1123" s="20"/>
      <c r="K1123" s="20"/>
      <c r="L1123" s="20"/>
      <c r="M1123" s="18"/>
      <c r="N1123" s="18"/>
      <c r="O1123" s="18"/>
      <c r="P1123" s="18"/>
      <c r="Q1123" s="18"/>
      <c r="R1123" s="21" t="str">
        <f t="shared" si="57"/>
        <v/>
      </c>
    </row>
    <row r="1124" spans="1:18" x14ac:dyDescent="0.25">
      <c r="A1124" s="18"/>
      <c r="B1124" s="19"/>
      <c r="C1124" s="19"/>
      <c r="D1124" s="19"/>
      <c r="E1124" s="19"/>
      <c r="F1124" s="20"/>
      <c r="G1124" s="18"/>
      <c r="H1124" s="19"/>
      <c r="I1124" s="19"/>
      <c r="J1124" s="20"/>
      <c r="K1124" s="20"/>
      <c r="L1124" s="20"/>
      <c r="M1124" s="18"/>
      <c r="N1124" s="18"/>
      <c r="O1124" s="18"/>
      <c r="P1124" s="18"/>
      <c r="Q1124" s="18"/>
      <c r="R1124" s="21" t="str">
        <f t="shared" si="57"/>
        <v/>
      </c>
    </row>
    <row r="1125" spans="1:18" x14ac:dyDescent="0.25">
      <c r="A1125" s="18"/>
      <c r="B1125" s="19"/>
      <c r="C1125" s="19"/>
      <c r="D1125" s="19"/>
      <c r="E1125" s="19"/>
      <c r="F1125" s="20"/>
      <c r="G1125" s="18"/>
      <c r="H1125" s="19"/>
      <c r="I1125" s="19"/>
      <c r="J1125" s="20"/>
      <c r="K1125" s="20"/>
      <c r="L1125" s="20"/>
      <c r="M1125" s="18"/>
      <c r="N1125" s="18"/>
      <c r="O1125" s="18"/>
      <c r="P1125" s="18"/>
      <c r="Q1125" s="18"/>
      <c r="R1125" s="21" t="str">
        <f t="shared" si="57"/>
        <v/>
      </c>
    </row>
    <row r="1126" spans="1:18" x14ac:dyDescent="0.25">
      <c r="A1126" s="18"/>
      <c r="B1126" s="19"/>
      <c r="C1126" s="19"/>
      <c r="D1126" s="19"/>
      <c r="E1126" s="19"/>
      <c r="F1126" s="20"/>
      <c r="G1126" s="18"/>
      <c r="H1126" s="19"/>
      <c r="I1126" s="19"/>
      <c r="J1126" s="20"/>
      <c r="K1126" s="20"/>
      <c r="L1126" s="20"/>
      <c r="M1126" s="18"/>
      <c r="N1126" s="18"/>
      <c r="O1126" s="18"/>
      <c r="P1126" s="18"/>
      <c r="Q1126" s="18"/>
      <c r="R1126" s="21" t="str">
        <f t="shared" si="57"/>
        <v/>
      </c>
    </row>
    <row r="1127" spans="1:18" x14ac:dyDescent="0.25">
      <c r="A1127" s="18"/>
      <c r="B1127" s="19"/>
      <c r="C1127" s="19"/>
      <c r="D1127" s="19"/>
      <c r="E1127" s="19"/>
      <c r="F1127" s="20"/>
      <c r="G1127" s="18"/>
      <c r="H1127" s="19"/>
      <c r="I1127" s="19"/>
      <c r="J1127" s="20"/>
      <c r="K1127" s="20"/>
      <c r="L1127" s="20"/>
      <c r="M1127" s="18"/>
      <c r="N1127" s="18"/>
      <c r="O1127" s="18"/>
      <c r="P1127" s="18"/>
      <c r="Q1127" s="18"/>
      <c r="R1127" s="21" t="str">
        <f t="shared" si="57"/>
        <v/>
      </c>
    </row>
    <row r="1128" spans="1:18" x14ac:dyDescent="0.25">
      <c r="A1128" s="18"/>
      <c r="B1128" s="19"/>
      <c r="C1128" s="19"/>
      <c r="D1128" s="19"/>
      <c r="E1128" s="19"/>
      <c r="F1128" s="20"/>
      <c r="G1128" s="18"/>
      <c r="H1128" s="19"/>
      <c r="I1128" s="19"/>
      <c r="J1128" s="20"/>
      <c r="K1128" s="20"/>
      <c r="L1128" s="20"/>
      <c r="M1128" s="18"/>
      <c r="N1128" s="18"/>
      <c r="O1128" s="18"/>
      <c r="P1128" s="18"/>
      <c r="Q1128" s="18"/>
      <c r="R1128" s="21" t="str">
        <f t="shared" si="57"/>
        <v/>
      </c>
    </row>
    <row r="1129" spans="1:18" x14ac:dyDescent="0.25">
      <c r="A1129" s="18"/>
      <c r="B1129" s="19"/>
      <c r="C1129" s="19"/>
      <c r="D1129" s="19"/>
      <c r="E1129" s="19"/>
      <c r="F1129" s="20"/>
      <c r="G1129" s="18"/>
      <c r="H1129" s="19"/>
      <c r="I1129" s="19"/>
      <c r="J1129" s="20"/>
      <c r="K1129" s="20"/>
      <c r="L1129" s="20"/>
      <c r="M1129" s="18"/>
      <c r="N1129" s="18"/>
      <c r="O1129" s="18"/>
      <c r="P1129" s="18"/>
      <c r="Q1129" s="18"/>
      <c r="R1129" s="21" t="str">
        <f t="shared" si="57"/>
        <v/>
      </c>
    </row>
    <row r="1130" spans="1:18" x14ac:dyDescent="0.25">
      <c r="A1130" s="18"/>
      <c r="B1130" s="19"/>
      <c r="C1130" s="19"/>
      <c r="D1130" s="19"/>
      <c r="E1130" s="19"/>
      <c r="F1130" s="20"/>
      <c r="G1130" s="18"/>
      <c r="H1130" s="19"/>
      <c r="I1130" s="19"/>
      <c r="J1130" s="20"/>
      <c r="K1130" s="20"/>
      <c r="L1130" s="20"/>
      <c r="M1130" s="18"/>
      <c r="N1130" s="18"/>
      <c r="O1130" s="18"/>
      <c r="P1130" s="18"/>
      <c r="Q1130" s="18"/>
      <c r="R1130" s="21" t="str">
        <f t="shared" si="57"/>
        <v/>
      </c>
    </row>
    <row r="1131" spans="1:18" x14ac:dyDescent="0.25">
      <c r="A1131" s="18"/>
      <c r="B1131" s="19"/>
      <c r="C1131" s="19"/>
      <c r="D1131" s="19"/>
      <c r="E1131" s="19"/>
      <c r="F1131" s="20"/>
      <c r="G1131" s="18"/>
      <c r="H1131" s="19"/>
      <c r="I1131" s="19"/>
      <c r="J1131" s="20"/>
      <c r="K1131" s="20"/>
      <c r="L1131" s="20"/>
      <c r="M1131" s="18"/>
      <c r="N1131" s="18"/>
      <c r="O1131" s="18"/>
      <c r="P1131" s="18"/>
      <c r="Q1131" s="18"/>
      <c r="R1131" s="21" t="str">
        <f t="shared" si="57"/>
        <v/>
      </c>
    </row>
    <row r="1132" spans="1:18" x14ac:dyDescent="0.25">
      <c r="A1132" s="18"/>
      <c r="B1132" s="19"/>
      <c r="C1132" s="19"/>
      <c r="D1132" s="19"/>
      <c r="E1132" s="19"/>
      <c r="F1132" s="20"/>
      <c r="G1132" s="18"/>
      <c r="H1132" s="19"/>
      <c r="I1132" s="19"/>
      <c r="J1132" s="20"/>
      <c r="K1132" s="20"/>
      <c r="L1132" s="20"/>
      <c r="M1132" s="18"/>
      <c r="N1132" s="18"/>
      <c r="O1132" s="18"/>
      <c r="P1132" s="18"/>
      <c r="Q1132" s="18"/>
      <c r="R1132" s="21" t="str">
        <f t="shared" si="57"/>
        <v/>
      </c>
    </row>
    <row r="1133" spans="1:18" x14ac:dyDescent="0.25">
      <c r="A1133" s="18"/>
      <c r="B1133" s="19"/>
      <c r="C1133" s="19"/>
      <c r="D1133" s="19"/>
      <c r="E1133" s="19"/>
      <c r="F1133" s="20"/>
      <c r="G1133" s="18"/>
      <c r="H1133" s="19"/>
      <c r="I1133" s="19"/>
      <c r="J1133" s="20"/>
      <c r="K1133" s="20"/>
      <c r="L1133" s="20"/>
      <c r="M1133" s="18"/>
      <c r="N1133" s="18"/>
      <c r="O1133" s="18"/>
      <c r="P1133" s="18"/>
      <c r="Q1133" s="18"/>
      <c r="R1133" s="21" t="str">
        <f t="shared" si="57"/>
        <v/>
      </c>
    </row>
    <row r="1134" spans="1:18" x14ac:dyDescent="0.25">
      <c r="A1134" s="18"/>
      <c r="B1134" s="19"/>
      <c r="C1134" s="19"/>
      <c r="D1134" s="19"/>
      <c r="E1134" s="19"/>
      <c r="F1134" s="20"/>
      <c r="G1134" s="18"/>
      <c r="H1134" s="19"/>
      <c r="I1134" s="19"/>
      <c r="J1134" s="20"/>
      <c r="K1134" s="20"/>
      <c r="L1134" s="20"/>
      <c r="M1134" s="18"/>
      <c r="N1134" s="18"/>
      <c r="O1134" s="18"/>
      <c r="P1134" s="18"/>
      <c r="Q1134" s="18"/>
      <c r="R1134" s="21" t="str">
        <f t="shared" si="57"/>
        <v/>
      </c>
    </row>
    <row r="1135" spans="1:18" x14ac:dyDescent="0.25">
      <c r="A1135" s="18"/>
      <c r="B1135" s="19"/>
      <c r="C1135" s="19"/>
      <c r="D1135" s="19"/>
      <c r="E1135" s="19"/>
      <c r="F1135" s="20"/>
      <c r="G1135" s="18"/>
      <c r="H1135" s="19"/>
      <c r="I1135" s="19"/>
      <c r="J1135" s="20"/>
      <c r="K1135" s="20"/>
      <c r="L1135" s="20"/>
      <c r="M1135" s="18"/>
      <c r="N1135" s="18"/>
      <c r="O1135" s="18"/>
      <c r="P1135" s="18"/>
      <c r="Q1135" s="18"/>
      <c r="R1135" s="21" t="str">
        <f t="shared" si="57"/>
        <v/>
      </c>
    </row>
    <row r="1136" spans="1:18" x14ac:dyDescent="0.25">
      <c r="A1136" s="18"/>
      <c r="B1136" s="19"/>
      <c r="C1136" s="19"/>
      <c r="D1136" s="19"/>
      <c r="E1136" s="19"/>
      <c r="F1136" s="20"/>
      <c r="G1136" s="18"/>
      <c r="H1136" s="19"/>
      <c r="I1136" s="19"/>
      <c r="J1136" s="20"/>
      <c r="K1136" s="20"/>
      <c r="L1136" s="20"/>
      <c r="M1136" s="18"/>
      <c r="N1136" s="18"/>
      <c r="O1136" s="18"/>
      <c r="P1136" s="18"/>
      <c r="Q1136" s="18"/>
      <c r="R1136" s="21" t="str">
        <f t="shared" si="57"/>
        <v/>
      </c>
    </row>
    <row r="1137" spans="1:18" x14ac:dyDescent="0.25">
      <c r="A1137" s="18"/>
      <c r="B1137" s="19"/>
      <c r="C1137" s="19"/>
      <c r="D1137" s="19"/>
      <c r="E1137" s="19"/>
      <c r="F1137" s="20"/>
      <c r="G1137" s="18"/>
      <c r="H1137" s="19"/>
      <c r="I1137" s="19"/>
      <c r="J1137" s="20"/>
      <c r="K1137" s="20"/>
      <c r="L1137" s="20"/>
      <c r="M1137" s="18"/>
      <c r="N1137" s="18"/>
      <c r="O1137" s="18"/>
      <c r="P1137" s="18"/>
      <c r="Q1137" s="18"/>
      <c r="R1137" s="21" t="str">
        <f t="shared" si="57"/>
        <v/>
      </c>
    </row>
    <row r="1138" spans="1:18" x14ac:dyDescent="0.25">
      <c r="A1138" s="18"/>
      <c r="B1138" s="19"/>
      <c r="C1138" s="19"/>
      <c r="D1138" s="19"/>
      <c r="E1138" s="19"/>
      <c r="F1138" s="20"/>
      <c r="G1138" s="18"/>
      <c r="H1138" s="19"/>
      <c r="I1138" s="19"/>
      <c r="J1138" s="20"/>
      <c r="K1138" s="20"/>
      <c r="L1138" s="20"/>
      <c r="M1138" s="18"/>
      <c r="N1138" s="18"/>
      <c r="O1138" s="18"/>
      <c r="P1138" s="18"/>
      <c r="Q1138" s="18"/>
      <c r="R1138" s="21" t="str">
        <f t="shared" si="57"/>
        <v/>
      </c>
    </row>
    <row r="1139" spans="1:18" x14ac:dyDescent="0.25">
      <c r="A1139" s="18"/>
      <c r="B1139" s="19"/>
      <c r="C1139" s="19"/>
      <c r="D1139" s="19"/>
      <c r="E1139" s="19"/>
      <c r="F1139" s="20"/>
      <c r="G1139" s="18"/>
      <c r="H1139" s="19"/>
      <c r="I1139" s="19"/>
      <c r="J1139" s="20"/>
      <c r="K1139" s="20"/>
      <c r="L1139" s="20"/>
      <c r="M1139" s="18"/>
      <c r="N1139" s="18"/>
      <c r="O1139" s="18"/>
      <c r="P1139" s="18"/>
      <c r="Q1139" s="18"/>
      <c r="R1139" s="21" t="str">
        <f t="shared" si="57"/>
        <v/>
      </c>
    </row>
    <row r="1140" spans="1:18" x14ac:dyDescent="0.25">
      <c r="A1140" s="18"/>
      <c r="B1140" s="19"/>
      <c r="C1140" s="19"/>
      <c r="D1140" s="19"/>
      <c r="E1140" s="19"/>
      <c r="F1140" s="20"/>
      <c r="G1140" s="18"/>
      <c r="H1140" s="19"/>
      <c r="I1140" s="19"/>
      <c r="J1140" s="20"/>
      <c r="K1140" s="20"/>
      <c r="L1140" s="20"/>
      <c r="M1140" s="18"/>
      <c r="N1140" s="18"/>
      <c r="O1140" s="18"/>
      <c r="P1140" s="18"/>
      <c r="Q1140" s="18"/>
      <c r="R1140" s="21" t="str">
        <f t="shared" si="57"/>
        <v/>
      </c>
    </row>
    <row r="1141" spans="1:18" x14ac:dyDescent="0.25">
      <c r="A1141" s="18"/>
      <c r="B1141" s="19"/>
      <c r="C1141" s="19"/>
      <c r="D1141" s="19"/>
      <c r="E1141" s="19"/>
      <c r="F1141" s="20"/>
      <c r="G1141" s="18"/>
      <c r="H1141" s="19"/>
      <c r="I1141" s="19"/>
      <c r="J1141" s="20"/>
      <c r="K1141" s="20"/>
      <c r="L1141" s="20"/>
      <c r="M1141" s="18"/>
      <c r="N1141" s="18"/>
      <c r="O1141" s="18"/>
      <c r="P1141" s="18"/>
      <c r="Q1141" s="18"/>
      <c r="R1141" s="21" t="str">
        <f t="shared" si="57"/>
        <v/>
      </c>
    </row>
    <row r="1142" spans="1:18" x14ac:dyDescent="0.25">
      <c r="A1142" s="18"/>
      <c r="B1142" s="19"/>
      <c r="C1142" s="19"/>
      <c r="D1142" s="19"/>
      <c r="E1142" s="19"/>
      <c r="F1142" s="20"/>
      <c r="G1142" s="18"/>
      <c r="H1142" s="19"/>
      <c r="I1142" s="19"/>
      <c r="J1142" s="20"/>
      <c r="K1142" s="20"/>
      <c r="L1142" s="20"/>
      <c r="M1142" s="18"/>
      <c r="N1142" s="18"/>
      <c r="O1142" s="18"/>
      <c r="P1142" s="18"/>
      <c r="Q1142" s="18"/>
      <c r="R1142" s="21" t="str">
        <f t="shared" ref="R1142:R1205" si="58">IF(A1142&lt;&gt;"",IF(B1142&lt;&gt;"",CONCATENATE(A1142,"-",B1142),""),"")</f>
        <v/>
      </c>
    </row>
    <row r="1143" spans="1:18" x14ac:dyDescent="0.25">
      <c r="A1143" s="18"/>
      <c r="B1143" s="19"/>
      <c r="C1143" s="19"/>
      <c r="D1143" s="19"/>
      <c r="E1143" s="19"/>
      <c r="F1143" s="20"/>
      <c r="G1143" s="18"/>
      <c r="H1143" s="19"/>
      <c r="I1143" s="19"/>
      <c r="J1143" s="20"/>
      <c r="K1143" s="20"/>
      <c r="L1143" s="20"/>
      <c r="M1143" s="18"/>
      <c r="N1143" s="18"/>
      <c r="O1143" s="18"/>
      <c r="P1143" s="18"/>
      <c r="Q1143" s="18"/>
      <c r="R1143" s="21" t="str">
        <f t="shared" si="58"/>
        <v/>
      </c>
    </row>
    <row r="1144" spans="1:18" x14ac:dyDescent="0.25">
      <c r="A1144" s="18"/>
      <c r="B1144" s="19"/>
      <c r="C1144" s="19"/>
      <c r="D1144" s="19"/>
      <c r="E1144" s="19"/>
      <c r="F1144" s="20"/>
      <c r="G1144" s="18"/>
      <c r="H1144" s="19"/>
      <c r="I1144" s="19"/>
      <c r="J1144" s="20"/>
      <c r="K1144" s="20"/>
      <c r="L1144" s="20"/>
      <c r="M1144" s="18"/>
      <c r="N1144" s="18"/>
      <c r="O1144" s="18"/>
      <c r="P1144" s="18"/>
      <c r="Q1144" s="18"/>
      <c r="R1144" s="21" t="str">
        <f t="shared" si="58"/>
        <v/>
      </c>
    </row>
    <row r="1145" spans="1:18" x14ac:dyDescent="0.25">
      <c r="A1145" s="18"/>
      <c r="B1145" s="19"/>
      <c r="C1145" s="19"/>
      <c r="D1145" s="19"/>
      <c r="E1145" s="19"/>
      <c r="F1145" s="20"/>
      <c r="G1145" s="18"/>
      <c r="H1145" s="19"/>
      <c r="I1145" s="19"/>
      <c r="J1145" s="20"/>
      <c r="K1145" s="20"/>
      <c r="L1145" s="20"/>
      <c r="M1145" s="18"/>
      <c r="N1145" s="18"/>
      <c r="O1145" s="18"/>
      <c r="P1145" s="18"/>
      <c r="Q1145" s="18"/>
      <c r="R1145" s="21" t="str">
        <f t="shared" si="58"/>
        <v/>
      </c>
    </row>
    <row r="1146" spans="1:18" x14ac:dyDescent="0.25">
      <c r="A1146" s="18"/>
      <c r="B1146" s="19"/>
      <c r="C1146" s="19"/>
      <c r="D1146" s="19"/>
      <c r="E1146" s="19"/>
      <c r="F1146" s="20"/>
      <c r="G1146" s="18"/>
      <c r="H1146" s="19"/>
      <c r="I1146" s="19"/>
      <c r="J1146" s="20"/>
      <c r="K1146" s="20"/>
      <c r="L1146" s="20"/>
      <c r="M1146" s="18"/>
      <c r="N1146" s="18"/>
      <c r="O1146" s="18"/>
      <c r="P1146" s="18"/>
      <c r="Q1146" s="18"/>
      <c r="R1146" s="21" t="str">
        <f t="shared" si="58"/>
        <v/>
      </c>
    </row>
    <row r="1147" spans="1:18" x14ac:dyDescent="0.25">
      <c r="A1147" s="18"/>
      <c r="B1147" s="19"/>
      <c r="C1147" s="19"/>
      <c r="D1147" s="19"/>
      <c r="E1147" s="19"/>
      <c r="F1147" s="20"/>
      <c r="G1147" s="18"/>
      <c r="H1147" s="19"/>
      <c r="I1147" s="19"/>
      <c r="J1147" s="20"/>
      <c r="K1147" s="20"/>
      <c r="L1147" s="20"/>
      <c r="M1147" s="18"/>
      <c r="N1147" s="18"/>
      <c r="O1147" s="18"/>
      <c r="P1147" s="18"/>
      <c r="Q1147" s="18"/>
      <c r="R1147" s="21" t="str">
        <f t="shared" si="58"/>
        <v/>
      </c>
    </row>
    <row r="1148" spans="1:18" x14ac:dyDescent="0.25">
      <c r="A1148" s="18"/>
      <c r="B1148" s="19"/>
      <c r="C1148" s="19"/>
      <c r="D1148" s="19"/>
      <c r="E1148" s="19"/>
      <c r="F1148" s="20"/>
      <c r="G1148" s="18"/>
      <c r="H1148" s="19"/>
      <c r="I1148" s="19"/>
      <c r="J1148" s="20"/>
      <c r="K1148" s="20"/>
      <c r="L1148" s="20"/>
      <c r="M1148" s="18"/>
      <c r="N1148" s="18"/>
      <c r="O1148" s="18"/>
      <c r="P1148" s="18"/>
      <c r="Q1148" s="18"/>
      <c r="R1148" s="21" t="str">
        <f t="shared" si="58"/>
        <v/>
      </c>
    </row>
    <row r="1149" spans="1:18" x14ac:dyDescent="0.25">
      <c r="A1149" s="18"/>
      <c r="B1149" s="19"/>
      <c r="C1149" s="19"/>
      <c r="D1149" s="19"/>
      <c r="E1149" s="19"/>
      <c r="F1149" s="20"/>
      <c r="G1149" s="18"/>
      <c r="H1149" s="19"/>
      <c r="I1149" s="19"/>
      <c r="J1149" s="20"/>
      <c r="K1149" s="20"/>
      <c r="L1149" s="20"/>
      <c r="M1149" s="18"/>
      <c r="N1149" s="18"/>
      <c r="O1149" s="18"/>
      <c r="P1149" s="18"/>
      <c r="Q1149" s="18"/>
      <c r="R1149" s="21" t="str">
        <f t="shared" si="58"/>
        <v/>
      </c>
    </row>
    <row r="1150" spans="1:18" x14ac:dyDescent="0.25">
      <c r="A1150" s="18"/>
      <c r="B1150" s="19"/>
      <c r="C1150" s="19"/>
      <c r="D1150" s="19"/>
      <c r="E1150" s="19"/>
      <c r="F1150" s="20"/>
      <c r="G1150" s="18"/>
      <c r="H1150" s="19"/>
      <c r="I1150" s="19"/>
      <c r="J1150" s="20"/>
      <c r="K1150" s="20"/>
      <c r="L1150" s="20"/>
      <c r="M1150" s="18"/>
      <c r="N1150" s="18"/>
      <c r="O1150" s="18"/>
      <c r="P1150" s="18"/>
      <c r="Q1150" s="18"/>
      <c r="R1150" s="21" t="str">
        <f t="shared" si="58"/>
        <v/>
      </c>
    </row>
    <row r="1151" spans="1:18" x14ac:dyDescent="0.25">
      <c r="A1151" s="18"/>
      <c r="B1151" s="19"/>
      <c r="C1151" s="19"/>
      <c r="D1151" s="19"/>
      <c r="E1151" s="19"/>
      <c r="F1151" s="20"/>
      <c r="G1151" s="18"/>
      <c r="H1151" s="19"/>
      <c r="I1151" s="19"/>
      <c r="J1151" s="20"/>
      <c r="K1151" s="20"/>
      <c r="L1151" s="20"/>
      <c r="M1151" s="18"/>
      <c r="N1151" s="18"/>
      <c r="O1151" s="18"/>
      <c r="P1151" s="18"/>
      <c r="Q1151" s="18"/>
      <c r="R1151" s="21" t="str">
        <f t="shared" si="58"/>
        <v/>
      </c>
    </row>
    <row r="1152" spans="1:18" x14ac:dyDescent="0.25">
      <c r="A1152" s="18"/>
      <c r="B1152" s="19"/>
      <c r="C1152" s="19"/>
      <c r="D1152" s="19"/>
      <c r="E1152" s="19"/>
      <c r="F1152" s="20"/>
      <c r="G1152" s="18"/>
      <c r="H1152" s="19"/>
      <c r="I1152" s="19"/>
      <c r="J1152" s="20"/>
      <c r="K1152" s="20"/>
      <c r="L1152" s="20"/>
      <c r="M1152" s="18"/>
      <c r="N1152" s="18"/>
      <c r="O1152" s="18"/>
      <c r="P1152" s="18"/>
      <c r="Q1152" s="18"/>
      <c r="R1152" s="21" t="str">
        <f t="shared" si="58"/>
        <v/>
      </c>
    </row>
    <row r="1153" spans="1:18" x14ac:dyDescent="0.25">
      <c r="A1153" s="18"/>
      <c r="B1153" s="19"/>
      <c r="C1153" s="19"/>
      <c r="D1153" s="19"/>
      <c r="E1153" s="19"/>
      <c r="F1153" s="20"/>
      <c r="G1153" s="18"/>
      <c r="H1153" s="19"/>
      <c r="I1153" s="19"/>
      <c r="J1153" s="20"/>
      <c r="K1153" s="20"/>
      <c r="L1153" s="20"/>
      <c r="M1153" s="18"/>
      <c r="N1153" s="18"/>
      <c r="O1153" s="18"/>
      <c r="P1153" s="18"/>
      <c r="Q1153" s="18"/>
      <c r="R1153" s="21" t="str">
        <f t="shared" si="58"/>
        <v/>
      </c>
    </row>
    <row r="1154" spans="1:18" x14ac:dyDescent="0.25">
      <c r="A1154" s="18"/>
      <c r="B1154" s="19"/>
      <c r="C1154" s="19"/>
      <c r="D1154" s="19"/>
      <c r="E1154" s="19"/>
      <c r="F1154" s="20"/>
      <c r="G1154" s="18"/>
      <c r="H1154" s="19"/>
      <c r="I1154" s="19"/>
      <c r="J1154" s="20"/>
      <c r="K1154" s="20"/>
      <c r="L1154" s="20"/>
      <c r="M1154" s="18"/>
      <c r="N1154" s="18"/>
      <c r="O1154" s="18"/>
      <c r="P1154" s="18"/>
      <c r="Q1154" s="18"/>
      <c r="R1154" s="21" t="str">
        <f t="shared" si="58"/>
        <v/>
      </c>
    </row>
    <row r="1155" spans="1:18" x14ac:dyDescent="0.25">
      <c r="A1155" s="18"/>
      <c r="B1155" s="19"/>
      <c r="C1155" s="19"/>
      <c r="D1155" s="19"/>
      <c r="E1155" s="19"/>
      <c r="F1155" s="20"/>
      <c r="G1155" s="18"/>
      <c r="H1155" s="19"/>
      <c r="I1155" s="19"/>
      <c r="J1155" s="20"/>
      <c r="K1155" s="20"/>
      <c r="L1155" s="20"/>
      <c r="M1155" s="18"/>
      <c r="N1155" s="18"/>
      <c r="O1155" s="18"/>
      <c r="P1155" s="18"/>
      <c r="Q1155" s="18"/>
      <c r="R1155" s="21" t="str">
        <f t="shared" si="58"/>
        <v/>
      </c>
    </row>
    <row r="1156" spans="1:18" x14ac:dyDescent="0.25">
      <c r="A1156" s="18"/>
      <c r="B1156" s="19"/>
      <c r="C1156" s="19"/>
      <c r="D1156" s="19"/>
      <c r="E1156" s="19"/>
      <c r="F1156" s="20"/>
      <c r="G1156" s="18"/>
      <c r="H1156" s="19"/>
      <c r="I1156" s="19"/>
      <c r="J1156" s="20"/>
      <c r="K1156" s="20"/>
      <c r="L1156" s="20"/>
      <c r="M1156" s="18"/>
      <c r="N1156" s="18"/>
      <c r="O1156" s="18"/>
      <c r="P1156" s="18"/>
      <c r="Q1156" s="18"/>
      <c r="R1156" s="21" t="str">
        <f t="shared" si="58"/>
        <v/>
      </c>
    </row>
    <row r="1157" spans="1:18" x14ac:dyDescent="0.25">
      <c r="A1157" s="18"/>
      <c r="B1157" s="19"/>
      <c r="C1157" s="19"/>
      <c r="D1157" s="19"/>
      <c r="E1157" s="19"/>
      <c r="F1157" s="20"/>
      <c r="G1157" s="18"/>
      <c r="H1157" s="19"/>
      <c r="I1157" s="19"/>
      <c r="J1157" s="20"/>
      <c r="K1157" s="20"/>
      <c r="L1157" s="20"/>
      <c r="M1157" s="18"/>
      <c r="N1157" s="18"/>
      <c r="O1157" s="18"/>
      <c r="P1157" s="18"/>
      <c r="Q1157" s="18"/>
      <c r="R1157" s="21" t="str">
        <f t="shared" si="58"/>
        <v/>
      </c>
    </row>
    <row r="1158" spans="1:18" x14ac:dyDescent="0.25">
      <c r="A1158" s="18"/>
      <c r="B1158" s="19"/>
      <c r="C1158" s="19"/>
      <c r="D1158" s="19"/>
      <c r="E1158" s="19"/>
      <c r="F1158" s="20"/>
      <c r="G1158" s="18"/>
      <c r="H1158" s="19"/>
      <c r="I1158" s="19"/>
      <c r="J1158" s="20"/>
      <c r="K1158" s="20"/>
      <c r="L1158" s="20"/>
      <c r="M1158" s="18"/>
      <c r="N1158" s="18"/>
      <c r="O1158" s="18"/>
      <c r="P1158" s="18"/>
      <c r="Q1158" s="18"/>
      <c r="R1158" s="21" t="str">
        <f t="shared" si="58"/>
        <v/>
      </c>
    </row>
    <row r="1159" spans="1:18" x14ac:dyDescent="0.25">
      <c r="A1159" s="18"/>
      <c r="B1159" s="19"/>
      <c r="C1159" s="19"/>
      <c r="D1159" s="19"/>
      <c r="E1159" s="19"/>
      <c r="F1159" s="20"/>
      <c r="G1159" s="18"/>
      <c r="H1159" s="19"/>
      <c r="I1159" s="19"/>
      <c r="J1159" s="20"/>
      <c r="K1159" s="20"/>
      <c r="L1159" s="20"/>
      <c r="M1159" s="18"/>
      <c r="N1159" s="18"/>
      <c r="O1159" s="18"/>
      <c r="P1159" s="18"/>
      <c r="Q1159" s="18"/>
      <c r="R1159" s="21" t="str">
        <f t="shared" si="58"/>
        <v/>
      </c>
    </row>
    <row r="1160" spans="1:18" x14ac:dyDescent="0.25">
      <c r="A1160" s="18"/>
      <c r="B1160" s="19"/>
      <c r="C1160" s="19"/>
      <c r="D1160" s="19"/>
      <c r="E1160" s="19"/>
      <c r="F1160" s="20"/>
      <c r="G1160" s="18"/>
      <c r="H1160" s="19"/>
      <c r="I1160" s="19"/>
      <c r="J1160" s="20"/>
      <c r="K1160" s="20"/>
      <c r="L1160" s="20"/>
      <c r="M1160" s="18"/>
      <c r="N1160" s="18"/>
      <c r="O1160" s="18"/>
      <c r="P1160" s="18"/>
      <c r="Q1160" s="18"/>
      <c r="R1160" s="21" t="str">
        <f t="shared" si="58"/>
        <v/>
      </c>
    </row>
    <row r="1161" spans="1:18" x14ac:dyDescent="0.25">
      <c r="A1161" s="18"/>
      <c r="B1161" s="19"/>
      <c r="C1161" s="19"/>
      <c r="D1161" s="19"/>
      <c r="E1161" s="19"/>
      <c r="F1161" s="20"/>
      <c r="G1161" s="18"/>
      <c r="H1161" s="19"/>
      <c r="I1161" s="19"/>
      <c r="J1161" s="20"/>
      <c r="K1161" s="20"/>
      <c r="L1161" s="20"/>
      <c r="M1161" s="18"/>
      <c r="N1161" s="18"/>
      <c r="O1161" s="18"/>
      <c r="P1161" s="18"/>
      <c r="Q1161" s="18"/>
      <c r="R1161" s="21" t="str">
        <f t="shared" si="58"/>
        <v/>
      </c>
    </row>
    <row r="1162" spans="1:18" x14ac:dyDescent="0.25">
      <c r="A1162" s="18"/>
      <c r="B1162" s="19"/>
      <c r="C1162" s="19"/>
      <c r="D1162" s="19"/>
      <c r="E1162" s="19"/>
      <c r="F1162" s="20"/>
      <c r="G1162" s="18"/>
      <c r="H1162" s="19"/>
      <c r="I1162" s="19"/>
      <c r="J1162" s="20"/>
      <c r="K1162" s="20"/>
      <c r="L1162" s="20"/>
      <c r="M1162" s="18"/>
      <c r="N1162" s="18"/>
      <c r="O1162" s="18"/>
      <c r="P1162" s="18"/>
      <c r="Q1162" s="18"/>
      <c r="R1162" s="21" t="str">
        <f t="shared" si="58"/>
        <v/>
      </c>
    </row>
    <row r="1163" spans="1:18" x14ac:dyDescent="0.25">
      <c r="A1163" s="18"/>
      <c r="B1163" s="19"/>
      <c r="C1163" s="19"/>
      <c r="D1163" s="19"/>
      <c r="E1163" s="19"/>
      <c r="F1163" s="20"/>
      <c r="G1163" s="18"/>
      <c r="H1163" s="19"/>
      <c r="I1163" s="19"/>
      <c r="J1163" s="20"/>
      <c r="K1163" s="20"/>
      <c r="L1163" s="20"/>
      <c r="M1163" s="18"/>
      <c r="N1163" s="18"/>
      <c r="O1163" s="18"/>
      <c r="P1163" s="18"/>
      <c r="Q1163" s="18"/>
      <c r="R1163" s="21" t="str">
        <f t="shared" si="58"/>
        <v/>
      </c>
    </row>
    <row r="1164" spans="1:18" x14ac:dyDescent="0.25">
      <c r="A1164" s="18"/>
      <c r="B1164" s="19"/>
      <c r="C1164" s="19"/>
      <c r="D1164" s="19"/>
      <c r="E1164" s="19"/>
      <c r="F1164" s="20"/>
      <c r="G1164" s="18"/>
      <c r="H1164" s="19"/>
      <c r="I1164" s="19"/>
      <c r="J1164" s="20"/>
      <c r="K1164" s="20"/>
      <c r="L1164" s="20"/>
      <c r="M1164" s="18"/>
      <c r="N1164" s="18"/>
      <c r="O1164" s="18"/>
      <c r="P1164" s="18"/>
      <c r="Q1164" s="18"/>
      <c r="R1164" s="21" t="str">
        <f t="shared" si="58"/>
        <v/>
      </c>
    </row>
    <row r="1165" spans="1:18" x14ac:dyDescent="0.25">
      <c r="A1165" s="18"/>
      <c r="B1165" s="19"/>
      <c r="C1165" s="19"/>
      <c r="D1165" s="19"/>
      <c r="E1165" s="19"/>
      <c r="F1165" s="20"/>
      <c r="G1165" s="18"/>
      <c r="H1165" s="19"/>
      <c r="I1165" s="19"/>
      <c r="J1165" s="20"/>
      <c r="K1165" s="20"/>
      <c r="L1165" s="20"/>
      <c r="M1165" s="18"/>
      <c r="N1165" s="18"/>
      <c r="O1165" s="18"/>
      <c r="P1165" s="18"/>
      <c r="Q1165" s="18"/>
      <c r="R1165" s="21" t="str">
        <f t="shared" si="58"/>
        <v/>
      </c>
    </row>
    <row r="1166" spans="1:18" x14ac:dyDescent="0.25">
      <c r="A1166" s="18"/>
      <c r="B1166" s="19"/>
      <c r="C1166" s="19"/>
      <c r="D1166" s="19"/>
      <c r="E1166" s="19"/>
      <c r="F1166" s="20"/>
      <c r="G1166" s="18"/>
      <c r="H1166" s="19"/>
      <c r="I1166" s="19"/>
      <c r="J1166" s="20"/>
      <c r="K1166" s="20"/>
      <c r="L1166" s="20"/>
      <c r="M1166" s="18"/>
      <c r="N1166" s="18"/>
      <c r="O1166" s="18"/>
      <c r="P1166" s="18"/>
      <c r="Q1166" s="18"/>
      <c r="R1166" s="21" t="str">
        <f t="shared" si="58"/>
        <v/>
      </c>
    </row>
    <row r="1167" spans="1:18" x14ac:dyDescent="0.25">
      <c r="A1167" s="18"/>
      <c r="B1167" s="19"/>
      <c r="C1167" s="19"/>
      <c r="D1167" s="19"/>
      <c r="E1167" s="19"/>
      <c r="F1167" s="20"/>
      <c r="G1167" s="18"/>
      <c r="H1167" s="19"/>
      <c r="I1167" s="19"/>
      <c r="J1167" s="20"/>
      <c r="K1167" s="20"/>
      <c r="L1167" s="20"/>
      <c r="M1167" s="18"/>
      <c r="N1167" s="18"/>
      <c r="O1167" s="18"/>
      <c r="P1167" s="18"/>
      <c r="Q1167" s="18"/>
      <c r="R1167" s="21" t="str">
        <f t="shared" si="58"/>
        <v/>
      </c>
    </row>
    <row r="1168" spans="1:18" x14ac:dyDescent="0.25">
      <c r="A1168" s="18"/>
      <c r="B1168" s="19"/>
      <c r="C1168" s="19"/>
      <c r="D1168" s="19"/>
      <c r="E1168" s="19"/>
      <c r="F1168" s="20"/>
      <c r="G1168" s="18"/>
      <c r="H1168" s="19"/>
      <c r="I1168" s="19"/>
      <c r="J1168" s="20"/>
      <c r="K1168" s="20"/>
      <c r="L1168" s="20"/>
      <c r="M1168" s="18"/>
      <c r="N1168" s="18"/>
      <c r="O1168" s="18"/>
      <c r="P1168" s="18"/>
      <c r="Q1168" s="18"/>
      <c r="R1168" s="21" t="str">
        <f t="shared" si="58"/>
        <v/>
      </c>
    </row>
    <row r="1169" spans="1:18" x14ac:dyDescent="0.25">
      <c r="A1169" s="18"/>
      <c r="B1169" s="19"/>
      <c r="C1169" s="19"/>
      <c r="D1169" s="19"/>
      <c r="E1169" s="19"/>
      <c r="F1169" s="20"/>
      <c r="G1169" s="18"/>
      <c r="H1169" s="19"/>
      <c r="I1169" s="19"/>
      <c r="J1169" s="20"/>
      <c r="K1169" s="20"/>
      <c r="L1169" s="20"/>
      <c r="M1169" s="18"/>
      <c r="N1169" s="18"/>
      <c r="O1169" s="18"/>
      <c r="P1169" s="18"/>
      <c r="Q1169" s="18"/>
      <c r="R1169" s="21" t="str">
        <f t="shared" si="58"/>
        <v/>
      </c>
    </row>
    <row r="1170" spans="1:18" x14ac:dyDescent="0.25">
      <c r="A1170" s="18"/>
      <c r="B1170" s="19"/>
      <c r="C1170" s="19"/>
      <c r="D1170" s="19"/>
      <c r="E1170" s="19"/>
      <c r="F1170" s="20"/>
      <c r="G1170" s="18"/>
      <c r="H1170" s="19"/>
      <c r="I1170" s="19"/>
      <c r="J1170" s="20"/>
      <c r="K1170" s="20"/>
      <c r="L1170" s="20"/>
      <c r="M1170" s="18"/>
      <c r="N1170" s="18"/>
      <c r="O1170" s="18"/>
      <c r="P1170" s="18"/>
      <c r="Q1170" s="18"/>
      <c r="R1170" s="21" t="str">
        <f t="shared" si="58"/>
        <v/>
      </c>
    </row>
    <row r="1171" spans="1:18" x14ac:dyDescent="0.25">
      <c r="A1171" s="18"/>
      <c r="B1171" s="19"/>
      <c r="C1171" s="19"/>
      <c r="D1171" s="19"/>
      <c r="E1171" s="19"/>
      <c r="F1171" s="20"/>
      <c r="G1171" s="18"/>
      <c r="H1171" s="19"/>
      <c r="I1171" s="19"/>
      <c r="J1171" s="20"/>
      <c r="K1171" s="20"/>
      <c r="L1171" s="20"/>
      <c r="M1171" s="18"/>
      <c r="N1171" s="18"/>
      <c r="O1171" s="18"/>
      <c r="P1171" s="18"/>
      <c r="Q1171" s="18"/>
      <c r="R1171" s="21" t="str">
        <f t="shared" si="58"/>
        <v/>
      </c>
    </row>
    <row r="1172" spans="1:18" x14ac:dyDescent="0.25">
      <c r="A1172" s="18"/>
      <c r="B1172" s="19"/>
      <c r="C1172" s="19"/>
      <c r="D1172" s="19"/>
      <c r="E1172" s="19"/>
      <c r="F1172" s="20"/>
      <c r="G1172" s="18"/>
      <c r="H1172" s="19"/>
      <c r="I1172" s="19"/>
      <c r="J1172" s="20"/>
      <c r="K1172" s="20"/>
      <c r="L1172" s="20"/>
      <c r="M1172" s="18"/>
      <c r="N1172" s="18"/>
      <c r="O1172" s="18"/>
      <c r="P1172" s="18"/>
      <c r="Q1172" s="18"/>
      <c r="R1172" s="21" t="str">
        <f t="shared" si="58"/>
        <v/>
      </c>
    </row>
    <row r="1173" spans="1:18" x14ac:dyDescent="0.25">
      <c r="A1173" s="18"/>
      <c r="B1173" s="19"/>
      <c r="C1173" s="19"/>
      <c r="D1173" s="19"/>
      <c r="E1173" s="19"/>
      <c r="F1173" s="20"/>
      <c r="G1173" s="18"/>
      <c r="H1173" s="19"/>
      <c r="I1173" s="19"/>
      <c r="J1173" s="20"/>
      <c r="K1173" s="20"/>
      <c r="L1173" s="20"/>
      <c r="M1173" s="18"/>
      <c r="N1173" s="18"/>
      <c r="O1173" s="18"/>
      <c r="P1173" s="18"/>
      <c r="Q1173" s="18"/>
      <c r="R1173" s="21" t="str">
        <f t="shared" si="58"/>
        <v/>
      </c>
    </row>
    <row r="1174" spans="1:18" x14ac:dyDescent="0.25">
      <c r="A1174" s="18"/>
      <c r="B1174" s="19"/>
      <c r="C1174" s="19"/>
      <c r="D1174" s="19"/>
      <c r="E1174" s="19"/>
      <c r="F1174" s="20"/>
      <c r="G1174" s="18"/>
      <c r="H1174" s="19"/>
      <c r="I1174" s="19"/>
      <c r="J1174" s="20"/>
      <c r="K1174" s="20"/>
      <c r="L1174" s="20"/>
      <c r="M1174" s="18"/>
      <c r="N1174" s="18"/>
      <c r="O1174" s="18"/>
      <c r="P1174" s="18"/>
      <c r="Q1174" s="18"/>
      <c r="R1174" s="21" t="str">
        <f t="shared" si="58"/>
        <v/>
      </c>
    </row>
    <row r="1175" spans="1:18" x14ac:dyDescent="0.25">
      <c r="A1175" s="18"/>
      <c r="B1175" s="19"/>
      <c r="C1175" s="19"/>
      <c r="D1175" s="19"/>
      <c r="E1175" s="19"/>
      <c r="F1175" s="20"/>
      <c r="G1175" s="18"/>
      <c r="H1175" s="19"/>
      <c r="I1175" s="19"/>
      <c r="J1175" s="20"/>
      <c r="K1175" s="20"/>
      <c r="L1175" s="20"/>
      <c r="M1175" s="18"/>
      <c r="N1175" s="18"/>
      <c r="O1175" s="18"/>
      <c r="P1175" s="18"/>
      <c r="Q1175" s="18"/>
      <c r="R1175" s="21" t="str">
        <f t="shared" si="58"/>
        <v/>
      </c>
    </row>
    <row r="1176" spans="1:18" x14ac:dyDescent="0.25">
      <c r="A1176" s="18"/>
      <c r="B1176" s="19"/>
      <c r="C1176" s="19"/>
      <c r="D1176" s="19"/>
      <c r="E1176" s="19"/>
      <c r="F1176" s="20"/>
      <c r="G1176" s="18"/>
      <c r="H1176" s="19"/>
      <c r="I1176" s="19"/>
      <c r="J1176" s="20"/>
      <c r="K1176" s="20"/>
      <c r="L1176" s="20"/>
      <c r="M1176" s="18"/>
      <c r="N1176" s="18"/>
      <c r="O1176" s="18"/>
      <c r="P1176" s="18"/>
      <c r="Q1176" s="18"/>
      <c r="R1176" s="21" t="str">
        <f t="shared" si="58"/>
        <v/>
      </c>
    </row>
    <row r="1177" spans="1:18" x14ac:dyDescent="0.25">
      <c r="A1177" s="18"/>
      <c r="B1177" s="19"/>
      <c r="C1177" s="19"/>
      <c r="D1177" s="19"/>
      <c r="E1177" s="19"/>
      <c r="F1177" s="20"/>
      <c r="G1177" s="18"/>
      <c r="H1177" s="19"/>
      <c r="I1177" s="19"/>
      <c r="J1177" s="20"/>
      <c r="K1177" s="20"/>
      <c r="L1177" s="20"/>
      <c r="M1177" s="18"/>
      <c r="N1177" s="18"/>
      <c r="O1177" s="18"/>
      <c r="P1177" s="18"/>
      <c r="Q1177" s="18"/>
      <c r="R1177" s="21" t="str">
        <f t="shared" si="58"/>
        <v/>
      </c>
    </row>
    <row r="1178" spans="1:18" x14ac:dyDescent="0.25">
      <c r="A1178" s="18"/>
      <c r="B1178" s="19"/>
      <c r="C1178" s="19"/>
      <c r="D1178" s="19"/>
      <c r="E1178" s="19"/>
      <c r="F1178" s="20"/>
      <c r="G1178" s="18"/>
      <c r="H1178" s="19"/>
      <c r="I1178" s="19"/>
      <c r="J1178" s="20"/>
      <c r="K1178" s="20"/>
      <c r="L1178" s="20"/>
      <c r="M1178" s="18"/>
      <c r="N1178" s="18"/>
      <c r="O1178" s="18"/>
      <c r="P1178" s="18"/>
      <c r="Q1178" s="18"/>
      <c r="R1178" s="21" t="str">
        <f t="shared" si="58"/>
        <v/>
      </c>
    </row>
    <row r="1179" spans="1:18" x14ac:dyDescent="0.25">
      <c r="A1179" s="18"/>
      <c r="B1179" s="19"/>
      <c r="C1179" s="19"/>
      <c r="D1179" s="19"/>
      <c r="E1179" s="19"/>
      <c r="F1179" s="20"/>
      <c r="G1179" s="18"/>
      <c r="H1179" s="19"/>
      <c r="I1179" s="19"/>
      <c r="J1179" s="20"/>
      <c r="K1179" s="20"/>
      <c r="L1179" s="20"/>
      <c r="M1179" s="18"/>
      <c r="N1179" s="18"/>
      <c r="O1179" s="18"/>
      <c r="P1179" s="18"/>
      <c r="Q1179" s="18"/>
      <c r="R1179" s="21" t="str">
        <f t="shared" si="58"/>
        <v/>
      </c>
    </row>
    <row r="1180" spans="1:18" x14ac:dyDescent="0.25">
      <c r="A1180" s="18"/>
      <c r="B1180" s="19"/>
      <c r="C1180" s="19"/>
      <c r="D1180" s="19"/>
      <c r="E1180" s="19"/>
      <c r="F1180" s="20"/>
      <c r="G1180" s="18"/>
      <c r="H1180" s="19"/>
      <c r="I1180" s="19"/>
      <c r="J1180" s="20"/>
      <c r="K1180" s="20"/>
      <c r="L1180" s="20"/>
      <c r="M1180" s="18"/>
      <c r="N1180" s="18"/>
      <c r="O1180" s="18"/>
      <c r="P1180" s="18"/>
      <c r="Q1180" s="18"/>
      <c r="R1180" s="21" t="str">
        <f t="shared" si="58"/>
        <v/>
      </c>
    </row>
    <row r="1181" spans="1:18" x14ac:dyDescent="0.25">
      <c r="A1181" s="18"/>
      <c r="B1181" s="19"/>
      <c r="C1181" s="19"/>
      <c r="D1181" s="19"/>
      <c r="E1181" s="19"/>
      <c r="F1181" s="20"/>
      <c r="G1181" s="18"/>
      <c r="H1181" s="19"/>
      <c r="I1181" s="19"/>
      <c r="J1181" s="20"/>
      <c r="K1181" s="20"/>
      <c r="L1181" s="20"/>
      <c r="M1181" s="18"/>
      <c r="N1181" s="18"/>
      <c r="O1181" s="18"/>
      <c r="P1181" s="18"/>
      <c r="Q1181" s="18"/>
      <c r="R1181" s="21" t="str">
        <f t="shared" si="58"/>
        <v/>
      </c>
    </row>
    <row r="1182" spans="1:18" x14ac:dyDescent="0.25">
      <c r="A1182" s="18"/>
      <c r="B1182" s="19"/>
      <c r="C1182" s="19"/>
      <c r="D1182" s="19"/>
      <c r="E1182" s="19"/>
      <c r="F1182" s="20"/>
      <c r="G1182" s="18"/>
      <c r="H1182" s="19"/>
      <c r="I1182" s="19"/>
      <c r="J1182" s="20"/>
      <c r="K1182" s="20"/>
      <c r="L1182" s="20"/>
      <c r="M1182" s="18"/>
      <c r="N1182" s="18"/>
      <c r="O1182" s="18"/>
      <c r="P1182" s="18"/>
      <c r="Q1182" s="18"/>
      <c r="R1182" s="21" t="str">
        <f t="shared" si="58"/>
        <v/>
      </c>
    </row>
    <row r="1183" spans="1:18" x14ac:dyDescent="0.25">
      <c r="A1183" s="18"/>
      <c r="B1183" s="19"/>
      <c r="C1183" s="19"/>
      <c r="D1183" s="19"/>
      <c r="E1183" s="19"/>
      <c r="F1183" s="20"/>
      <c r="G1183" s="18"/>
      <c r="H1183" s="19"/>
      <c r="I1183" s="19"/>
      <c r="J1183" s="20"/>
      <c r="K1183" s="20"/>
      <c r="L1183" s="20"/>
      <c r="M1183" s="18"/>
      <c r="N1183" s="18"/>
      <c r="O1183" s="18"/>
      <c r="P1183" s="18"/>
      <c r="Q1183" s="18"/>
      <c r="R1183" s="21" t="str">
        <f t="shared" si="58"/>
        <v/>
      </c>
    </row>
    <row r="1184" spans="1:18" x14ac:dyDescent="0.25">
      <c r="A1184" s="18"/>
      <c r="B1184" s="19"/>
      <c r="C1184" s="19"/>
      <c r="D1184" s="19"/>
      <c r="E1184" s="19"/>
      <c r="F1184" s="20"/>
      <c r="G1184" s="18"/>
      <c r="H1184" s="19"/>
      <c r="I1184" s="19"/>
      <c r="J1184" s="20"/>
      <c r="K1184" s="20"/>
      <c r="L1184" s="20"/>
      <c r="M1184" s="18"/>
      <c r="N1184" s="18"/>
      <c r="O1184" s="18"/>
      <c r="P1184" s="18"/>
      <c r="Q1184" s="18"/>
      <c r="R1184" s="21" t="str">
        <f t="shared" si="58"/>
        <v/>
      </c>
    </row>
    <row r="1185" spans="1:18" x14ac:dyDescent="0.25">
      <c r="A1185" s="18"/>
      <c r="B1185" s="19"/>
      <c r="C1185" s="19"/>
      <c r="D1185" s="19"/>
      <c r="E1185" s="19"/>
      <c r="F1185" s="20"/>
      <c r="G1185" s="18"/>
      <c r="H1185" s="19"/>
      <c r="I1185" s="19"/>
      <c r="J1185" s="20"/>
      <c r="K1185" s="20"/>
      <c r="L1185" s="20"/>
      <c r="M1185" s="18"/>
      <c r="N1185" s="18"/>
      <c r="O1185" s="18"/>
      <c r="P1185" s="18"/>
      <c r="Q1185" s="18"/>
      <c r="R1185" s="21" t="str">
        <f t="shared" si="58"/>
        <v/>
      </c>
    </row>
    <row r="1186" spans="1:18" x14ac:dyDescent="0.25">
      <c r="A1186" s="18"/>
      <c r="B1186" s="19"/>
      <c r="C1186" s="19"/>
      <c r="D1186" s="19"/>
      <c r="E1186" s="19"/>
      <c r="F1186" s="20"/>
      <c r="G1186" s="18"/>
      <c r="H1186" s="19"/>
      <c r="I1186" s="19"/>
      <c r="J1186" s="20"/>
      <c r="K1186" s="20"/>
      <c r="L1186" s="20"/>
      <c r="M1186" s="18"/>
      <c r="N1186" s="18"/>
      <c r="O1186" s="18"/>
      <c r="P1186" s="18"/>
      <c r="Q1186" s="18"/>
      <c r="R1186" s="21" t="str">
        <f t="shared" si="58"/>
        <v/>
      </c>
    </row>
    <row r="1187" spans="1:18" x14ac:dyDescent="0.25">
      <c r="A1187" s="18"/>
      <c r="B1187" s="19"/>
      <c r="C1187" s="19"/>
      <c r="D1187" s="19"/>
      <c r="E1187" s="19"/>
      <c r="F1187" s="20"/>
      <c r="G1187" s="18"/>
      <c r="H1187" s="19"/>
      <c r="I1187" s="19"/>
      <c r="J1187" s="20"/>
      <c r="K1187" s="20"/>
      <c r="L1187" s="20"/>
      <c r="M1187" s="18"/>
      <c r="N1187" s="18"/>
      <c r="O1187" s="18"/>
      <c r="P1187" s="18"/>
      <c r="Q1187" s="18"/>
      <c r="R1187" s="21" t="str">
        <f t="shared" si="58"/>
        <v/>
      </c>
    </row>
    <row r="1188" spans="1:18" x14ac:dyDescent="0.25">
      <c r="A1188" s="18"/>
      <c r="B1188" s="19"/>
      <c r="C1188" s="19"/>
      <c r="D1188" s="19"/>
      <c r="E1188" s="19"/>
      <c r="F1188" s="20"/>
      <c r="G1188" s="18"/>
      <c r="H1188" s="19"/>
      <c r="I1188" s="19"/>
      <c r="J1188" s="20"/>
      <c r="K1188" s="20"/>
      <c r="L1188" s="20"/>
      <c r="M1188" s="18"/>
      <c r="N1188" s="18"/>
      <c r="O1188" s="18"/>
      <c r="P1188" s="18"/>
      <c r="Q1188" s="18"/>
      <c r="R1188" s="21" t="str">
        <f t="shared" si="58"/>
        <v/>
      </c>
    </row>
    <row r="1189" spans="1:18" x14ac:dyDescent="0.25">
      <c r="A1189" s="18"/>
      <c r="B1189" s="19"/>
      <c r="C1189" s="19"/>
      <c r="D1189" s="19"/>
      <c r="E1189" s="19"/>
      <c r="F1189" s="20"/>
      <c r="G1189" s="18"/>
      <c r="H1189" s="19"/>
      <c r="I1189" s="19"/>
      <c r="J1189" s="20"/>
      <c r="K1189" s="20"/>
      <c r="L1189" s="20"/>
      <c r="M1189" s="18"/>
      <c r="N1189" s="18"/>
      <c r="O1189" s="18"/>
      <c r="P1189" s="18"/>
      <c r="Q1189" s="18"/>
      <c r="R1189" s="21" t="str">
        <f t="shared" si="58"/>
        <v/>
      </c>
    </row>
    <row r="1190" spans="1:18" x14ac:dyDescent="0.25">
      <c r="A1190" s="18"/>
      <c r="B1190" s="19"/>
      <c r="C1190" s="19"/>
      <c r="D1190" s="19"/>
      <c r="E1190" s="19"/>
      <c r="F1190" s="20"/>
      <c r="G1190" s="18"/>
      <c r="H1190" s="19"/>
      <c r="I1190" s="19"/>
      <c r="J1190" s="20"/>
      <c r="K1190" s="20"/>
      <c r="L1190" s="20"/>
      <c r="M1190" s="18"/>
      <c r="N1190" s="18"/>
      <c r="O1190" s="18"/>
      <c r="P1190" s="18"/>
      <c r="Q1190" s="18"/>
      <c r="R1190" s="21" t="str">
        <f t="shared" si="58"/>
        <v/>
      </c>
    </row>
    <row r="1191" spans="1:18" x14ac:dyDescent="0.25">
      <c r="A1191" s="18"/>
      <c r="B1191" s="19"/>
      <c r="C1191" s="19"/>
      <c r="D1191" s="19"/>
      <c r="E1191" s="19"/>
      <c r="F1191" s="20"/>
      <c r="G1191" s="18"/>
      <c r="H1191" s="19"/>
      <c r="I1191" s="19"/>
      <c r="J1191" s="20"/>
      <c r="K1191" s="20"/>
      <c r="L1191" s="20"/>
      <c r="M1191" s="18"/>
      <c r="N1191" s="18"/>
      <c r="O1191" s="18"/>
      <c r="P1191" s="18"/>
      <c r="Q1191" s="18"/>
      <c r="R1191" s="21" t="str">
        <f t="shared" si="58"/>
        <v/>
      </c>
    </row>
    <row r="1192" spans="1:18" x14ac:dyDescent="0.25">
      <c r="A1192" s="18"/>
      <c r="B1192" s="19"/>
      <c r="C1192" s="19"/>
      <c r="D1192" s="19"/>
      <c r="E1192" s="19"/>
      <c r="F1192" s="20"/>
      <c r="G1192" s="18"/>
      <c r="H1192" s="19"/>
      <c r="I1192" s="19"/>
      <c r="J1192" s="20"/>
      <c r="K1192" s="20"/>
      <c r="L1192" s="20"/>
      <c r="M1192" s="18"/>
      <c r="N1192" s="18"/>
      <c r="O1192" s="18"/>
      <c r="P1192" s="18"/>
      <c r="Q1192" s="18"/>
      <c r="R1192" s="21" t="str">
        <f t="shared" si="58"/>
        <v/>
      </c>
    </row>
    <row r="1193" spans="1:18" x14ac:dyDescent="0.25">
      <c r="A1193" s="18"/>
      <c r="B1193" s="19"/>
      <c r="C1193" s="19"/>
      <c r="D1193" s="19"/>
      <c r="E1193" s="19"/>
      <c r="F1193" s="20"/>
      <c r="G1193" s="18"/>
      <c r="H1193" s="19"/>
      <c r="I1193" s="19"/>
      <c r="J1193" s="20"/>
      <c r="K1193" s="20"/>
      <c r="L1193" s="20"/>
      <c r="M1193" s="18"/>
      <c r="N1193" s="18"/>
      <c r="O1193" s="18"/>
      <c r="P1193" s="18"/>
      <c r="Q1193" s="18"/>
      <c r="R1193" s="21" t="str">
        <f t="shared" si="58"/>
        <v/>
      </c>
    </row>
    <row r="1194" spans="1:18" x14ac:dyDescent="0.25">
      <c r="A1194" s="18"/>
      <c r="B1194" s="19"/>
      <c r="C1194" s="19"/>
      <c r="D1194" s="19"/>
      <c r="E1194" s="19"/>
      <c r="F1194" s="20"/>
      <c r="G1194" s="18"/>
      <c r="H1194" s="19"/>
      <c r="I1194" s="19"/>
      <c r="J1194" s="20"/>
      <c r="K1194" s="20"/>
      <c r="L1194" s="20"/>
      <c r="M1194" s="18"/>
      <c r="N1194" s="18"/>
      <c r="O1194" s="18"/>
      <c r="P1194" s="18"/>
      <c r="Q1194" s="18"/>
      <c r="R1194" s="21" t="str">
        <f t="shared" si="58"/>
        <v/>
      </c>
    </row>
    <row r="1195" spans="1:18" x14ac:dyDescent="0.25">
      <c r="A1195" s="18"/>
      <c r="B1195" s="19"/>
      <c r="C1195" s="19"/>
      <c r="D1195" s="19"/>
      <c r="E1195" s="19"/>
      <c r="F1195" s="20"/>
      <c r="G1195" s="18"/>
      <c r="H1195" s="19"/>
      <c r="I1195" s="19"/>
      <c r="J1195" s="20"/>
      <c r="K1195" s="20"/>
      <c r="L1195" s="20"/>
      <c r="M1195" s="18"/>
      <c r="N1195" s="18"/>
      <c r="O1195" s="18"/>
      <c r="P1195" s="18"/>
      <c r="Q1195" s="18"/>
      <c r="R1195" s="21" t="str">
        <f t="shared" si="58"/>
        <v/>
      </c>
    </row>
    <row r="1196" spans="1:18" x14ac:dyDescent="0.25">
      <c r="A1196" s="18"/>
      <c r="B1196" s="19"/>
      <c r="C1196" s="19"/>
      <c r="D1196" s="19"/>
      <c r="E1196" s="19"/>
      <c r="F1196" s="20"/>
      <c r="G1196" s="18"/>
      <c r="H1196" s="19"/>
      <c r="I1196" s="19"/>
      <c r="J1196" s="20"/>
      <c r="K1196" s="20"/>
      <c r="L1196" s="20"/>
      <c r="M1196" s="18"/>
      <c r="N1196" s="18"/>
      <c r="O1196" s="18"/>
      <c r="P1196" s="18"/>
      <c r="Q1196" s="18"/>
      <c r="R1196" s="21" t="str">
        <f t="shared" si="58"/>
        <v/>
      </c>
    </row>
    <row r="1197" spans="1:18" x14ac:dyDescent="0.25">
      <c r="A1197" s="18"/>
      <c r="B1197" s="19"/>
      <c r="C1197" s="19"/>
      <c r="D1197" s="19"/>
      <c r="E1197" s="19"/>
      <c r="F1197" s="20"/>
      <c r="G1197" s="18"/>
      <c r="H1197" s="19"/>
      <c r="I1197" s="19"/>
      <c r="J1197" s="20"/>
      <c r="K1197" s="20"/>
      <c r="L1197" s="20"/>
      <c r="M1197" s="18"/>
      <c r="N1197" s="18"/>
      <c r="O1197" s="18"/>
      <c r="P1197" s="18"/>
      <c r="Q1197" s="18"/>
      <c r="R1197" s="21" t="str">
        <f t="shared" si="58"/>
        <v/>
      </c>
    </row>
    <row r="1198" spans="1:18" x14ac:dyDescent="0.25">
      <c r="A1198" s="18"/>
      <c r="B1198" s="19"/>
      <c r="C1198" s="19"/>
      <c r="D1198" s="19"/>
      <c r="E1198" s="19"/>
      <c r="F1198" s="20"/>
      <c r="G1198" s="18"/>
      <c r="H1198" s="19"/>
      <c r="I1198" s="19"/>
      <c r="J1198" s="20"/>
      <c r="K1198" s="20"/>
      <c r="L1198" s="20"/>
      <c r="M1198" s="18"/>
      <c r="N1198" s="18"/>
      <c r="O1198" s="18"/>
      <c r="P1198" s="18"/>
      <c r="Q1198" s="18"/>
      <c r="R1198" s="21" t="str">
        <f t="shared" si="58"/>
        <v/>
      </c>
    </row>
    <row r="1199" spans="1:18" x14ac:dyDescent="0.25">
      <c r="A1199" s="18"/>
      <c r="B1199" s="19"/>
      <c r="C1199" s="19"/>
      <c r="D1199" s="19"/>
      <c r="E1199" s="19"/>
      <c r="F1199" s="20"/>
      <c r="G1199" s="18"/>
      <c r="H1199" s="19"/>
      <c r="I1199" s="19"/>
      <c r="J1199" s="20"/>
      <c r="K1199" s="20"/>
      <c r="L1199" s="20"/>
      <c r="M1199" s="18"/>
      <c r="N1199" s="18"/>
      <c r="O1199" s="18"/>
      <c r="P1199" s="18"/>
      <c r="Q1199" s="18"/>
      <c r="R1199" s="21" t="str">
        <f t="shared" si="58"/>
        <v/>
      </c>
    </row>
    <row r="1200" spans="1:18" x14ac:dyDescent="0.25">
      <c r="A1200" s="18"/>
      <c r="B1200" s="19"/>
      <c r="C1200" s="19"/>
      <c r="D1200" s="19"/>
      <c r="E1200" s="19"/>
      <c r="F1200" s="20"/>
      <c r="G1200" s="18"/>
      <c r="H1200" s="19"/>
      <c r="I1200" s="19"/>
      <c r="J1200" s="20"/>
      <c r="K1200" s="20"/>
      <c r="L1200" s="20"/>
      <c r="M1200" s="18"/>
      <c r="N1200" s="18"/>
      <c r="O1200" s="18"/>
      <c r="P1200" s="18"/>
      <c r="Q1200" s="18"/>
      <c r="R1200" s="21" t="str">
        <f t="shared" si="58"/>
        <v/>
      </c>
    </row>
    <row r="1201" spans="1:18" x14ac:dyDescent="0.25">
      <c r="A1201" s="18"/>
      <c r="B1201" s="19"/>
      <c r="C1201" s="19"/>
      <c r="D1201" s="19"/>
      <c r="E1201" s="19"/>
      <c r="F1201" s="20"/>
      <c r="G1201" s="18"/>
      <c r="H1201" s="19"/>
      <c r="I1201" s="19"/>
      <c r="J1201" s="20"/>
      <c r="K1201" s="20"/>
      <c r="L1201" s="20"/>
      <c r="M1201" s="18"/>
      <c r="N1201" s="18"/>
      <c r="O1201" s="18"/>
      <c r="P1201" s="18"/>
      <c r="Q1201" s="18"/>
      <c r="R1201" s="21" t="str">
        <f t="shared" si="58"/>
        <v/>
      </c>
    </row>
    <row r="1202" spans="1:18" x14ac:dyDescent="0.25">
      <c r="A1202" s="18"/>
      <c r="B1202" s="19"/>
      <c r="C1202" s="19"/>
      <c r="D1202" s="19"/>
      <c r="E1202" s="19"/>
      <c r="F1202" s="20"/>
      <c r="G1202" s="18"/>
      <c r="H1202" s="19"/>
      <c r="I1202" s="19"/>
      <c r="J1202" s="20"/>
      <c r="K1202" s="20"/>
      <c r="L1202" s="20"/>
      <c r="M1202" s="18"/>
      <c r="N1202" s="18"/>
      <c r="O1202" s="18"/>
      <c r="P1202" s="18"/>
      <c r="Q1202" s="18"/>
      <c r="R1202" s="21" t="str">
        <f t="shared" si="58"/>
        <v/>
      </c>
    </row>
    <row r="1203" spans="1:18" x14ac:dyDescent="0.25">
      <c r="A1203" s="18"/>
      <c r="B1203" s="19"/>
      <c r="C1203" s="19"/>
      <c r="D1203" s="19"/>
      <c r="E1203" s="19"/>
      <c r="F1203" s="20"/>
      <c r="G1203" s="18"/>
      <c r="H1203" s="19"/>
      <c r="I1203" s="19"/>
      <c r="J1203" s="20"/>
      <c r="K1203" s="20"/>
      <c r="L1203" s="20"/>
      <c r="M1203" s="18"/>
      <c r="N1203" s="18"/>
      <c r="O1203" s="18"/>
      <c r="P1203" s="18"/>
      <c r="Q1203" s="18"/>
      <c r="R1203" s="21" t="str">
        <f t="shared" si="58"/>
        <v/>
      </c>
    </row>
    <row r="1204" spans="1:18" x14ac:dyDescent="0.25">
      <c r="A1204" s="18"/>
      <c r="B1204" s="19"/>
      <c r="C1204" s="19"/>
      <c r="D1204" s="19"/>
      <c r="E1204" s="19"/>
      <c r="F1204" s="20"/>
      <c r="G1204" s="18"/>
      <c r="H1204" s="19"/>
      <c r="I1204" s="19"/>
      <c r="J1204" s="20"/>
      <c r="K1204" s="20"/>
      <c r="L1204" s="20"/>
      <c r="M1204" s="18"/>
      <c r="N1204" s="18"/>
      <c r="O1204" s="18"/>
      <c r="P1204" s="18"/>
      <c r="Q1204" s="18"/>
      <c r="R1204" s="21" t="str">
        <f t="shared" si="58"/>
        <v/>
      </c>
    </row>
    <row r="1205" spans="1:18" x14ac:dyDescent="0.25">
      <c r="A1205" s="18"/>
      <c r="B1205" s="19"/>
      <c r="C1205" s="19"/>
      <c r="D1205" s="19"/>
      <c r="E1205" s="19"/>
      <c r="F1205" s="20"/>
      <c r="G1205" s="18"/>
      <c r="H1205" s="19"/>
      <c r="I1205" s="19"/>
      <c r="J1205" s="20"/>
      <c r="K1205" s="20"/>
      <c r="L1205" s="20"/>
      <c r="M1205" s="18"/>
      <c r="N1205" s="18"/>
      <c r="O1205" s="18"/>
      <c r="P1205" s="18"/>
      <c r="Q1205" s="18"/>
      <c r="R1205" s="21" t="str">
        <f t="shared" si="58"/>
        <v/>
      </c>
    </row>
    <row r="1206" spans="1:18" x14ac:dyDescent="0.25">
      <c r="A1206" s="18"/>
      <c r="B1206" s="19"/>
      <c r="C1206" s="19"/>
      <c r="D1206" s="19"/>
      <c r="E1206" s="19"/>
      <c r="F1206" s="20"/>
      <c r="G1206" s="18"/>
      <c r="H1206" s="19"/>
      <c r="I1206" s="19"/>
      <c r="J1206" s="20"/>
      <c r="K1206" s="20"/>
      <c r="L1206" s="20"/>
      <c r="M1206" s="18"/>
      <c r="N1206" s="18"/>
      <c r="O1206" s="18"/>
      <c r="P1206" s="18"/>
      <c r="Q1206" s="18"/>
      <c r="R1206" s="21" t="str">
        <f t="shared" ref="R1206:R1269" si="59">IF(A1206&lt;&gt;"",IF(B1206&lt;&gt;"",CONCATENATE(A1206,"-",B1206),""),"")</f>
        <v/>
      </c>
    </row>
    <row r="1207" spans="1:18" x14ac:dyDescent="0.25">
      <c r="A1207" s="18"/>
      <c r="B1207" s="19"/>
      <c r="C1207" s="19"/>
      <c r="D1207" s="19"/>
      <c r="E1207" s="19"/>
      <c r="F1207" s="20"/>
      <c r="G1207" s="18"/>
      <c r="H1207" s="19"/>
      <c r="I1207" s="19"/>
      <c r="J1207" s="20"/>
      <c r="K1207" s="20"/>
      <c r="L1207" s="20"/>
      <c r="M1207" s="18"/>
      <c r="N1207" s="18"/>
      <c r="O1207" s="18"/>
      <c r="P1207" s="18"/>
      <c r="Q1207" s="18"/>
      <c r="R1207" s="21" t="str">
        <f t="shared" si="59"/>
        <v/>
      </c>
    </row>
    <row r="1208" spans="1:18" x14ac:dyDescent="0.25">
      <c r="A1208" s="18"/>
      <c r="B1208" s="19"/>
      <c r="C1208" s="19"/>
      <c r="D1208" s="19"/>
      <c r="E1208" s="19"/>
      <c r="F1208" s="20"/>
      <c r="G1208" s="18"/>
      <c r="H1208" s="19"/>
      <c r="I1208" s="19"/>
      <c r="J1208" s="20"/>
      <c r="K1208" s="20"/>
      <c r="L1208" s="20"/>
      <c r="M1208" s="18"/>
      <c r="N1208" s="18"/>
      <c r="O1208" s="18"/>
      <c r="P1208" s="18"/>
      <c r="Q1208" s="18"/>
      <c r="R1208" s="21" t="str">
        <f t="shared" si="59"/>
        <v/>
      </c>
    </row>
    <row r="1209" spans="1:18" x14ac:dyDescent="0.25">
      <c r="A1209" s="18"/>
      <c r="B1209" s="19"/>
      <c r="C1209" s="19"/>
      <c r="D1209" s="19"/>
      <c r="E1209" s="19"/>
      <c r="F1209" s="20"/>
      <c r="G1209" s="18"/>
      <c r="H1209" s="19"/>
      <c r="I1209" s="19"/>
      <c r="J1209" s="20"/>
      <c r="K1209" s="20"/>
      <c r="L1209" s="20"/>
      <c r="M1209" s="18"/>
      <c r="N1209" s="18"/>
      <c r="O1209" s="18"/>
      <c r="P1209" s="18"/>
      <c r="Q1209" s="18"/>
      <c r="R1209" s="21" t="str">
        <f t="shared" si="59"/>
        <v/>
      </c>
    </row>
    <row r="1210" spans="1:18" x14ac:dyDescent="0.25">
      <c r="A1210" s="18"/>
      <c r="B1210" s="19"/>
      <c r="C1210" s="19"/>
      <c r="D1210" s="19"/>
      <c r="E1210" s="19"/>
      <c r="F1210" s="20"/>
      <c r="G1210" s="18"/>
      <c r="H1210" s="19"/>
      <c r="I1210" s="19"/>
      <c r="J1210" s="20"/>
      <c r="K1210" s="20"/>
      <c r="L1210" s="20"/>
      <c r="M1210" s="18"/>
      <c r="N1210" s="18"/>
      <c r="O1210" s="18"/>
      <c r="P1210" s="18"/>
      <c r="Q1210" s="18"/>
      <c r="R1210" s="21" t="str">
        <f t="shared" si="59"/>
        <v/>
      </c>
    </row>
    <row r="1211" spans="1:18" x14ac:dyDescent="0.25">
      <c r="A1211" s="18"/>
      <c r="B1211" s="19"/>
      <c r="C1211" s="19"/>
      <c r="D1211" s="19"/>
      <c r="E1211" s="19"/>
      <c r="F1211" s="20"/>
      <c r="G1211" s="18"/>
      <c r="H1211" s="19"/>
      <c r="I1211" s="19"/>
      <c r="J1211" s="20"/>
      <c r="K1211" s="20"/>
      <c r="L1211" s="20"/>
      <c r="M1211" s="18"/>
      <c r="N1211" s="18"/>
      <c r="O1211" s="18"/>
      <c r="P1211" s="18"/>
      <c r="Q1211" s="18"/>
      <c r="R1211" s="21" t="str">
        <f t="shared" si="59"/>
        <v/>
      </c>
    </row>
    <row r="1212" spans="1:18" x14ac:dyDescent="0.25">
      <c r="A1212" s="18"/>
      <c r="B1212" s="19"/>
      <c r="C1212" s="19"/>
      <c r="D1212" s="19"/>
      <c r="E1212" s="19"/>
      <c r="F1212" s="20"/>
      <c r="G1212" s="18"/>
      <c r="H1212" s="19"/>
      <c r="I1212" s="19"/>
      <c r="J1212" s="20"/>
      <c r="K1212" s="20"/>
      <c r="L1212" s="20"/>
      <c r="M1212" s="18"/>
      <c r="N1212" s="18"/>
      <c r="O1212" s="18"/>
      <c r="P1212" s="18"/>
      <c r="Q1212" s="18"/>
      <c r="R1212" s="21" t="str">
        <f t="shared" si="59"/>
        <v/>
      </c>
    </row>
    <row r="1213" spans="1:18" x14ac:dyDescent="0.25">
      <c r="A1213" s="18"/>
      <c r="B1213" s="19"/>
      <c r="C1213" s="19"/>
      <c r="D1213" s="19"/>
      <c r="E1213" s="19"/>
      <c r="F1213" s="20"/>
      <c r="G1213" s="18"/>
      <c r="H1213" s="19"/>
      <c r="I1213" s="19"/>
      <c r="J1213" s="20"/>
      <c r="K1213" s="20"/>
      <c r="L1213" s="20"/>
      <c r="M1213" s="18"/>
      <c r="N1213" s="18"/>
      <c r="O1213" s="18"/>
      <c r="P1213" s="18"/>
      <c r="Q1213" s="18"/>
      <c r="R1213" s="21" t="str">
        <f t="shared" si="59"/>
        <v/>
      </c>
    </row>
    <row r="1214" spans="1:18" x14ac:dyDescent="0.25">
      <c r="A1214" s="18"/>
      <c r="B1214" s="19"/>
      <c r="C1214" s="19"/>
      <c r="D1214" s="19"/>
      <c r="E1214" s="19"/>
      <c r="F1214" s="20"/>
      <c r="G1214" s="18"/>
      <c r="H1214" s="19"/>
      <c r="I1214" s="19"/>
      <c r="J1214" s="20"/>
      <c r="K1214" s="20"/>
      <c r="L1214" s="20"/>
      <c r="M1214" s="18"/>
      <c r="N1214" s="18"/>
      <c r="O1214" s="18"/>
      <c r="P1214" s="18"/>
      <c r="Q1214" s="18"/>
      <c r="R1214" s="21" t="str">
        <f t="shared" si="59"/>
        <v/>
      </c>
    </row>
    <row r="1215" spans="1:18" x14ac:dyDescent="0.25">
      <c r="A1215" s="18"/>
      <c r="B1215" s="19"/>
      <c r="C1215" s="19"/>
      <c r="D1215" s="19"/>
      <c r="E1215" s="19"/>
      <c r="F1215" s="20"/>
      <c r="G1215" s="18"/>
      <c r="H1215" s="19"/>
      <c r="I1215" s="19"/>
      <c r="J1215" s="20"/>
      <c r="K1215" s="20"/>
      <c r="L1215" s="20"/>
      <c r="M1215" s="18"/>
      <c r="N1215" s="18"/>
      <c r="O1215" s="18"/>
      <c r="P1215" s="18"/>
      <c r="Q1215" s="18"/>
      <c r="R1215" s="21" t="str">
        <f t="shared" si="59"/>
        <v/>
      </c>
    </row>
    <row r="1216" spans="1:18" x14ac:dyDescent="0.25">
      <c r="A1216" s="18"/>
      <c r="B1216" s="19"/>
      <c r="C1216" s="19"/>
      <c r="D1216" s="19"/>
      <c r="E1216" s="19"/>
      <c r="F1216" s="20"/>
      <c r="G1216" s="18"/>
      <c r="H1216" s="19"/>
      <c r="I1216" s="19"/>
      <c r="J1216" s="20"/>
      <c r="K1216" s="20"/>
      <c r="L1216" s="20"/>
      <c r="M1216" s="18"/>
      <c r="N1216" s="18"/>
      <c r="O1216" s="18"/>
      <c r="P1216" s="18"/>
      <c r="Q1216" s="18"/>
      <c r="R1216" s="21" t="str">
        <f t="shared" si="59"/>
        <v/>
      </c>
    </row>
    <row r="1217" spans="1:18" x14ac:dyDescent="0.25">
      <c r="A1217" s="18"/>
      <c r="B1217" s="19"/>
      <c r="C1217" s="19"/>
      <c r="D1217" s="19"/>
      <c r="E1217" s="19"/>
      <c r="F1217" s="20"/>
      <c r="G1217" s="18"/>
      <c r="H1217" s="19"/>
      <c r="I1217" s="19"/>
      <c r="J1217" s="20"/>
      <c r="K1217" s="20"/>
      <c r="L1217" s="20"/>
      <c r="M1217" s="18"/>
      <c r="N1217" s="18"/>
      <c r="O1217" s="18"/>
      <c r="P1217" s="18"/>
      <c r="Q1217" s="18"/>
      <c r="R1217" s="21" t="str">
        <f t="shared" si="59"/>
        <v/>
      </c>
    </row>
    <row r="1218" spans="1:18" x14ac:dyDescent="0.25">
      <c r="A1218" s="18"/>
      <c r="B1218" s="19"/>
      <c r="C1218" s="19"/>
      <c r="D1218" s="19"/>
      <c r="E1218" s="19"/>
      <c r="F1218" s="20"/>
      <c r="G1218" s="18"/>
      <c r="H1218" s="19"/>
      <c r="I1218" s="19"/>
      <c r="J1218" s="20"/>
      <c r="K1218" s="20"/>
      <c r="L1218" s="20"/>
      <c r="M1218" s="18"/>
      <c r="N1218" s="18"/>
      <c r="O1218" s="18"/>
      <c r="P1218" s="18"/>
      <c r="Q1218" s="18"/>
      <c r="R1218" s="21" t="str">
        <f t="shared" si="59"/>
        <v/>
      </c>
    </row>
    <row r="1219" spans="1:18" x14ac:dyDescent="0.25">
      <c r="A1219" s="18"/>
      <c r="B1219" s="19"/>
      <c r="C1219" s="19"/>
      <c r="D1219" s="19"/>
      <c r="E1219" s="19"/>
      <c r="F1219" s="20"/>
      <c r="G1219" s="18"/>
      <c r="H1219" s="19"/>
      <c r="I1219" s="19"/>
      <c r="J1219" s="20"/>
      <c r="K1219" s="20"/>
      <c r="L1219" s="20"/>
      <c r="M1219" s="18"/>
      <c r="N1219" s="18"/>
      <c r="O1219" s="18"/>
      <c r="P1219" s="18"/>
      <c r="Q1219" s="18"/>
      <c r="R1219" s="21" t="str">
        <f t="shared" si="59"/>
        <v/>
      </c>
    </row>
    <row r="1220" spans="1:18" x14ac:dyDescent="0.25">
      <c r="A1220" s="18"/>
      <c r="B1220" s="19"/>
      <c r="C1220" s="19"/>
      <c r="D1220" s="19"/>
      <c r="E1220" s="19"/>
      <c r="F1220" s="20"/>
      <c r="G1220" s="18"/>
      <c r="H1220" s="19"/>
      <c r="I1220" s="19"/>
      <c r="J1220" s="20"/>
      <c r="K1220" s="20"/>
      <c r="L1220" s="20"/>
      <c r="M1220" s="18"/>
      <c r="N1220" s="18"/>
      <c r="O1220" s="18"/>
      <c r="P1220" s="18"/>
      <c r="Q1220" s="18"/>
      <c r="R1220" s="21" t="str">
        <f t="shared" si="59"/>
        <v/>
      </c>
    </row>
    <row r="1221" spans="1:18" x14ac:dyDescent="0.25">
      <c r="A1221" s="18"/>
      <c r="B1221" s="19"/>
      <c r="C1221" s="19"/>
      <c r="D1221" s="19"/>
      <c r="E1221" s="19"/>
      <c r="F1221" s="20"/>
      <c r="G1221" s="18"/>
      <c r="H1221" s="19"/>
      <c r="I1221" s="19"/>
      <c r="J1221" s="20"/>
      <c r="K1221" s="20"/>
      <c r="L1221" s="20"/>
      <c r="M1221" s="18"/>
      <c r="N1221" s="18"/>
      <c r="O1221" s="18"/>
      <c r="P1221" s="18"/>
      <c r="Q1221" s="18"/>
      <c r="R1221" s="21" t="str">
        <f t="shared" si="59"/>
        <v/>
      </c>
    </row>
    <row r="1222" spans="1:18" x14ac:dyDescent="0.25">
      <c r="A1222" s="18"/>
      <c r="B1222" s="19"/>
      <c r="C1222" s="19"/>
      <c r="D1222" s="19"/>
      <c r="E1222" s="19"/>
      <c r="F1222" s="20"/>
      <c r="G1222" s="18"/>
      <c r="H1222" s="19"/>
      <c r="I1222" s="19"/>
      <c r="J1222" s="20"/>
      <c r="K1222" s="20"/>
      <c r="L1222" s="20"/>
      <c r="M1222" s="18"/>
      <c r="N1222" s="18"/>
      <c r="O1222" s="18"/>
      <c r="P1222" s="18"/>
      <c r="Q1222" s="18"/>
      <c r="R1222" s="21" t="str">
        <f t="shared" si="59"/>
        <v/>
      </c>
    </row>
    <row r="1223" spans="1:18" x14ac:dyDescent="0.25">
      <c r="A1223" s="18"/>
      <c r="B1223" s="19"/>
      <c r="C1223" s="19"/>
      <c r="D1223" s="19"/>
      <c r="E1223" s="19"/>
      <c r="F1223" s="20"/>
      <c r="G1223" s="18"/>
      <c r="H1223" s="19"/>
      <c r="I1223" s="19"/>
      <c r="J1223" s="20"/>
      <c r="K1223" s="20"/>
      <c r="L1223" s="20"/>
      <c r="M1223" s="18"/>
      <c r="N1223" s="18"/>
      <c r="O1223" s="18"/>
      <c r="P1223" s="18"/>
      <c r="Q1223" s="18"/>
      <c r="R1223" s="21" t="str">
        <f t="shared" si="59"/>
        <v/>
      </c>
    </row>
    <row r="1224" spans="1:18" x14ac:dyDescent="0.25">
      <c r="A1224" s="18"/>
      <c r="B1224" s="19"/>
      <c r="C1224" s="19"/>
      <c r="D1224" s="19"/>
      <c r="E1224" s="19"/>
      <c r="F1224" s="20"/>
      <c r="G1224" s="18"/>
      <c r="H1224" s="19"/>
      <c r="I1224" s="19"/>
      <c r="J1224" s="20"/>
      <c r="K1224" s="20"/>
      <c r="L1224" s="20"/>
      <c r="M1224" s="18"/>
      <c r="N1224" s="18"/>
      <c r="O1224" s="18"/>
      <c r="P1224" s="18"/>
      <c r="Q1224" s="18"/>
      <c r="R1224" s="21" t="str">
        <f t="shared" si="59"/>
        <v/>
      </c>
    </row>
    <row r="1225" spans="1:18" x14ac:dyDescent="0.25">
      <c r="A1225" s="18"/>
      <c r="B1225" s="19"/>
      <c r="C1225" s="19"/>
      <c r="D1225" s="19"/>
      <c r="E1225" s="19"/>
      <c r="F1225" s="20"/>
      <c r="G1225" s="18"/>
      <c r="H1225" s="19"/>
      <c r="I1225" s="19"/>
      <c r="J1225" s="20"/>
      <c r="K1225" s="20"/>
      <c r="L1225" s="20"/>
      <c r="M1225" s="18"/>
      <c r="N1225" s="18"/>
      <c r="O1225" s="18"/>
      <c r="P1225" s="18"/>
      <c r="Q1225" s="18"/>
      <c r="R1225" s="21" t="str">
        <f t="shared" si="59"/>
        <v/>
      </c>
    </row>
    <row r="1226" spans="1:18" x14ac:dyDescent="0.25">
      <c r="A1226" s="18"/>
      <c r="B1226" s="19"/>
      <c r="C1226" s="19"/>
      <c r="D1226" s="19"/>
      <c r="E1226" s="19"/>
      <c r="F1226" s="20"/>
      <c r="G1226" s="18"/>
      <c r="H1226" s="19"/>
      <c r="I1226" s="19"/>
      <c r="J1226" s="20"/>
      <c r="K1226" s="20"/>
      <c r="L1226" s="20"/>
      <c r="M1226" s="18"/>
      <c r="N1226" s="18"/>
      <c r="O1226" s="18"/>
      <c r="P1226" s="18"/>
      <c r="Q1226" s="18"/>
      <c r="R1226" s="21" t="str">
        <f t="shared" si="59"/>
        <v/>
      </c>
    </row>
    <row r="1227" spans="1:18" x14ac:dyDescent="0.25">
      <c r="A1227" s="18"/>
      <c r="B1227" s="19"/>
      <c r="C1227" s="19"/>
      <c r="D1227" s="19"/>
      <c r="E1227" s="19"/>
      <c r="F1227" s="20"/>
      <c r="G1227" s="18"/>
      <c r="H1227" s="19"/>
      <c r="I1227" s="19"/>
      <c r="J1227" s="20"/>
      <c r="K1227" s="20"/>
      <c r="L1227" s="20"/>
      <c r="M1227" s="18"/>
      <c r="N1227" s="18"/>
      <c r="O1227" s="18"/>
      <c r="P1227" s="18"/>
      <c r="Q1227" s="18"/>
      <c r="R1227" s="21" t="str">
        <f t="shared" si="59"/>
        <v/>
      </c>
    </row>
    <row r="1228" spans="1:18" x14ac:dyDescent="0.25">
      <c r="A1228" s="18"/>
      <c r="B1228" s="19"/>
      <c r="C1228" s="19"/>
      <c r="D1228" s="19"/>
      <c r="E1228" s="19"/>
      <c r="F1228" s="20"/>
      <c r="G1228" s="18"/>
      <c r="H1228" s="19"/>
      <c r="I1228" s="19"/>
      <c r="J1228" s="20"/>
      <c r="K1228" s="20"/>
      <c r="L1228" s="20"/>
      <c r="M1228" s="18"/>
      <c r="N1228" s="18"/>
      <c r="O1228" s="18"/>
      <c r="P1228" s="18"/>
      <c r="Q1228" s="18"/>
      <c r="R1228" s="21" t="str">
        <f t="shared" si="59"/>
        <v/>
      </c>
    </row>
    <row r="1229" spans="1:18" x14ac:dyDescent="0.25">
      <c r="A1229" s="18"/>
      <c r="B1229" s="19"/>
      <c r="C1229" s="19"/>
      <c r="D1229" s="19"/>
      <c r="E1229" s="19"/>
      <c r="F1229" s="20"/>
      <c r="G1229" s="18"/>
      <c r="H1229" s="19"/>
      <c r="I1229" s="19"/>
      <c r="J1229" s="20"/>
      <c r="K1229" s="20"/>
      <c r="L1229" s="20"/>
      <c r="M1229" s="18"/>
      <c r="N1229" s="18"/>
      <c r="O1229" s="18"/>
      <c r="P1229" s="18"/>
      <c r="Q1229" s="18"/>
      <c r="R1229" s="21" t="str">
        <f t="shared" si="59"/>
        <v/>
      </c>
    </row>
    <row r="1230" spans="1:18" x14ac:dyDescent="0.25">
      <c r="A1230" s="18"/>
      <c r="B1230" s="19"/>
      <c r="C1230" s="19"/>
      <c r="D1230" s="19"/>
      <c r="E1230" s="19"/>
      <c r="F1230" s="20"/>
      <c r="G1230" s="18"/>
      <c r="H1230" s="19"/>
      <c r="I1230" s="19"/>
      <c r="J1230" s="20"/>
      <c r="K1230" s="20"/>
      <c r="L1230" s="20"/>
      <c r="M1230" s="18"/>
      <c r="N1230" s="18"/>
      <c r="O1230" s="18"/>
      <c r="P1230" s="18"/>
      <c r="Q1230" s="18"/>
      <c r="R1230" s="21" t="str">
        <f t="shared" si="59"/>
        <v/>
      </c>
    </row>
    <row r="1231" spans="1:18" x14ac:dyDescent="0.25">
      <c r="A1231" s="18"/>
      <c r="B1231" s="19"/>
      <c r="C1231" s="19"/>
      <c r="D1231" s="19"/>
      <c r="E1231" s="19"/>
      <c r="F1231" s="20"/>
      <c r="G1231" s="18"/>
      <c r="H1231" s="19"/>
      <c r="I1231" s="19"/>
      <c r="J1231" s="20"/>
      <c r="K1231" s="20"/>
      <c r="L1231" s="20"/>
      <c r="M1231" s="18"/>
      <c r="N1231" s="18"/>
      <c r="O1231" s="18"/>
      <c r="P1231" s="18"/>
      <c r="Q1231" s="18"/>
      <c r="R1231" s="21" t="str">
        <f t="shared" si="59"/>
        <v/>
      </c>
    </row>
    <row r="1232" spans="1:18" x14ac:dyDescent="0.25">
      <c r="A1232" s="18"/>
      <c r="B1232" s="19"/>
      <c r="C1232" s="19"/>
      <c r="D1232" s="19"/>
      <c r="E1232" s="19"/>
      <c r="F1232" s="20"/>
      <c r="G1232" s="18"/>
      <c r="H1232" s="19"/>
      <c r="I1232" s="19"/>
      <c r="J1232" s="20"/>
      <c r="K1232" s="20"/>
      <c r="L1232" s="20"/>
      <c r="M1232" s="18"/>
      <c r="N1232" s="18"/>
      <c r="O1232" s="18"/>
      <c r="P1232" s="18"/>
      <c r="Q1232" s="18"/>
      <c r="R1232" s="21" t="str">
        <f t="shared" si="59"/>
        <v/>
      </c>
    </row>
    <row r="1233" spans="1:18" x14ac:dyDescent="0.25">
      <c r="A1233" s="18"/>
      <c r="B1233" s="19"/>
      <c r="C1233" s="19"/>
      <c r="D1233" s="19"/>
      <c r="E1233" s="19"/>
      <c r="F1233" s="20"/>
      <c r="G1233" s="18"/>
      <c r="H1233" s="19"/>
      <c r="I1233" s="19"/>
      <c r="J1233" s="20"/>
      <c r="K1233" s="20"/>
      <c r="L1233" s="20"/>
      <c r="M1233" s="18"/>
      <c r="N1233" s="18"/>
      <c r="O1233" s="18"/>
      <c r="P1233" s="18"/>
      <c r="Q1233" s="18"/>
      <c r="R1233" s="21" t="str">
        <f t="shared" si="59"/>
        <v/>
      </c>
    </row>
    <row r="1234" spans="1:18" x14ac:dyDescent="0.25">
      <c r="A1234" s="18"/>
      <c r="B1234" s="19"/>
      <c r="C1234" s="19"/>
      <c r="D1234" s="19"/>
      <c r="E1234" s="19"/>
      <c r="F1234" s="20"/>
      <c r="G1234" s="18"/>
      <c r="H1234" s="19"/>
      <c r="I1234" s="19"/>
      <c r="J1234" s="20"/>
      <c r="K1234" s="20"/>
      <c r="L1234" s="20"/>
      <c r="M1234" s="18"/>
      <c r="N1234" s="18"/>
      <c r="O1234" s="18"/>
      <c r="P1234" s="18"/>
      <c r="Q1234" s="18"/>
      <c r="R1234" s="21" t="str">
        <f t="shared" si="59"/>
        <v/>
      </c>
    </row>
    <row r="1235" spans="1:18" x14ac:dyDescent="0.25">
      <c r="A1235" s="18"/>
      <c r="B1235" s="19"/>
      <c r="C1235" s="19"/>
      <c r="D1235" s="19"/>
      <c r="E1235" s="19"/>
      <c r="F1235" s="20"/>
      <c r="G1235" s="18"/>
      <c r="H1235" s="19"/>
      <c r="I1235" s="19"/>
      <c r="J1235" s="20"/>
      <c r="K1235" s="20"/>
      <c r="L1235" s="20"/>
      <c r="M1235" s="18"/>
      <c r="N1235" s="18"/>
      <c r="O1235" s="18"/>
      <c r="P1235" s="18"/>
      <c r="Q1235" s="18"/>
      <c r="R1235" s="21" t="str">
        <f t="shared" si="59"/>
        <v/>
      </c>
    </row>
    <row r="1236" spans="1:18" x14ac:dyDescent="0.25">
      <c r="A1236" s="18"/>
      <c r="B1236" s="19"/>
      <c r="C1236" s="19"/>
      <c r="D1236" s="19"/>
      <c r="E1236" s="19"/>
      <c r="F1236" s="20"/>
      <c r="G1236" s="18"/>
      <c r="H1236" s="19"/>
      <c r="I1236" s="19"/>
      <c r="J1236" s="20"/>
      <c r="K1236" s="20"/>
      <c r="L1236" s="20"/>
      <c r="M1236" s="18"/>
      <c r="N1236" s="18"/>
      <c r="O1236" s="18"/>
      <c r="P1236" s="18"/>
      <c r="Q1236" s="18"/>
      <c r="R1236" s="21" t="str">
        <f t="shared" si="59"/>
        <v/>
      </c>
    </row>
    <row r="1237" spans="1:18" x14ac:dyDescent="0.25">
      <c r="A1237" s="18"/>
      <c r="B1237" s="19"/>
      <c r="C1237" s="19"/>
      <c r="D1237" s="19"/>
      <c r="E1237" s="19"/>
      <c r="F1237" s="20"/>
      <c r="G1237" s="18"/>
      <c r="H1237" s="19"/>
      <c r="I1237" s="19"/>
      <c r="J1237" s="20"/>
      <c r="K1237" s="20"/>
      <c r="L1237" s="20"/>
      <c r="M1237" s="18"/>
      <c r="N1237" s="18"/>
      <c r="O1237" s="18"/>
      <c r="P1237" s="18"/>
      <c r="Q1237" s="18"/>
      <c r="R1237" s="21" t="str">
        <f t="shared" si="59"/>
        <v/>
      </c>
    </row>
    <row r="1238" spans="1:18" x14ac:dyDescent="0.25">
      <c r="A1238" s="18"/>
      <c r="B1238" s="19"/>
      <c r="C1238" s="19"/>
      <c r="D1238" s="19"/>
      <c r="E1238" s="19"/>
      <c r="F1238" s="20"/>
      <c r="G1238" s="18"/>
      <c r="H1238" s="19"/>
      <c r="I1238" s="19"/>
      <c r="J1238" s="20"/>
      <c r="K1238" s="20"/>
      <c r="L1238" s="20"/>
      <c r="M1238" s="18"/>
      <c r="N1238" s="18"/>
      <c r="O1238" s="18"/>
      <c r="P1238" s="18"/>
      <c r="Q1238" s="18"/>
      <c r="R1238" s="21" t="str">
        <f t="shared" si="59"/>
        <v/>
      </c>
    </row>
    <row r="1239" spans="1:18" x14ac:dyDescent="0.25">
      <c r="A1239" s="18"/>
      <c r="B1239" s="19"/>
      <c r="C1239" s="19"/>
      <c r="D1239" s="19"/>
      <c r="E1239" s="19"/>
      <c r="F1239" s="20"/>
      <c r="G1239" s="18"/>
      <c r="H1239" s="19"/>
      <c r="I1239" s="19"/>
      <c r="J1239" s="20"/>
      <c r="K1239" s="20"/>
      <c r="L1239" s="20"/>
      <c r="M1239" s="18"/>
      <c r="N1239" s="18"/>
      <c r="O1239" s="18"/>
      <c r="P1239" s="18"/>
      <c r="Q1239" s="18"/>
      <c r="R1239" s="21" t="str">
        <f t="shared" si="59"/>
        <v/>
      </c>
    </row>
    <row r="1240" spans="1:18" x14ac:dyDescent="0.25">
      <c r="A1240" s="18"/>
      <c r="B1240" s="19"/>
      <c r="C1240" s="19"/>
      <c r="D1240" s="19"/>
      <c r="E1240" s="19"/>
      <c r="F1240" s="20"/>
      <c r="G1240" s="18"/>
      <c r="H1240" s="19"/>
      <c r="I1240" s="19"/>
      <c r="J1240" s="20"/>
      <c r="K1240" s="20"/>
      <c r="L1240" s="20"/>
      <c r="M1240" s="18"/>
      <c r="N1240" s="18"/>
      <c r="O1240" s="18"/>
      <c r="P1240" s="18"/>
      <c r="Q1240" s="18"/>
      <c r="R1240" s="21" t="str">
        <f t="shared" si="59"/>
        <v/>
      </c>
    </row>
    <row r="1241" spans="1:18" x14ac:dyDescent="0.25">
      <c r="A1241" s="18"/>
      <c r="B1241" s="19"/>
      <c r="C1241" s="19"/>
      <c r="D1241" s="19"/>
      <c r="E1241" s="19"/>
      <c r="F1241" s="20"/>
      <c r="G1241" s="18"/>
      <c r="H1241" s="19"/>
      <c r="I1241" s="19"/>
      <c r="J1241" s="20"/>
      <c r="K1241" s="20"/>
      <c r="L1241" s="20"/>
      <c r="M1241" s="18"/>
      <c r="N1241" s="18"/>
      <c r="O1241" s="18"/>
      <c r="P1241" s="18"/>
      <c r="Q1241" s="18"/>
      <c r="R1241" s="21" t="str">
        <f t="shared" si="59"/>
        <v/>
      </c>
    </row>
    <row r="1242" spans="1:18" x14ac:dyDescent="0.25">
      <c r="A1242" s="18"/>
      <c r="B1242" s="19"/>
      <c r="C1242" s="19"/>
      <c r="D1242" s="19"/>
      <c r="E1242" s="19"/>
      <c r="F1242" s="20"/>
      <c r="G1242" s="18"/>
      <c r="H1242" s="19"/>
      <c r="I1242" s="19"/>
      <c r="J1242" s="20"/>
      <c r="K1242" s="20"/>
      <c r="L1242" s="20"/>
      <c r="M1242" s="18"/>
      <c r="N1242" s="18"/>
      <c r="O1242" s="18"/>
      <c r="P1242" s="18"/>
      <c r="Q1242" s="18"/>
      <c r="R1242" s="21" t="str">
        <f t="shared" si="59"/>
        <v/>
      </c>
    </row>
    <row r="1243" spans="1:18" x14ac:dyDescent="0.25">
      <c r="A1243" s="18"/>
      <c r="B1243" s="19"/>
      <c r="C1243" s="19"/>
      <c r="D1243" s="19"/>
      <c r="E1243" s="19"/>
      <c r="F1243" s="20"/>
      <c r="G1243" s="18"/>
      <c r="H1243" s="19"/>
      <c r="I1243" s="19"/>
      <c r="J1243" s="20"/>
      <c r="K1243" s="20"/>
      <c r="L1243" s="20"/>
      <c r="M1243" s="18"/>
      <c r="N1243" s="18"/>
      <c r="O1243" s="18"/>
      <c r="P1243" s="18"/>
      <c r="Q1243" s="18"/>
      <c r="R1243" s="21" t="str">
        <f t="shared" si="59"/>
        <v/>
      </c>
    </row>
    <row r="1244" spans="1:18" x14ac:dyDescent="0.25">
      <c r="A1244" s="18"/>
      <c r="B1244" s="19"/>
      <c r="C1244" s="19"/>
      <c r="D1244" s="19"/>
      <c r="E1244" s="19"/>
      <c r="F1244" s="20"/>
      <c r="G1244" s="18"/>
      <c r="H1244" s="19"/>
      <c r="I1244" s="19"/>
      <c r="J1244" s="20"/>
      <c r="K1244" s="20"/>
      <c r="L1244" s="20"/>
      <c r="M1244" s="18"/>
      <c r="N1244" s="18"/>
      <c r="O1244" s="18"/>
      <c r="P1244" s="18"/>
      <c r="Q1244" s="18"/>
      <c r="R1244" s="21" t="str">
        <f t="shared" si="59"/>
        <v/>
      </c>
    </row>
    <row r="1245" spans="1:18" x14ac:dyDescent="0.25">
      <c r="A1245" s="18"/>
      <c r="B1245" s="19"/>
      <c r="C1245" s="19"/>
      <c r="D1245" s="19"/>
      <c r="E1245" s="19"/>
      <c r="F1245" s="20"/>
      <c r="G1245" s="18"/>
      <c r="H1245" s="19"/>
      <c r="I1245" s="19"/>
      <c r="J1245" s="20"/>
      <c r="K1245" s="20"/>
      <c r="L1245" s="20"/>
      <c r="M1245" s="18"/>
      <c r="N1245" s="18"/>
      <c r="O1245" s="18"/>
      <c r="P1245" s="18"/>
      <c r="Q1245" s="18"/>
      <c r="R1245" s="21" t="str">
        <f t="shared" si="59"/>
        <v/>
      </c>
    </row>
    <row r="1246" spans="1:18" x14ac:dyDescent="0.25">
      <c r="A1246" s="18"/>
      <c r="B1246" s="19"/>
      <c r="C1246" s="19"/>
      <c r="D1246" s="19"/>
      <c r="E1246" s="19"/>
      <c r="F1246" s="20"/>
      <c r="G1246" s="18"/>
      <c r="H1246" s="19"/>
      <c r="I1246" s="19"/>
      <c r="J1246" s="20"/>
      <c r="K1246" s="20"/>
      <c r="L1246" s="20"/>
      <c r="M1246" s="18"/>
      <c r="N1246" s="18"/>
      <c r="O1246" s="18"/>
      <c r="P1246" s="18"/>
      <c r="Q1246" s="18"/>
      <c r="R1246" s="21" t="str">
        <f t="shared" si="59"/>
        <v/>
      </c>
    </row>
    <row r="1247" spans="1:18" x14ac:dyDescent="0.25">
      <c r="A1247" s="18"/>
      <c r="B1247" s="19"/>
      <c r="C1247" s="19"/>
      <c r="D1247" s="19"/>
      <c r="E1247" s="19"/>
      <c r="F1247" s="20"/>
      <c r="G1247" s="18"/>
      <c r="H1247" s="19"/>
      <c r="I1247" s="19"/>
      <c r="J1247" s="20"/>
      <c r="K1247" s="20"/>
      <c r="L1247" s="20"/>
      <c r="M1247" s="18"/>
      <c r="N1247" s="18"/>
      <c r="O1247" s="18"/>
      <c r="P1247" s="18"/>
      <c r="Q1247" s="18"/>
      <c r="R1247" s="21" t="str">
        <f t="shared" si="59"/>
        <v/>
      </c>
    </row>
    <row r="1248" spans="1:18" x14ac:dyDescent="0.25">
      <c r="A1248" s="18"/>
      <c r="B1248" s="19"/>
      <c r="C1248" s="19"/>
      <c r="D1248" s="19"/>
      <c r="E1248" s="19"/>
      <c r="F1248" s="20"/>
      <c r="G1248" s="18"/>
      <c r="H1248" s="19"/>
      <c r="I1248" s="19"/>
      <c r="J1248" s="20"/>
      <c r="K1248" s="20"/>
      <c r="L1248" s="20"/>
      <c r="M1248" s="18"/>
      <c r="N1248" s="18"/>
      <c r="O1248" s="18"/>
      <c r="P1248" s="18"/>
      <c r="Q1248" s="18"/>
      <c r="R1248" s="21" t="str">
        <f t="shared" si="59"/>
        <v/>
      </c>
    </row>
    <row r="1249" spans="1:18" x14ac:dyDescent="0.25">
      <c r="A1249" s="18"/>
      <c r="B1249" s="19"/>
      <c r="C1249" s="19"/>
      <c r="D1249" s="19"/>
      <c r="E1249" s="19"/>
      <c r="F1249" s="20"/>
      <c r="G1249" s="18"/>
      <c r="H1249" s="19"/>
      <c r="I1249" s="19"/>
      <c r="J1249" s="20"/>
      <c r="K1249" s="20"/>
      <c r="L1249" s="20"/>
      <c r="M1249" s="18"/>
      <c r="N1249" s="18"/>
      <c r="O1249" s="18"/>
      <c r="P1249" s="18"/>
      <c r="Q1249" s="18"/>
      <c r="R1249" s="21" t="str">
        <f t="shared" si="59"/>
        <v/>
      </c>
    </row>
    <row r="1250" spans="1:18" x14ac:dyDescent="0.25">
      <c r="A1250" s="18"/>
      <c r="B1250" s="19"/>
      <c r="C1250" s="19"/>
      <c r="D1250" s="19"/>
      <c r="E1250" s="19"/>
      <c r="F1250" s="20"/>
      <c r="G1250" s="18"/>
      <c r="H1250" s="19"/>
      <c r="I1250" s="19"/>
      <c r="J1250" s="20"/>
      <c r="K1250" s="20"/>
      <c r="L1250" s="20"/>
      <c r="M1250" s="18"/>
      <c r="N1250" s="18"/>
      <c r="O1250" s="18"/>
      <c r="P1250" s="18"/>
      <c r="Q1250" s="18"/>
      <c r="R1250" s="21" t="str">
        <f t="shared" si="59"/>
        <v/>
      </c>
    </row>
    <row r="1251" spans="1:18" x14ac:dyDescent="0.25">
      <c r="A1251" s="18"/>
      <c r="B1251" s="19"/>
      <c r="C1251" s="19"/>
      <c r="D1251" s="19"/>
      <c r="E1251" s="19"/>
      <c r="F1251" s="20"/>
      <c r="G1251" s="18"/>
      <c r="H1251" s="19"/>
      <c r="I1251" s="19"/>
      <c r="J1251" s="20"/>
      <c r="K1251" s="20"/>
      <c r="L1251" s="20"/>
      <c r="M1251" s="18"/>
      <c r="N1251" s="18"/>
      <c r="O1251" s="18"/>
      <c r="P1251" s="18"/>
      <c r="Q1251" s="18"/>
      <c r="R1251" s="21" t="str">
        <f t="shared" si="59"/>
        <v/>
      </c>
    </row>
    <row r="1252" spans="1:18" x14ac:dyDescent="0.25">
      <c r="A1252" s="18"/>
      <c r="B1252" s="19"/>
      <c r="C1252" s="19"/>
      <c r="D1252" s="19"/>
      <c r="E1252" s="19"/>
      <c r="F1252" s="20"/>
      <c r="G1252" s="18"/>
      <c r="H1252" s="19"/>
      <c r="I1252" s="19"/>
      <c r="J1252" s="20"/>
      <c r="K1252" s="20"/>
      <c r="L1252" s="20"/>
      <c r="M1252" s="18"/>
      <c r="N1252" s="18"/>
      <c r="O1252" s="18"/>
      <c r="P1252" s="18"/>
      <c r="Q1252" s="18"/>
      <c r="R1252" s="21" t="str">
        <f t="shared" si="59"/>
        <v/>
      </c>
    </row>
    <row r="1253" spans="1:18" x14ac:dyDescent="0.25">
      <c r="A1253" s="18"/>
      <c r="B1253" s="19"/>
      <c r="C1253" s="19"/>
      <c r="D1253" s="19"/>
      <c r="E1253" s="19"/>
      <c r="F1253" s="20"/>
      <c r="G1253" s="18"/>
      <c r="H1253" s="19"/>
      <c r="I1253" s="19"/>
      <c r="J1253" s="20"/>
      <c r="K1253" s="20"/>
      <c r="L1253" s="20"/>
      <c r="M1253" s="18"/>
      <c r="N1253" s="18"/>
      <c r="O1253" s="18"/>
      <c r="P1253" s="18"/>
      <c r="Q1253" s="18"/>
      <c r="R1253" s="21" t="str">
        <f t="shared" si="59"/>
        <v/>
      </c>
    </row>
    <row r="1254" spans="1:18" x14ac:dyDescent="0.25">
      <c r="A1254" s="18"/>
      <c r="B1254" s="19"/>
      <c r="C1254" s="19"/>
      <c r="D1254" s="19"/>
      <c r="E1254" s="19"/>
      <c r="F1254" s="20"/>
      <c r="G1254" s="18"/>
      <c r="H1254" s="19"/>
      <c r="I1254" s="19"/>
      <c r="J1254" s="20"/>
      <c r="K1254" s="20"/>
      <c r="L1254" s="20"/>
      <c r="M1254" s="18"/>
      <c r="N1254" s="18"/>
      <c r="O1254" s="18"/>
      <c r="P1254" s="18"/>
      <c r="Q1254" s="18"/>
      <c r="R1254" s="21" t="str">
        <f t="shared" si="59"/>
        <v/>
      </c>
    </row>
    <row r="1255" spans="1:18" x14ac:dyDescent="0.25">
      <c r="A1255" s="18"/>
      <c r="B1255" s="19"/>
      <c r="C1255" s="19"/>
      <c r="D1255" s="19"/>
      <c r="E1255" s="19"/>
      <c r="F1255" s="20"/>
      <c r="G1255" s="18"/>
      <c r="H1255" s="19"/>
      <c r="I1255" s="19"/>
      <c r="J1255" s="20"/>
      <c r="K1255" s="20"/>
      <c r="L1255" s="20"/>
      <c r="M1255" s="18"/>
      <c r="N1255" s="18"/>
      <c r="O1255" s="18"/>
      <c r="P1255" s="18"/>
      <c r="Q1255" s="18"/>
      <c r="R1255" s="21" t="str">
        <f t="shared" si="59"/>
        <v/>
      </c>
    </row>
    <row r="1256" spans="1:18" x14ac:dyDescent="0.25">
      <c r="A1256" s="18"/>
      <c r="B1256" s="19"/>
      <c r="C1256" s="19"/>
      <c r="D1256" s="19"/>
      <c r="E1256" s="19"/>
      <c r="F1256" s="20"/>
      <c r="G1256" s="18"/>
      <c r="H1256" s="19"/>
      <c r="I1256" s="19"/>
      <c r="J1256" s="20"/>
      <c r="K1256" s="20"/>
      <c r="L1256" s="20"/>
      <c r="M1256" s="18"/>
      <c r="N1256" s="18"/>
      <c r="O1256" s="18"/>
      <c r="P1256" s="18"/>
      <c r="Q1256" s="18"/>
      <c r="R1256" s="21" t="str">
        <f t="shared" si="59"/>
        <v/>
      </c>
    </row>
    <row r="1257" spans="1:18" x14ac:dyDescent="0.25">
      <c r="A1257" s="18"/>
      <c r="B1257" s="19"/>
      <c r="C1257" s="19"/>
      <c r="D1257" s="19"/>
      <c r="E1257" s="19"/>
      <c r="F1257" s="20"/>
      <c r="G1257" s="18"/>
      <c r="H1257" s="19"/>
      <c r="I1257" s="19"/>
      <c r="J1257" s="20"/>
      <c r="K1257" s="20"/>
      <c r="L1257" s="20"/>
      <c r="M1257" s="18"/>
      <c r="N1257" s="18"/>
      <c r="O1257" s="18"/>
      <c r="P1257" s="18"/>
      <c r="Q1257" s="18"/>
      <c r="R1257" s="21" t="str">
        <f t="shared" si="59"/>
        <v/>
      </c>
    </row>
    <row r="1258" spans="1:18" x14ac:dyDescent="0.25">
      <c r="A1258" s="18"/>
      <c r="B1258" s="19"/>
      <c r="C1258" s="19"/>
      <c r="D1258" s="19"/>
      <c r="E1258" s="19"/>
      <c r="F1258" s="20"/>
      <c r="G1258" s="18"/>
      <c r="H1258" s="19"/>
      <c r="I1258" s="19"/>
      <c r="J1258" s="20"/>
      <c r="K1258" s="20"/>
      <c r="L1258" s="20"/>
      <c r="M1258" s="18"/>
      <c r="N1258" s="18"/>
      <c r="O1258" s="18"/>
      <c r="P1258" s="18"/>
      <c r="Q1258" s="18"/>
      <c r="R1258" s="21" t="str">
        <f t="shared" si="59"/>
        <v/>
      </c>
    </row>
    <row r="1259" spans="1:18" x14ac:dyDescent="0.25">
      <c r="A1259" s="18"/>
      <c r="B1259" s="19"/>
      <c r="C1259" s="19"/>
      <c r="D1259" s="19"/>
      <c r="E1259" s="19"/>
      <c r="F1259" s="20"/>
      <c r="G1259" s="18"/>
      <c r="H1259" s="19"/>
      <c r="I1259" s="19"/>
      <c r="J1259" s="20"/>
      <c r="K1259" s="20"/>
      <c r="L1259" s="20"/>
      <c r="M1259" s="18"/>
      <c r="N1259" s="18"/>
      <c r="O1259" s="18"/>
      <c r="P1259" s="18"/>
      <c r="Q1259" s="18"/>
      <c r="R1259" s="21" t="str">
        <f t="shared" si="59"/>
        <v/>
      </c>
    </row>
    <row r="1260" spans="1:18" x14ac:dyDescent="0.25">
      <c r="A1260" s="18"/>
      <c r="B1260" s="19"/>
      <c r="C1260" s="19"/>
      <c r="D1260" s="19"/>
      <c r="E1260" s="19"/>
      <c r="F1260" s="20"/>
      <c r="G1260" s="18"/>
      <c r="H1260" s="19"/>
      <c r="I1260" s="19"/>
      <c r="J1260" s="20"/>
      <c r="K1260" s="20"/>
      <c r="L1260" s="20"/>
      <c r="M1260" s="18"/>
      <c r="N1260" s="18"/>
      <c r="O1260" s="18"/>
      <c r="P1260" s="18"/>
      <c r="Q1260" s="18"/>
      <c r="R1260" s="21" t="str">
        <f t="shared" si="59"/>
        <v/>
      </c>
    </row>
    <row r="1261" spans="1:18" x14ac:dyDescent="0.25">
      <c r="A1261" s="18"/>
      <c r="B1261" s="19"/>
      <c r="C1261" s="19"/>
      <c r="D1261" s="19"/>
      <c r="E1261" s="19"/>
      <c r="F1261" s="20"/>
      <c r="G1261" s="18"/>
      <c r="H1261" s="19"/>
      <c r="I1261" s="19"/>
      <c r="J1261" s="20"/>
      <c r="K1261" s="20"/>
      <c r="L1261" s="20"/>
      <c r="M1261" s="18"/>
      <c r="N1261" s="18"/>
      <c r="O1261" s="18"/>
      <c r="P1261" s="18"/>
      <c r="Q1261" s="18"/>
      <c r="R1261" s="21" t="str">
        <f t="shared" si="59"/>
        <v/>
      </c>
    </row>
    <row r="1262" spans="1:18" x14ac:dyDescent="0.25">
      <c r="A1262" s="18"/>
      <c r="B1262" s="19"/>
      <c r="C1262" s="19"/>
      <c r="D1262" s="19"/>
      <c r="E1262" s="19"/>
      <c r="F1262" s="20"/>
      <c r="G1262" s="18"/>
      <c r="H1262" s="19"/>
      <c r="I1262" s="19"/>
      <c r="J1262" s="20"/>
      <c r="K1262" s="20"/>
      <c r="L1262" s="20"/>
      <c r="M1262" s="18"/>
      <c r="N1262" s="18"/>
      <c r="O1262" s="18"/>
      <c r="P1262" s="18"/>
      <c r="Q1262" s="18"/>
      <c r="R1262" s="21" t="str">
        <f t="shared" si="59"/>
        <v/>
      </c>
    </row>
    <row r="1263" spans="1:18" x14ac:dyDescent="0.25">
      <c r="A1263" s="18"/>
      <c r="B1263" s="19"/>
      <c r="C1263" s="19"/>
      <c r="D1263" s="19"/>
      <c r="E1263" s="19"/>
      <c r="F1263" s="20"/>
      <c r="G1263" s="18"/>
      <c r="H1263" s="19"/>
      <c r="I1263" s="19"/>
      <c r="J1263" s="20"/>
      <c r="K1263" s="20"/>
      <c r="L1263" s="20"/>
      <c r="M1263" s="18"/>
      <c r="N1263" s="18"/>
      <c r="O1263" s="18"/>
      <c r="P1263" s="18"/>
      <c r="Q1263" s="18"/>
      <c r="R1263" s="21" t="str">
        <f t="shared" si="59"/>
        <v/>
      </c>
    </row>
    <row r="1264" spans="1:18" x14ac:dyDescent="0.25">
      <c r="A1264" s="18"/>
      <c r="B1264" s="19"/>
      <c r="C1264" s="19"/>
      <c r="D1264" s="19"/>
      <c r="E1264" s="19"/>
      <c r="F1264" s="20"/>
      <c r="G1264" s="18"/>
      <c r="H1264" s="19"/>
      <c r="I1264" s="19"/>
      <c r="J1264" s="20"/>
      <c r="K1264" s="20"/>
      <c r="L1264" s="20"/>
      <c r="M1264" s="18"/>
      <c r="N1264" s="18"/>
      <c r="O1264" s="18"/>
      <c r="P1264" s="18"/>
      <c r="Q1264" s="18"/>
      <c r="R1264" s="21" t="str">
        <f t="shared" si="59"/>
        <v/>
      </c>
    </row>
    <row r="1265" spans="1:18" x14ac:dyDescent="0.25">
      <c r="A1265" s="18"/>
      <c r="B1265" s="19"/>
      <c r="C1265" s="19"/>
      <c r="D1265" s="19"/>
      <c r="E1265" s="19"/>
      <c r="F1265" s="20"/>
      <c r="G1265" s="18"/>
      <c r="H1265" s="19"/>
      <c r="I1265" s="19"/>
      <c r="J1265" s="20"/>
      <c r="K1265" s="20"/>
      <c r="L1265" s="20"/>
      <c r="M1265" s="18"/>
      <c r="N1265" s="18"/>
      <c r="O1265" s="18"/>
      <c r="P1265" s="18"/>
      <c r="Q1265" s="18"/>
      <c r="R1265" s="21" t="str">
        <f t="shared" si="59"/>
        <v/>
      </c>
    </row>
    <row r="1266" spans="1:18" x14ac:dyDescent="0.25">
      <c r="A1266" s="18"/>
      <c r="B1266" s="19"/>
      <c r="C1266" s="19"/>
      <c r="D1266" s="19"/>
      <c r="E1266" s="19"/>
      <c r="F1266" s="20"/>
      <c r="G1266" s="18"/>
      <c r="H1266" s="19"/>
      <c r="I1266" s="19"/>
      <c r="J1266" s="20"/>
      <c r="K1266" s="20"/>
      <c r="L1266" s="20"/>
      <c r="M1266" s="18"/>
      <c r="N1266" s="18"/>
      <c r="O1266" s="18"/>
      <c r="P1266" s="18"/>
      <c r="Q1266" s="18"/>
      <c r="R1266" s="21" t="str">
        <f t="shared" si="59"/>
        <v/>
      </c>
    </row>
    <row r="1267" spans="1:18" x14ac:dyDescent="0.25">
      <c r="A1267" s="18"/>
      <c r="B1267" s="19"/>
      <c r="C1267" s="19"/>
      <c r="D1267" s="19"/>
      <c r="E1267" s="19"/>
      <c r="F1267" s="20"/>
      <c r="G1267" s="18"/>
      <c r="H1267" s="19"/>
      <c r="I1267" s="19"/>
      <c r="J1267" s="20"/>
      <c r="K1267" s="20"/>
      <c r="L1267" s="20"/>
      <c r="M1267" s="18"/>
      <c r="N1267" s="18"/>
      <c r="O1267" s="18"/>
      <c r="P1267" s="18"/>
      <c r="Q1267" s="18"/>
      <c r="R1267" s="21" t="str">
        <f t="shared" si="59"/>
        <v/>
      </c>
    </row>
    <row r="1268" spans="1:18" x14ac:dyDescent="0.25">
      <c r="A1268" s="18"/>
      <c r="B1268" s="19"/>
      <c r="C1268" s="19"/>
      <c r="D1268" s="19"/>
      <c r="E1268" s="19"/>
      <c r="F1268" s="20"/>
      <c r="G1268" s="18"/>
      <c r="H1268" s="19"/>
      <c r="I1268" s="19"/>
      <c r="J1268" s="20"/>
      <c r="K1268" s="20"/>
      <c r="L1268" s="20"/>
      <c r="M1268" s="18"/>
      <c r="N1268" s="18"/>
      <c r="O1268" s="18"/>
      <c r="P1268" s="18"/>
      <c r="Q1268" s="18"/>
      <c r="R1268" s="21" t="str">
        <f t="shared" si="59"/>
        <v/>
      </c>
    </row>
    <row r="1269" spans="1:18" x14ac:dyDescent="0.25">
      <c r="A1269" s="18"/>
      <c r="B1269" s="19"/>
      <c r="C1269" s="19"/>
      <c r="D1269" s="19"/>
      <c r="E1269" s="19"/>
      <c r="F1269" s="20"/>
      <c r="G1269" s="18"/>
      <c r="H1269" s="19"/>
      <c r="I1269" s="19"/>
      <c r="J1269" s="20"/>
      <c r="K1269" s="20"/>
      <c r="L1269" s="20"/>
      <c r="M1269" s="18"/>
      <c r="N1269" s="18"/>
      <c r="O1269" s="18"/>
      <c r="P1269" s="18"/>
      <c r="Q1269" s="18"/>
      <c r="R1269" s="21" t="str">
        <f t="shared" si="59"/>
        <v/>
      </c>
    </row>
    <row r="1270" spans="1:18" x14ac:dyDescent="0.25">
      <c r="A1270" s="18"/>
      <c r="B1270" s="19"/>
      <c r="C1270" s="19"/>
      <c r="D1270" s="19"/>
      <c r="E1270" s="19"/>
      <c r="F1270" s="20"/>
      <c r="G1270" s="18"/>
      <c r="H1270" s="19"/>
      <c r="I1270" s="19"/>
      <c r="J1270" s="20"/>
      <c r="K1270" s="20"/>
      <c r="L1270" s="20"/>
      <c r="M1270" s="18"/>
      <c r="N1270" s="18"/>
      <c r="O1270" s="18"/>
      <c r="P1270" s="18"/>
      <c r="Q1270" s="18"/>
      <c r="R1270" s="21" t="str">
        <f t="shared" ref="R1270" si="60">IF(A1270&lt;&gt;"",IF(B1270&lt;&gt;"",CONCATENATE(A1270,"-",B1270),""),"")</f>
        <v/>
      </c>
    </row>
  </sheetData>
  <autoFilter ref="A5:R1270"/>
  <mergeCells count="1">
    <mergeCell ref="G1:Q1"/>
  </mergeCells>
  <dataValidations count="1">
    <dataValidation type="list" allowBlank="1" showInputMessage="1" showErrorMessage="1" sqref="O6:Q1270">
      <formula1>"Si,No"</formula1>
      <formula2>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>
          <x14:formula1>
            <xm:f>[1]Lineas!#REF!</xm:f>
          </x14:formula1>
          <x14:formula2>
            <xm:f>0</xm:f>
          </x14:formula2>
          <xm:sqref>A6:A1270</xm:sqref>
        </x14:dataValidation>
        <x14:dataValidation type="list" allowBlank="1" showInputMessage="1" showErrorMessage="1">
          <x14:formula1>
            <xm:f>'[1]Unidades de Medida'!#REF!</xm:f>
          </x14:formula1>
          <x14:formula2>
            <xm:f>0</xm:f>
          </x14:formula2>
          <xm:sqref>M6:N1270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S404"/>
  <sheetViews>
    <sheetView workbookViewId="0">
      <selection activeCell="H418" sqref="H418"/>
    </sheetView>
  </sheetViews>
  <sheetFormatPr baseColWidth="10" defaultRowHeight="15" x14ac:dyDescent="0.25"/>
  <cols>
    <col min="1" max="1" width="16" customWidth="1"/>
  </cols>
  <sheetData>
    <row r="1" spans="1:45" s="21" customFormat="1" ht="106.5" customHeight="1" x14ac:dyDescent="0.25">
      <c r="A1" s="43" t="s">
        <v>669</v>
      </c>
      <c r="B1" s="43"/>
      <c r="C1" s="43"/>
      <c r="D1" s="43"/>
      <c r="E1" s="43"/>
      <c r="F1" s="43"/>
      <c r="G1" s="43"/>
      <c r="H1" s="43"/>
      <c r="I1" s="43"/>
      <c r="J1" s="43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45" s="21" customFormat="1" x14ac:dyDescent="0.25">
      <c r="A2" s="27" t="s">
        <v>629</v>
      </c>
      <c r="B2" s="45" t="s">
        <v>629</v>
      </c>
      <c r="C2" s="27"/>
      <c r="D2" s="27" t="s">
        <v>629</v>
      </c>
      <c r="E2" s="27"/>
      <c r="F2" s="27"/>
      <c r="G2" s="28" t="s">
        <v>629</v>
      </c>
      <c r="H2" s="28" t="s">
        <v>629</v>
      </c>
      <c r="I2" s="27" t="s">
        <v>629</v>
      </c>
      <c r="J2" s="46" t="s">
        <v>629</v>
      </c>
      <c r="T2" s="23" t="s">
        <v>630</v>
      </c>
      <c r="U2" s="23" t="s">
        <v>631</v>
      </c>
      <c r="V2" s="23" t="s">
        <v>632</v>
      </c>
      <c r="W2" s="30" t="s">
        <v>633</v>
      </c>
      <c r="X2" s="23" t="s">
        <v>634</v>
      </c>
      <c r="Y2" s="23" t="s">
        <v>635</v>
      </c>
      <c r="Z2" s="23" t="s">
        <v>636</v>
      </c>
      <c r="AA2" s="23" t="s">
        <v>670</v>
      </c>
    </row>
    <row r="3" spans="1:45" s="21" customFormat="1" x14ac:dyDescent="0.25">
      <c r="A3" s="31" t="s">
        <v>637</v>
      </c>
      <c r="B3" s="47"/>
      <c r="C3" s="31"/>
      <c r="D3" s="31"/>
      <c r="E3" s="31"/>
      <c r="F3" s="31"/>
      <c r="G3" s="32"/>
      <c r="H3" s="32"/>
      <c r="I3" s="31" t="s">
        <v>637</v>
      </c>
      <c r="J3" s="48"/>
      <c r="T3" s="23" t="s">
        <v>671</v>
      </c>
      <c r="U3" s="23"/>
      <c r="V3" s="23" t="s">
        <v>672</v>
      </c>
      <c r="W3" s="23"/>
      <c r="X3" s="23"/>
      <c r="Y3" s="23"/>
      <c r="Z3" s="23"/>
    </row>
    <row r="4" spans="1:45" s="21" customFormat="1" ht="15.75" thickBot="1" x14ac:dyDescent="0.3">
      <c r="A4" s="34"/>
      <c r="B4" s="49" t="s">
        <v>673</v>
      </c>
      <c r="C4" s="34" t="s">
        <v>640</v>
      </c>
      <c r="D4" s="34" t="s">
        <v>673</v>
      </c>
      <c r="E4" s="34" t="s">
        <v>673</v>
      </c>
      <c r="F4" s="34" t="s">
        <v>674</v>
      </c>
      <c r="G4" s="35" t="s">
        <v>675</v>
      </c>
      <c r="H4" s="35" t="s">
        <v>675</v>
      </c>
      <c r="I4" s="34"/>
      <c r="J4" s="50" t="s">
        <v>675</v>
      </c>
    </row>
    <row r="5" spans="1:45" s="41" customFormat="1" ht="30" customHeight="1" x14ac:dyDescent="0.25">
      <c r="A5" s="37" t="s">
        <v>676</v>
      </c>
      <c r="B5" s="51" t="s">
        <v>677</v>
      </c>
      <c r="C5" s="37" t="s">
        <v>678</v>
      </c>
      <c r="D5" s="37" t="s">
        <v>679</v>
      </c>
      <c r="E5" s="37" t="s">
        <v>680</v>
      </c>
      <c r="F5" s="37" t="s">
        <v>652</v>
      </c>
      <c r="G5" s="38" t="s">
        <v>681</v>
      </c>
      <c r="H5" s="38" t="s">
        <v>682</v>
      </c>
      <c r="I5" s="37" t="s">
        <v>660</v>
      </c>
      <c r="J5" s="52" t="s">
        <v>683</v>
      </c>
      <c r="K5" s="40" t="s">
        <v>662</v>
      </c>
      <c r="P5" s="41" t="s">
        <v>684</v>
      </c>
      <c r="Q5" s="41" t="s">
        <v>660</v>
      </c>
      <c r="R5" s="42"/>
      <c r="S5" s="42"/>
      <c r="T5" s="42"/>
      <c r="U5" s="42"/>
      <c r="V5" s="42"/>
      <c r="W5" s="42"/>
      <c r="X5" s="42"/>
      <c r="Y5" s="42"/>
      <c r="Z5" s="42"/>
    </row>
    <row r="6" spans="1:45" s="21" customFormat="1" hidden="1" x14ac:dyDescent="0.25">
      <c r="A6" s="53" t="s">
        <v>992</v>
      </c>
      <c r="B6" s="53" t="s">
        <v>1033</v>
      </c>
      <c r="C6" s="53"/>
      <c r="D6" s="53" t="s">
        <v>742</v>
      </c>
      <c r="E6" s="53"/>
      <c r="F6" s="53"/>
      <c r="G6">
        <v>0</v>
      </c>
      <c r="H6">
        <v>0</v>
      </c>
      <c r="I6" s="53" t="s">
        <v>626</v>
      </c>
      <c r="J6">
        <v>3000</v>
      </c>
      <c r="K6" s="21" t="str">
        <f t="shared" ref="K6" si="0">IF(A6&lt;&gt;"",IF(B6&lt;&gt;"",CONCATENATE(A6,"-",B6),""),"")</f>
        <v>001-AMBER-3</v>
      </c>
      <c r="P6" s="23" t="str">
        <f>CONCATENATE("DECLARE @ITEM_ID INT = (SELECT ITEM_ID FROM items a join lines b on b.LINE_ID = a.LINE_ID WHERE b.LINE_CODE +'-'+a.INTERNAL_REFERENCE = '",A6,"')")</f>
        <v>DECLARE @ITEM_ID INT = (SELECT ITEM_ID FROM items a join lines b on b.LINE_ID = a.LINE_ID WHERE b.LINE_CODE +'-'+a.INTERNAL_REFERENCE = '001-AMBER')</v>
      </c>
      <c r="Q6" s="23" t="str">
        <f>CONCATENATE("DECLARE @ISACTIVE BIT = (CASE WHEN '",I6,"' = 'Si' THEN 1 ELSE 0 END)")</f>
        <v>DECLARE @ISACTIVE BIT = (CASE WHEN 'Si' = 'Si' THEN 1 ELSE 0 END)</v>
      </c>
      <c r="R6" s="23" t="str">
        <f>CONCATENATE("@ITEM_ID",$X$2,$W$2,B6,$W$2,$X$2,$W$2,C6,$W$2,$X$2,$W$2,D6,$W$2,$X$2,$W$2,E6,$W$2,$X$2,IF(LEN(F6)&gt;0,CONCATENATE($W$2,F6,$W$2),$Z$2),$X$2,G6+H6,$X$2,"@ISACTIVE",$X$2,J6)</f>
        <v>@ITEM_ID,'3','','Amarillo','',NULL,0,@ISACTIVE,3000</v>
      </c>
      <c r="T6" s="22" t="str">
        <f>CONCATENATE($AA$2," ",P6," ",Q6," ",$T$2,$T$3,$V$2,$V$3,$Y$2,$U$2,$V$2,R6,$Y$2,CHAR(10),AB6," ",AD6," ",AF6,CHAR(10),"GO")</f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'001-AMBER') DECLARE @ISACTIVE BIT = (CASE WHEN 'Si' = 'Si' THEN 1 ELSE 0 END) insert into item_references (ITEM_ID, REFERENCE_CODE, PROVIDER_REFERENCE_CODE, REFERENCE_NAME, PROVIDER_REFERENCE_NAME, NOTES, INVENTORY_QUANTITY, IS_ACTIVE, ALARM_MINIMUM_QUANTITY) values  (@ITEM_ID,'3','','Amarillo','',NULL,0,@ISACTIVE,3000)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AB6" s="54" t="str">
        <f>CONCATENATE("DECLARE @REFERENCE_ID INT = (SELECT REFERENCE_ID FROM item_references WHERE ITEM_ID = @ITEM_ID AND REFERENCE_CODE = '",B6,"')")</f>
        <v>DECLARE @REFERENCE_ID INT = (SELECT REFERENCE_ID FROM item_references WHERE ITEM_ID = @ITEM_ID AND REFERENCE_CODE = '3')</v>
      </c>
      <c r="AD6" s="54" t="str">
        <f>CONCATENATE("UPDATE references_warehouse set QUANTITY = ",G6," WHERE WAREHOUSE_ID = @LOCAL AND REFERENCE_ID = @REFERENCE_ID")</f>
        <v>UPDATE references_warehouse set QUANTITY = 0 WHERE WAREHOUSE_ID = @LOCAL AND REFERENCE_ID = @REFERENCE_ID</v>
      </c>
      <c r="AF6" s="54" t="str">
        <f>CONCATENATE("UPDATE references_warehouse set QUANTITY = ",H6," WHERE WAREHOUSE_ID = @FRANCA AND REFERENCE_ID = @REFERENCE_ID")</f>
        <v>UPDATE references_warehouse set QUANTITY = 0 WHERE WAREHOUSE_ID = @FRANCA AND REFERENCE_ID = @REFERENCE_ID</v>
      </c>
    </row>
    <row r="7" spans="1:45" hidden="1" x14ac:dyDescent="0.25">
      <c r="A7" s="53" t="s">
        <v>992</v>
      </c>
      <c r="B7" s="53" t="s">
        <v>1030</v>
      </c>
      <c r="C7" s="53"/>
      <c r="D7" s="53" t="s">
        <v>720</v>
      </c>
      <c r="E7" s="53"/>
      <c r="F7" s="53"/>
      <c r="G7">
        <v>0</v>
      </c>
      <c r="H7">
        <v>0</v>
      </c>
      <c r="I7" s="53" t="s">
        <v>626</v>
      </c>
      <c r="J7">
        <v>3000</v>
      </c>
      <c r="K7" s="21" t="str">
        <f t="shared" ref="K7:K70" si="1">IF(A7&lt;&gt;"",IF(B7&lt;&gt;"",CONCATENATE(A7,"-",B7),""),"")</f>
        <v>001-AMBER-1</v>
      </c>
      <c r="L7" s="21"/>
      <c r="M7" s="21"/>
      <c r="N7" s="21"/>
      <c r="O7" s="21"/>
      <c r="P7" s="23" t="str">
        <f t="shared" ref="P7:P70" si="2">CONCATENATE("DECLARE @ITEM_ID INT = (SELECT ITEM_ID FROM items a join lines b on b.LINE_ID = a.LINE_ID WHERE b.LINE_CODE +'-'+a.INTERNAL_REFERENCE = '",A7,"')")</f>
        <v>DECLARE @ITEM_ID INT = (SELECT ITEM_ID FROM items a join lines b on b.LINE_ID = a.LINE_ID WHERE b.LINE_CODE +'-'+a.INTERNAL_REFERENCE = '001-AMBER')</v>
      </c>
      <c r="Q7" s="23" t="str">
        <f t="shared" ref="Q7:Q70" si="3">CONCATENATE("DECLARE @ISACTIVE BIT = (CASE WHEN '",I7,"' = 'Si' THEN 1 ELSE 0 END)")</f>
        <v>DECLARE @ISACTIVE BIT = (CASE WHEN 'Si' = 'Si' THEN 1 ELSE 0 END)</v>
      </c>
      <c r="R7" s="23" t="str">
        <f t="shared" ref="R7:R70" si="4">CONCATENATE("@ITEM_ID",$X$2,$W$2,B7,$W$2,$X$2,$W$2,C7,$W$2,$X$2,$W$2,D7,$W$2,$X$2,$W$2,E7,$W$2,$X$2,IF(LEN(F7)&gt;0,CONCATENATE($W$2,F7,$W$2),$Z$2),$X$2,G7+H7,$X$2,"@ISACTIVE",$X$2,J7)</f>
        <v>@ITEM_ID,'1','','Azul Royal','',NULL,0,@ISACTIVE,3000</v>
      </c>
      <c r="S7" s="21"/>
      <c r="T7" s="22" t="str">
        <f t="shared" ref="T7:T70" si="5">CONCATENATE($AA$2," ",P7," ",Q7," ",$T$2,$T$3,$V$2,$V$3,$Y$2,$U$2,$V$2,R7,$Y$2,CHAR(10),AB7," ",AD7," ",AF7,CHAR(10),"GO")</f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'001-AMBER') DECLARE @ISACTIVE BIT = (CASE WHEN 'Si' = 'Si' THEN 1 ELSE 0 END) insert into item_references (ITEM_ID, REFERENCE_CODE, PROVIDER_REFERENCE_CODE, REFERENCE_NAME, PROVIDER_REFERENCE_NAME, NOTES, INVENTORY_QUANTITY, IS_ACTIVE, ALARM_MINIMUM_QUANTITY) values  (@ITEM_ID,'1','','Azul Royal','',NULL,0,@ISACTIVE,3000)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7" s="21"/>
      <c r="V7" s="21"/>
      <c r="W7" s="21"/>
      <c r="X7" s="21"/>
      <c r="Y7" s="21"/>
      <c r="Z7" s="21"/>
      <c r="AA7" s="21"/>
      <c r="AB7" s="54" t="str">
        <f t="shared" ref="AB7:AB70" si="6">CONCATENATE("DECLARE @REFERENCE_ID INT = (SELECT REFERENCE_ID FROM item_references WHERE ITEM_ID = @ITEM_ID AND REFERENCE_CODE = '",B7,"')")</f>
        <v>DECLARE @REFERENCE_ID INT = (SELECT REFERENCE_ID FROM item_references WHERE ITEM_ID = @ITEM_ID AND REFERENCE_CODE = '1')</v>
      </c>
      <c r="AC7" s="21"/>
      <c r="AD7" s="54" t="str">
        <f t="shared" ref="AD7:AD70" si="7">CONCATENATE("UPDATE references_warehouse set QUANTITY = ",G7," WHERE WAREHOUSE_ID = @LOCAL AND REFERENCE_ID = @REFERENCE_ID")</f>
        <v>UPDATE references_warehouse set QUANTITY = 0 WHERE WAREHOUSE_ID = @LOCAL AND REFERENCE_ID = @REFERENCE_ID</v>
      </c>
      <c r="AE7" s="21"/>
      <c r="AF7" s="54" t="str">
        <f t="shared" ref="AF7:AF70" si="8">CONCATENATE("UPDATE references_warehouse set QUANTITY = ",H7," WHERE WAREHOUSE_ID = @FRANCA AND REFERENCE_ID = @REFERENCE_ID")</f>
        <v>UPDATE references_warehouse set QUANTITY = 0 WHERE WAREHOUSE_ID = @FRANCA AND REFERENCE_ID = @REFERENCE_ID</v>
      </c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</row>
    <row r="8" spans="1:45" hidden="1" x14ac:dyDescent="0.25">
      <c r="A8" s="53" t="s">
        <v>992</v>
      </c>
      <c r="B8" s="53" t="s">
        <v>1032</v>
      </c>
      <c r="C8" s="53"/>
      <c r="D8" s="53" t="s">
        <v>718</v>
      </c>
      <c r="E8" s="53"/>
      <c r="F8" s="53"/>
      <c r="G8">
        <v>0</v>
      </c>
      <c r="H8">
        <v>0</v>
      </c>
      <c r="I8" s="53" t="s">
        <v>626</v>
      </c>
      <c r="J8">
        <v>6000</v>
      </c>
      <c r="K8" s="21" t="str">
        <f t="shared" si="1"/>
        <v>001-AMBER-2</v>
      </c>
      <c r="L8" s="21"/>
      <c r="M8" s="21"/>
      <c r="N8" s="21"/>
      <c r="O8" s="21"/>
      <c r="P8" s="23" t="str">
        <f t="shared" si="2"/>
        <v>DECLARE @ITEM_ID INT = (SELECT ITEM_ID FROM items a join lines b on b.LINE_ID = a.LINE_ID WHERE b.LINE_CODE +'-'+a.INTERNAL_REFERENCE = '001-AMBER')</v>
      </c>
      <c r="Q8" s="23" t="str">
        <f t="shared" si="3"/>
        <v>DECLARE @ISACTIVE BIT = (CASE WHEN 'Si' = 'Si' THEN 1 ELSE 0 END)</v>
      </c>
      <c r="R8" s="23" t="str">
        <f t="shared" si="4"/>
        <v>@ITEM_ID,'2','','Blanco','',NULL,0,@ISACTIVE,6000</v>
      </c>
      <c r="S8" s="21"/>
      <c r="T8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'001-AMBER') DECLARE @ISACTIVE BIT = (CASE WHEN 'Si' = 'Si' THEN 1 ELSE 0 END) insert into item_references (ITEM_ID, REFERENCE_CODE, PROVIDER_REFERENCE_CODE, REFERENCE_NAME, PROVIDER_REFERENCE_NAME, NOTES, INVENTORY_QUANTITY, IS_ACTIVE, ALARM_MINIMUM_QUANTITY) values  (@ITEM_ID,'2','','Blanco','',NULL,0,@ISACTIVE,6000)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8" s="21"/>
      <c r="V8" s="21"/>
      <c r="W8" s="21"/>
      <c r="X8" s="21"/>
      <c r="Y8" s="21"/>
      <c r="Z8" s="21"/>
      <c r="AA8" s="21"/>
      <c r="AB8" s="54" t="str">
        <f t="shared" si="6"/>
        <v>DECLARE @REFERENCE_ID INT = (SELECT REFERENCE_ID FROM item_references WHERE ITEM_ID = @ITEM_ID AND REFERENCE_CODE = '2')</v>
      </c>
      <c r="AC8" s="21"/>
      <c r="AD8" s="54" t="str">
        <f t="shared" si="7"/>
        <v>UPDATE references_warehouse set QUANTITY = 0 WHERE WAREHOUSE_ID = @LOCAL AND REFERENCE_ID = @REFERENCE_ID</v>
      </c>
      <c r="AE8" s="21"/>
      <c r="AF8" s="54" t="str">
        <f t="shared" si="8"/>
        <v>UPDATE references_warehouse set QUANTITY = 0 WHERE WAREHOUSE_ID = @FRANCA AND REFERENCE_ID = @REFERENCE_ID</v>
      </c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</row>
    <row r="9" spans="1:45" hidden="1" x14ac:dyDescent="0.25">
      <c r="A9" s="53" t="s">
        <v>992</v>
      </c>
      <c r="B9" s="53" t="s">
        <v>1038</v>
      </c>
      <c r="C9" s="53"/>
      <c r="D9" s="53" t="s">
        <v>943</v>
      </c>
      <c r="E9" s="53"/>
      <c r="F9" s="53"/>
      <c r="G9">
        <v>0</v>
      </c>
      <c r="H9">
        <v>0</v>
      </c>
      <c r="I9" s="53" t="s">
        <v>626</v>
      </c>
      <c r="J9">
        <v>3000</v>
      </c>
      <c r="K9" s="21" t="str">
        <f t="shared" si="1"/>
        <v>001-AMBER-5</v>
      </c>
      <c r="L9" s="21"/>
      <c r="M9" s="21"/>
      <c r="N9" s="21"/>
      <c r="O9" s="21"/>
      <c r="P9" s="23" t="str">
        <f t="shared" si="2"/>
        <v>DECLARE @ITEM_ID INT = (SELECT ITEM_ID FROM items a join lines b on b.LINE_ID = a.LINE_ID WHERE b.LINE_CODE +'-'+a.INTERNAL_REFERENCE = '001-AMBER')</v>
      </c>
      <c r="Q9" s="23" t="str">
        <f t="shared" si="3"/>
        <v>DECLARE @ISACTIVE BIT = (CASE WHEN 'Si' = 'Si' THEN 1 ELSE 0 END)</v>
      </c>
      <c r="R9" s="23" t="str">
        <f t="shared" si="4"/>
        <v>@ITEM_ID,'5','','Morado','',NULL,0,@ISACTIVE,3000</v>
      </c>
      <c r="S9" s="21"/>
      <c r="T9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'001-AMBER') DECLARE @ISACTIVE BIT = (CASE WHEN 'Si' = 'Si' THEN 1 ELSE 0 END) insert into item_references (ITEM_ID, REFERENCE_CODE, PROVIDER_REFERENCE_CODE, REFERENCE_NAME, PROVIDER_REFERENCE_NAME, NOTES, INVENTORY_QUANTITY, IS_ACTIVE, ALARM_MINIMUM_QUANTITY) values  (@ITEM_ID,'5','','Morado','',NULL,0,@ISACTIVE,3000)
DECLARE @REFERENCE_ID INT = (SELECT REFERENCE_ID FROM item_references WHERE ITEM_ID = @ITEM_ID AND REFERENCE_CODE = '5') UPDATE references_warehouse set QUANTITY = 0 WHERE WAREHOUSE_ID = @LOCAL AND REFERENCE_ID = @REFERENCE_ID UPDATE references_warehouse set QUANTITY = 0 WHERE WAREHOUSE_ID = @FRANCA AND REFERENCE_ID = @REFERENCE_ID
GO</v>
      </c>
      <c r="U9" s="21"/>
      <c r="V9" s="21"/>
      <c r="W9" s="21"/>
      <c r="X9" s="21"/>
      <c r="Y9" s="21"/>
      <c r="Z9" s="21"/>
      <c r="AA9" s="21"/>
      <c r="AB9" s="54" t="str">
        <f t="shared" si="6"/>
        <v>DECLARE @REFERENCE_ID INT = (SELECT REFERENCE_ID FROM item_references WHERE ITEM_ID = @ITEM_ID AND REFERENCE_CODE = '5')</v>
      </c>
      <c r="AC9" s="21"/>
      <c r="AD9" s="54" t="str">
        <f t="shared" si="7"/>
        <v>UPDATE references_warehouse set QUANTITY = 0 WHERE WAREHOUSE_ID = @LOCAL AND REFERENCE_ID = @REFERENCE_ID</v>
      </c>
      <c r="AE9" s="21"/>
      <c r="AF9" s="54" t="str">
        <f t="shared" si="8"/>
        <v>UPDATE references_warehouse set QUANTITY = 0 WHERE WAREHOUSE_ID = @FRANCA AND REFERENCE_ID = @REFERENCE_ID</v>
      </c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</row>
    <row r="10" spans="1:45" hidden="1" x14ac:dyDescent="0.25">
      <c r="A10" s="53" t="s">
        <v>992</v>
      </c>
      <c r="B10" s="53" t="s">
        <v>1034</v>
      </c>
      <c r="C10" s="53"/>
      <c r="D10" s="53" t="s">
        <v>743</v>
      </c>
      <c r="E10" s="53"/>
      <c r="F10" s="53"/>
      <c r="G10">
        <v>0</v>
      </c>
      <c r="H10">
        <v>0</v>
      </c>
      <c r="I10" s="53" t="s">
        <v>626</v>
      </c>
      <c r="J10">
        <v>3000</v>
      </c>
      <c r="K10" s="21" t="str">
        <f t="shared" si="1"/>
        <v>001-AMBER-4</v>
      </c>
      <c r="L10" s="21"/>
      <c r="M10" s="21"/>
      <c r="N10" s="21"/>
      <c r="O10" s="21"/>
      <c r="P10" s="23" t="str">
        <f t="shared" si="2"/>
        <v>DECLARE @ITEM_ID INT = (SELECT ITEM_ID FROM items a join lines b on b.LINE_ID = a.LINE_ID WHERE b.LINE_CODE +'-'+a.INTERNAL_REFERENCE = '001-AMBER')</v>
      </c>
      <c r="Q10" s="23" t="str">
        <f t="shared" si="3"/>
        <v>DECLARE @ISACTIVE BIT = (CASE WHEN 'Si' = 'Si' THEN 1 ELSE 0 END)</v>
      </c>
      <c r="R10" s="23" t="str">
        <f t="shared" si="4"/>
        <v>@ITEM_ID,'4','','Naranja','',NULL,0,@ISACTIVE,3000</v>
      </c>
      <c r="S10" s="21"/>
      <c r="T10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'001-AMBER') DECLARE @ISACTIVE BIT = (CASE WHEN 'Si' = 'Si' THEN 1 ELSE 0 END) insert into item_references (ITEM_ID, REFERENCE_CODE, PROVIDER_REFERENCE_CODE, REFERENCE_NAME, PROVIDER_REFERENCE_NAME, NOTES, INVENTORY_QUANTITY, IS_ACTIVE, ALARM_MINIMUM_QUANTITY) values  (@ITEM_ID,'4','','Naranja','',NULL,0,@ISACTIVE,3000)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10" s="21"/>
      <c r="V10" s="21"/>
      <c r="W10" s="21"/>
      <c r="X10" s="21"/>
      <c r="Y10" s="21"/>
      <c r="Z10" s="21"/>
      <c r="AA10" s="21"/>
      <c r="AB10" s="54" t="str">
        <f t="shared" si="6"/>
        <v>DECLARE @REFERENCE_ID INT = (SELECT REFERENCE_ID FROM item_references WHERE ITEM_ID = @ITEM_ID AND REFERENCE_CODE = '4')</v>
      </c>
      <c r="AC10" s="21"/>
      <c r="AD10" s="54" t="str">
        <f t="shared" si="7"/>
        <v>UPDATE references_warehouse set QUANTITY = 0 WHERE WAREHOUSE_ID = @LOCAL AND REFERENCE_ID = @REFERENCE_ID</v>
      </c>
      <c r="AE10" s="21"/>
      <c r="AF10" s="54" t="str">
        <f t="shared" si="8"/>
        <v>UPDATE references_warehouse set QUANTITY = 0 WHERE WAREHOUSE_ID = @FRANCA AND REFERENCE_ID = @REFERENCE_ID</v>
      </c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</row>
    <row r="11" spans="1:45" hidden="1" x14ac:dyDescent="0.25">
      <c r="A11" s="53" t="s">
        <v>992</v>
      </c>
      <c r="B11" s="53" t="s">
        <v>1041</v>
      </c>
      <c r="C11" s="53"/>
      <c r="D11" s="53" t="s">
        <v>724</v>
      </c>
      <c r="E11" s="53"/>
      <c r="F11" s="53"/>
      <c r="G11">
        <v>0</v>
      </c>
      <c r="H11">
        <v>0</v>
      </c>
      <c r="I11" s="53" t="s">
        <v>626</v>
      </c>
      <c r="J11">
        <v>6000</v>
      </c>
      <c r="K11" s="21" t="str">
        <f t="shared" si="1"/>
        <v>001-AMBER-8</v>
      </c>
      <c r="L11" s="21"/>
      <c r="M11" s="21"/>
      <c r="N11" s="21"/>
      <c r="O11" s="21"/>
      <c r="P11" s="23" t="str">
        <f t="shared" si="2"/>
        <v>DECLARE @ITEM_ID INT = (SELECT ITEM_ID FROM items a join lines b on b.LINE_ID = a.LINE_ID WHERE b.LINE_CODE +'-'+a.INTERNAL_REFERENCE = '001-AMBER')</v>
      </c>
      <c r="Q11" s="23" t="str">
        <f t="shared" si="3"/>
        <v>DECLARE @ISACTIVE BIT = (CASE WHEN 'Si' = 'Si' THEN 1 ELSE 0 END)</v>
      </c>
      <c r="R11" s="23" t="str">
        <f t="shared" si="4"/>
        <v>@ITEM_ID,'8','','Natural','',NULL,0,@ISACTIVE,6000</v>
      </c>
      <c r="S11" s="21"/>
      <c r="T11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'001-AMBER') DECLARE @ISACTIVE BIT = (CASE WHEN 'Si' = 'Si' THEN 1 ELSE 0 END) insert into item_references (ITEM_ID, REFERENCE_CODE, PROVIDER_REFERENCE_CODE, REFERENCE_NAME, PROVIDER_REFERENCE_NAME, NOTES, INVENTORY_QUANTITY, IS_ACTIVE, ALARM_MINIMUM_QUANTITY) values  (@ITEM_ID,'8','','Natural','',NULL,0,@ISACTIVE,6000)
DECLARE @REFERENCE_ID INT = (SELECT REFERENCE_ID FROM item_references WHERE ITEM_ID = @ITEM_ID AND REFERENCE_CODE = '8') UPDATE references_warehouse set QUANTITY = 0 WHERE WAREHOUSE_ID = @LOCAL AND REFERENCE_ID = @REFERENCE_ID UPDATE references_warehouse set QUANTITY = 0 WHERE WAREHOUSE_ID = @FRANCA AND REFERENCE_ID = @REFERENCE_ID
GO</v>
      </c>
      <c r="U11" s="21"/>
      <c r="V11" s="21"/>
      <c r="W11" s="21"/>
      <c r="X11" s="21"/>
      <c r="Y11" s="21"/>
      <c r="Z11" s="21"/>
      <c r="AA11" s="21"/>
      <c r="AB11" s="54" t="str">
        <f t="shared" si="6"/>
        <v>DECLARE @REFERENCE_ID INT = (SELECT REFERENCE_ID FROM item_references WHERE ITEM_ID = @ITEM_ID AND REFERENCE_CODE = '8')</v>
      </c>
      <c r="AC11" s="21"/>
      <c r="AD11" s="54" t="str">
        <f t="shared" si="7"/>
        <v>UPDATE references_warehouse set QUANTITY = 0 WHERE WAREHOUSE_ID = @LOCAL AND REFERENCE_ID = @REFERENCE_ID</v>
      </c>
      <c r="AE11" s="21"/>
      <c r="AF11" s="54" t="str">
        <f t="shared" si="8"/>
        <v>UPDATE references_warehouse set QUANTITY = 0 WHERE WAREHOUSE_ID = @FRANCA AND REFERENCE_ID = @REFERENCE_ID</v>
      </c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</row>
    <row r="12" spans="1:45" hidden="1" x14ac:dyDescent="0.25">
      <c r="A12" s="53" t="s">
        <v>992</v>
      </c>
      <c r="B12" s="53" t="s">
        <v>1039</v>
      </c>
      <c r="C12" s="53"/>
      <c r="D12" s="53" t="s">
        <v>713</v>
      </c>
      <c r="E12" s="53"/>
      <c r="F12" s="53"/>
      <c r="G12">
        <v>0</v>
      </c>
      <c r="H12">
        <v>0</v>
      </c>
      <c r="I12" s="53" t="s">
        <v>626</v>
      </c>
      <c r="J12">
        <v>6000</v>
      </c>
      <c r="K12" s="21" t="str">
        <f t="shared" si="1"/>
        <v>001-AMBER-6</v>
      </c>
      <c r="L12" s="21"/>
      <c r="M12" s="21"/>
      <c r="N12" s="21"/>
      <c r="O12" s="21"/>
      <c r="P12" s="23" t="str">
        <f t="shared" si="2"/>
        <v>DECLARE @ITEM_ID INT = (SELECT ITEM_ID FROM items a join lines b on b.LINE_ID = a.LINE_ID WHERE b.LINE_CODE +'-'+a.INTERNAL_REFERENCE = '001-AMBER')</v>
      </c>
      <c r="Q12" s="23" t="str">
        <f t="shared" si="3"/>
        <v>DECLARE @ISACTIVE BIT = (CASE WHEN 'Si' = 'Si' THEN 1 ELSE 0 END)</v>
      </c>
      <c r="R12" s="23" t="str">
        <f t="shared" si="4"/>
        <v>@ITEM_ID,'6','','Negro','',NULL,0,@ISACTIVE,6000</v>
      </c>
      <c r="S12" s="21"/>
      <c r="T12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'001-AMBER') DECLARE @ISACTIVE BIT = (CASE WHEN 'Si' = 'Si' THEN 1 ELSE 0 END) insert into item_references (ITEM_ID, REFERENCE_CODE, PROVIDER_REFERENCE_CODE, REFERENCE_NAME, PROVIDER_REFERENCE_NAME, NOTES, INVENTORY_QUANTITY, IS_ACTIVE, ALARM_MINIMUM_QUANTITY) values  (@ITEM_ID,'6','','Negro','',NULL,0,@ISACTIVE,6000)
DECLARE @REFERENCE_ID INT = (SELECT REFERENCE_ID FROM item_references WHERE ITEM_ID = @ITEM_ID AND REFERENCE_CODE = '6') UPDATE references_warehouse set QUANTITY = 0 WHERE WAREHOUSE_ID = @LOCAL AND REFERENCE_ID = @REFERENCE_ID UPDATE references_warehouse set QUANTITY = 0 WHERE WAREHOUSE_ID = @FRANCA AND REFERENCE_ID = @REFERENCE_ID
GO</v>
      </c>
      <c r="U12" s="21"/>
      <c r="V12" s="21"/>
      <c r="W12" s="21"/>
      <c r="X12" s="21"/>
      <c r="Y12" s="21"/>
      <c r="Z12" s="21"/>
      <c r="AA12" s="21"/>
      <c r="AB12" s="54" t="str">
        <f t="shared" si="6"/>
        <v>DECLARE @REFERENCE_ID INT = (SELECT REFERENCE_ID FROM item_references WHERE ITEM_ID = @ITEM_ID AND REFERENCE_CODE = '6')</v>
      </c>
      <c r="AC12" s="21"/>
      <c r="AD12" s="54" t="str">
        <f t="shared" si="7"/>
        <v>UPDATE references_warehouse set QUANTITY = 0 WHERE WAREHOUSE_ID = @LOCAL AND REFERENCE_ID = @REFERENCE_ID</v>
      </c>
      <c r="AE12" s="21"/>
      <c r="AF12" s="54" t="str">
        <f t="shared" si="8"/>
        <v>UPDATE references_warehouse set QUANTITY = 0 WHERE WAREHOUSE_ID = @FRANCA AND REFERENCE_ID = @REFERENCE_ID</v>
      </c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</row>
    <row r="13" spans="1:45" hidden="1" x14ac:dyDescent="0.25">
      <c r="A13" s="53" t="s">
        <v>992</v>
      </c>
      <c r="B13" s="53" t="s">
        <v>1040</v>
      </c>
      <c r="C13" s="53"/>
      <c r="D13" s="53" t="s">
        <v>715</v>
      </c>
      <c r="E13" s="53"/>
      <c r="F13" s="53"/>
      <c r="G13">
        <v>0</v>
      </c>
      <c r="H13">
        <v>0</v>
      </c>
      <c r="I13" s="53" t="s">
        <v>626</v>
      </c>
      <c r="J13">
        <v>6000</v>
      </c>
      <c r="K13" s="21" t="str">
        <f t="shared" si="1"/>
        <v>001-AMBER-7</v>
      </c>
      <c r="L13" s="21"/>
      <c r="M13" s="21"/>
      <c r="N13" s="21"/>
      <c r="O13" s="21"/>
      <c r="P13" s="23" t="str">
        <f t="shared" si="2"/>
        <v>DECLARE @ITEM_ID INT = (SELECT ITEM_ID FROM items a join lines b on b.LINE_ID = a.LINE_ID WHERE b.LINE_CODE +'-'+a.INTERNAL_REFERENCE = '001-AMBER')</v>
      </c>
      <c r="Q13" s="23" t="str">
        <f t="shared" si="3"/>
        <v>DECLARE @ISACTIVE BIT = (CASE WHEN 'Si' = 'Si' THEN 1 ELSE 0 END)</v>
      </c>
      <c r="R13" s="23" t="str">
        <f t="shared" si="4"/>
        <v>@ITEM_ID,'7','','Rojo','',NULL,0,@ISACTIVE,6000</v>
      </c>
      <c r="S13" s="21"/>
      <c r="T13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'001-AMBER') DECLARE @ISACTIVE BIT = (CASE WHEN 'Si' = 'Si' THEN 1 ELSE 0 END) insert into item_references (ITEM_ID, REFERENCE_CODE, PROVIDER_REFERENCE_CODE, REFERENCE_NAME, PROVIDER_REFERENCE_NAME, NOTES, INVENTORY_QUANTITY, IS_ACTIVE, ALARM_MINIMUM_QUANTITY) values  (@ITEM_ID,'7','','Rojo','',NULL,0,@ISACTIVE,6000)
DECLARE @REFERENCE_ID INT = (SELECT REFERENCE_ID FROM item_references WHERE ITEM_ID = @ITEM_ID AND REFERENCE_CODE = '7') UPDATE references_warehouse set QUANTITY = 0 WHERE WAREHOUSE_ID = @LOCAL AND REFERENCE_ID = @REFERENCE_ID UPDATE references_warehouse set QUANTITY = 0 WHERE WAREHOUSE_ID = @FRANCA AND REFERENCE_ID = @REFERENCE_ID
GO</v>
      </c>
      <c r="U13" s="21"/>
      <c r="V13" s="21"/>
      <c r="W13" s="21"/>
      <c r="X13" s="21"/>
      <c r="Y13" s="21"/>
      <c r="Z13" s="21"/>
      <c r="AA13" s="21"/>
      <c r="AB13" s="54" t="str">
        <f t="shared" si="6"/>
        <v>DECLARE @REFERENCE_ID INT = (SELECT REFERENCE_ID FROM item_references WHERE ITEM_ID = @ITEM_ID AND REFERENCE_CODE = '7')</v>
      </c>
      <c r="AC13" s="21"/>
      <c r="AD13" s="54" t="str">
        <f t="shared" si="7"/>
        <v>UPDATE references_warehouse set QUANTITY = 0 WHERE WAREHOUSE_ID = @LOCAL AND REFERENCE_ID = @REFERENCE_ID</v>
      </c>
      <c r="AE13" s="21"/>
      <c r="AF13" s="54" t="str">
        <f t="shared" si="8"/>
        <v>UPDATE references_warehouse set QUANTITY = 0 WHERE WAREHOUSE_ID = @FRANCA AND REFERENCE_ID = @REFERENCE_ID</v>
      </c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</row>
    <row r="14" spans="1:45" hidden="1" x14ac:dyDescent="0.25">
      <c r="A14" s="53" t="s">
        <v>992</v>
      </c>
      <c r="B14" s="53" t="s">
        <v>1046</v>
      </c>
      <c r="C14" s="53"/>
      <c r="D14" s="53" t="s">
        <v>721</v>
      </c>
      <c r="E14" s="53"/>
      <c r="F14" s="53"/>
      <c r="G14">
        <v>0</v>
      </c>
      <c r="H14">
        <v>0</v>
      </c>
      <c r="I14" s="53" t="s">
        <v>626</v>
      </c>
      <c r="J14">
        <v>6000</v>
      </c>
      <c r="K14" s="21" t="str">
        <f t="shared" si="1"/>
        <v>001-AMBER-9</v>
      </c>
      <c r="L14" s="21"/>
      <c r="M14" s="21"/>
      <c r="N14" s="21"/>
      <c r="O14" s="21"/>
      <c r="P14" s="23" t="str">
        <f t="shared" si="2"/>
        <v>DECLARE @ITEM_ID INT = (SELECT ITEM_ID FROM items a join lines b on b.LINE_ID = a.LINE_ID WHERE b.LINE_CODE +'-'+a.INTERNAL_REFERENCE = '001-AMBER')</v>
      </c>
      <c r="Q14" s="23" t="str">
        <f t="shared" si="3"/>
        <v>DECLARE @ISACTIVE BIT = (CASE WHEN 'Si' = 'Si' THEN 1 ELSE 0 END)</v>
      </c>
      <c r="R14" s="23" t="str">
        <f t="shared" si="4"/>
        <v>@ITEM_ID,'9','','Verde','',NULL,0,@ISACTIVE,6000</v>
      </c>
      <c r="S14" s="21"/>
      <c r="T14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'001-AMBER') DECLARE @ISACTIVE BIT = (CASE WHEN 'Si' = 'Si' THEN 1 ELSE 0 END) insert into item_references (ITEM_ID, REFERENCE_CODE, PROVIDER_REFERENCE_CODE, REFERENCE_NAME, PROVIDER_REFERENCE_NAME, NOTES, INVENTORY_QUANTITY, IS_ACTIVE, ALARM_MINIMUM_QUANTITY) values  (@ITEM_ID,'9','','Verde','',NULL,0,@ISACTIVE,6000)
DECLARE @REFERENCE_ID INT = (SELECT REFERENCE_ID FROM item_references WHERE ITEM_ID = @ITEM_ID AND REFERENCE_CODE = '9') UPDATE references_warehouse set QUANTITY = 0 WHERE WAREHOUSE_ID = @LOCAL AND REFERENCE_ID = @REFERENCE_ID UPDATE references_warehouse set QUANTITY = 0 WHERE WAREHOUSE_ID = @FRANCA AND REFERENCE_ID = @REFERENCE_ID
GO</v>
      </c>
      <c r="U14" s="21"/>
      <c r="V14" s="21"/>
      <c r="W14" s="21"/>
      <c r="X14" s="21"/>
      <c r="Y14" s="21"/>
      <c r="Z14" s="21"/>
      <c r="AA14" s="21"/>
      <c r="AB14" s="54" t="str">
        <f t="shared" si="6"/>
        <v>DECLARE @REFERENCE_ID INT = (SELECT REFERENCE_ID FROM item_references WHERE ITEM_ID = @ITEM_ID AND REFERENCE_CODE = '9')</v>
      </c>
      <c r="AC14" s="21"/>
      <c r="AD14" s="54" t="str">
        <f t="shared" si="7"/>
        <v>UPDATE references_warehouse set QUANTITY = 0 WHERE WAREHOUSE_ID = @LOCAL AND REFERENCE_ID = @REFERENCE_ID</v>
      </c>
      <c r="AE14" s="21"/>
      <c r="AF14" s="54" t="str">
        <f t="shared" si="8"/>
        <v>UPDATE references_warehouse set QUANTITY = 0 WHERE WAREHOUSE_ID = @FRANCA AND REFERENCE_ID = @REFERENCE_ID</v>
      </c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</row>
    <row r="15" spans="1:45" hidden="1" x14ac:dyDescent="0.25">
      <c r="A15" s="53" t="s">
        <v>1015</v>
      </c>
      <c r="B15" s="53" t="s">
        <v>1030</v>
      </c>
      <c r="C15" s="53"/>
      <c r="D15" s="53" t="s">
        <v>718</v>
      </c>
      <c r="E15" s="53"/>
      <c r="F15" s="53"/>
      <c r="G15">
        <v>0</v>
      </c>
      <c r="H15">
        <v>0</v>
      </c>
      <c r="I15" s="53" t="s">
        <v>626</v>
      </c>
      <c r="J15">
        <v>800</v>
      </c>
      <c r="K15" s="21" t="str">
        <f t="shared" si="1"/>
        <v>001-CA-138-1</v>
      </c>
      <c r="L15" s="21"/>
      <c r="M15" s="21"/>
      <c r="N15" s="21"/>
      <c r="O15" s="21"/>
      <c r="P15" s="23" t="str">
        <f t="shared" si="2"/>
        <v>DECLARE @ITEM_ID INT = (SELECT ITEM_ID FROM items a join lines b on b.LINE_ID = a.LINE_ID WHERE b.LINE_CODE +'-'+a.INTERNAL_REFERENCE = '001-CA-138')</v>
      </c>
      <c r="Q15" s="23" t="str">
        <f t="shared" si="3"/>
        <v>DECLARE @ISACTIVE BIT = (CASE WHEN 'Si' = 'Si' THEN 1 ELSE 0 END)</v>
      </c>
      <c r="R15" s="23" t="str">
        <f t="shared" si="4"/>
        <v>@ITEM_ID,'1','','Blanco','',NULL,0,@ISACTIVE,800</v>
      </c>
      <c r="S15" s="21"/>
      <c r="T15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'001-CA-138') DECLARE @ISACTIVE BIT = (CASE WHEN 'Si' = 'Si' THEN 1 ELSE 0 END) insert into item_references (ITEM_ID, REFERENCE_CODE, PROVIDER_REFERENCE_CODE, REFERENCE_NAME, PROVIDER_REFERENCE_NAME, NOTES, INVENTORY_QUANTITY, IS_ACTIVE, ALARM_MINIMUM_QUANTITY) values  (@ITEM_ID,'1','','Blanco','',NULL,0,@ISACTIVE,800)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5" s="21"/>
      <c r="V15" s="21"/>
      <c r="W15" s="21"/>
      <c r="X15" s="21"/>
      <c r="Y15" s="21"/>
      <c r="Z15" s="21"/>
      <c r="AA15" s="21"/>
      <c r="AB15" s="54" t="str">
        <f t="shared" si="6"/>
        <v>DECLARE @REFERENCE_ID INT = (SELECT REFERENCE_ID FROM item_references WHERE ITEM_ID = @ITEM_ID AND REFERENCE_CODE = '1')</v>
      </c>
      <c r="AC15" s="21"/>
      <c r="AD15" s="54" t="str">
        <f t="shared" si="7"/>
        <v>UPDATE references_warehouse set QUANTITY = 0 WHERE WAREHOUSE_ID = @LOCAL AND REFERENCE_ID = @REFERENCE_ID</v>
      </c>
      <c r="AE15" s="21"/>
      <c r="AF15" s="54" t="str">
        <f t="shared" si="8"/>
        <v>UPDATE references_warehouse set QUANTITY = 0 WHERE WAREHOUSE_ID = @FRANCA AND REFERENCE_ID = @REFERENCE_ID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</row>
    <row r="16" spans="1:45" hidden="1" x14ac:dyDescent="0.25">
      <c r="A16" s="53" t="s">
        <v>885</v>
      </c>
      <c r="B16" s="53" t="s">
        <v>1032</v>
      </c>
      <c r="C16" s="53"/>
      <c r="D16" s="53" t="s">
        <v>714</v>
      </c>
      <c r="E16" s="53"/>
      <c r="F16" s="53"/>
      <c r="G16">
        <v>0</v>
      </c>
      <c r="H16">
        <v>0</v>
      </c>
      <c r="I16" s="53" t="s">
        <v>626</v>
      </c>
      <c r="J16">
        <v>500</v>
      </c>
      <c r="K16" s="21" t="str">
        <f t="shared" si="1"/>
        <v>001-CP-321-2</v>
      </c>
      <c r="L16" s="21"/>
      <c r="M16" s="21"/>
      <c r="N16" s="21"/>
      <c r="O16" s="21"/>
      <c r="P16" s="23" t="str">
        <f t="shared" si="2"/>
        <v>DECLARE @ITEM_ID INT = (SELECT ITEM_ID FROM items a join lines b on b.LINE_ID = a.LINE_ID WHERE b.LINE_CODE +'-'+a.INTERNAL_REFERENCE = '001-CP-321')</v>
      </c>
      <c r="Q16" s="23" t="str">
        <f t="shared" si="3"/>
        <v>DECLARE @ISACTIVE BIT = (CASE WHEN 'Si' = 'Si' THEN 1 ELSE 0 END)</v>
      </c>
      <c r="R16" s="23" t="str">
        <f t="shared" si="4"/>
        <v>@ITEM_ID,'2','','Azul','',NULL,0,@ISACTIVE,500</v>
      </c>
      <c r="S16" s="21"/>
      <c r="T16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'001-CP-321')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(@ITEM_ID,'2','','Azul','',NULL,0,@ISACTIVE,500)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16" s="21"/>
      <c r="V16" s="21"/>
      <c r="W16" s="21"/>
      <c r="X16" s="21"/>
      <c r="Y16" s="21"/>
      <c r="Z16" s="21"/>
      <c r="AA16" s="21"/>
      <c r="AB16" s="54" t="str">
        <f t="shared" si="6"/>
        <v>DECLARE @REFERENCE_ID INT = (SELECT REFERENCE_ID FROM item_references WHERE ITEM_ID = @ITEM_ID AND REFERENCE_CODE = '2')</v>
      </c>
      <c r="AC16" s="21"/>
      <c r="AD16" s="54" t="str">
        <f t="shared" si="7"/>
        <v>UPDATE references_warehouse set QUANTITY = 0 WHERE WAREHOUSE_ID = @LOCAL AND REFERENCE_ID = @REFERENCE_ID</v>
      </c>
      <c r="AE16" s="21"/>
      <c r="AF16" s="54" t="str">
        <f t="shared" si="8"/>
        <v>UPDATE references_warehouse set QUANTITY = 0 WHERE WAREHOUSE_ID = @FRANCA AND REFERENCE_ID = @REFERENCE_ID</v>
      </c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</row>
    <row r="17" spans="1:45" hidden="1" x14ac:dyDescent="0.25">
      <c r="A17" s="53" t="s">
        <v>885</v>
      </c>
      <c r="B17" s="53" t="s">
        <v>1033</v>
      </c>
      <c r="C17" s="53"/>
      <c r="D17" s="53" t="s">
        <v>718</v>
      </c>
      <c r="E17" s="53"/>
      <c r="F17" s="53"/>
      <c r="G17">
        <v>0</v>
      </c>
      <c r="H17">
        <v>0</v>
      </c>
      <c r="I17" s="53" t="s">
        <v>626</v>
      </c>
      <c r="J17">
        <v>500</v>
      </c>
      <c r="K17" s="21" t="str">
        <f t="shared" si="1"/>
        <v>001-CP-321-3</v>
      </c>
      <c r="L17" s="21"/>
      <c r="M17" s="21"/>
      <c r="N17" s="21"/>
      <c r="O17" s="21"/>
      <c r="P17" s="23" t="str">
        <f t="shared" si="2"/>
        <v>DECLARE @ITEM_ID INT = (SELECT ITEM_ID FROM items a join lines b on b.LINE_ID = a.LINE_ID WHERE b.LINE_CODE +'-'+a.INTERNAL_REFERENCE = '001-CP-321')</v>
      </c>
      <c r="Q17" s="23" t="str">
        <f t="shared" si="3"/>
        <v>DECLARE @ISACTIVE BIT = (CASE WHEN 'Si' = 'Si' THEN 1 ELSE 0 END)</v>
      </c>
      <c r="R17" s="23" t="str">
        <f t="shared" si="4"/>
        <v>@ITEM_ID,'3','','Blanco','',NULL,0,@ISACTIVE,500</v>
      </c>
      <c r="S17" s="21"/>
      <c r="T17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'001-CP-321') DECLARE @ISACTIVE BIT = (CASE WHEN 'Si' = 'Si' THEN 1 ELSE 0 END) insert into item_references (ITEM_ID, REFERENCE_CODE, PROVIDER_REFERENCE_CODE, REFERENCE_NAME, PROVIDER_REFERENCE_NAME, NOTES, INVENTORY_QUANTITY, IS_ACTIVE, ALARM_MINIMUM_QUANTITY) values  (@ITEM_ID,'3','','Blanco','',NULL,0,@ISACTIVE,500)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17" s="21"/>
      <c r="V17" s="21"/>
      <c r="W17" s="21"/>
      <c r="X17" s="21"/>
      <c r="Y17" s="21"/>
      <c r="Z17" s="21"/>
      <c r="AA17" s="21"/>
      <c r="AB17" s="54" t="str">
        <f t="shared" si="6"/>
        <v>DECLARE @REFERENCE_ID INT = (SELECT REFERENCE_ID FROM item_references WHERE ITEM_ID = @ITEM_ID AND REFERENCE_CODE = '3')</v>
      </c>
      <c r="AC17" s="21"/>
      <c r="AD17" s="54" t="str">
        <f t="shared" si="7"/>
        <v>UPDATE references_warehouse set QUANTITY = 0 WHERE WAREHOUSE_ID = @LOCAL AND REFERENCE_ID = @REFERENCE_ID</v>
      </c>
      <c r="AE17" s="21"/>
      <c r="AF17" s="54" t="str">
        <f t="shared" si="8"/>
        <v>UPDATE references_warehouse set QUANTITY = 0 WHERE WAREHOUSE_ID = @FRANCA AND REFERENCE_ID = @REFERENCE_ID</v>
      </c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</row>
    <row r="18" spans="1:45" hidden="1" x14ac:dyDescent="0.25">
      <c r="A18" s="53" t="s">
        <v>885</v>
      </c>
      <c r="B18" s="53" t="s">
        <v>1030</v>
      </c>
      <c r="C18" s="53"/>
      <c r="D18" s="53" t="s">
        <v>713</v>
      </c>
      <c r="E18" s="53"/>
      <c r="F18" s="53"/>
      <c r="G18">
        <v>0</v>
      </c>
      <c r="H18">
        <v>0</v>
      </c>
      <c r="I18" s="53" t="s">
        <v>626</v>
      </c>
      <c r="J18">
        <v>500</v>
      </c>
      <c r="K18" s="21" t="str">
        <f t="shared" si="1"/>
        <v>001-CP-321-1</v>
      </c>
      <c r="L18" s="21"/>
      <c r="M18" s="21"/>
      <c r="N18" s="21"/>
      <c r="O18" s="21"/>
      <c r="P18" s="23" t="str">
        <f t="shared" si="2"/>
        <v>DECLARE @ITEM_ID INT = (SELECT ITEM_ID FROM items a join lines b on b.LINE_ID = a.LINE_ID WHERE b.LINE_CODE +'-'+a.INTERNAL_REFERENCE = '001-CP-321')</v>
      </c>
      <c r="Q18" s="23" t="str">
        <f t="shared" si="3"/>
        <v>DECLARE @ISACTIVE BIT = (CASE WHEN 'Si' = 'Si' THEN 1 ELSE 0 END)</v>
      </c>
      <c r="R18" s="23" t="str">
        <f t="shared" si="4"/>
        <v>@ITEM_ID,'1','','Negro','',NULL,0,@ISACTIVE,500</v>
      </c>
      <c r="S18" s="21"/>
      <c r="T18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'001-CP-321')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(@ITEM_ID,'1','','Negro','',NULL,0,@ISACTIVE,500)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8" s="21"/>
      <c r="V18" s="21"/>
      <c r="W18" s="21"/>
      <c r="X18" s="21"/>
      <c r="Y18" s="21"/>
      <c r="Z18" s="21"/>
      <c r="AA18" s="21"/>
      <c r="AB18" s="54" t="str">
        <f t="shared" si="6"/>
        <v>DECLARE @REFERENCE_ID INT = (SELECT REFERENCE_ID FROM item_references WHERE ITEM_ID = @ITEM_ID AND REFERENCE_CODE = '1')</v>
      </c>
      <c r="AC18" s="21"/>
      <c r="AD18" s="54" t="str">
        <f t="shared" si="7"/>
        <v>UPDATE references_warehouse set QUANTITY = 0 WHERE WAREHOUSE_ID = @LOCAL AND REFERENCE_ID = @REFERENCE_ID</v>
      </c>
      <c r="AE18" s="21"/>
      <c r="AF18" s="54" t="str">
        <f t="shared" si="8"/>
        <v>UPDATE references_warehouse set QUANTITY = 0 WHERE WAREHOUSE_ID = @FRANCA AND REFERENCE_ID = @REFERENCE_ID</v>
      </c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</row>
    <row r="19" spans="1:45" hidden="1" x14ac:dyDescent="0.25">
      <c r="A19" s="53" t="s">
        <v>895</v>
      </c>
      <c r="B19" s="53" t="s">
        <v>1030</v>
      </c>
      <c r="C19" s="53"/>
      <c r="D19" s="53" t="s">
        <v>772</v>
      </c>
      <c r="E19" s="53"/>
      <c r="F19" s="53"/>
      <c r="G19">
        <v>0</v>
      </c>
      <c r="H19">
        <v>0</v>
      </c>
      <c r="I19" s="53" t="s">
        <v>626</v>
      </c>
      <c r="J19">
        <v>500</v>
      </c>
      <c r="K19" s="21" t="str">
        <f t="shared" si="1"/>
        <v>001-CP-324-1</v>
      </c>
      <c r="L19" s="21"/>
      <c r="M19" s="21"/>
      <c r="N19" s="21"/>
      <c r="O19" s="21"/>
      <c r="P19" s="23" t="str">
        <f t="shared" si="2"/>
        <v>DECLARE @ITEM_ID INT = (SELECT ITEM_ID FROM items a join lines b on b.LINE_ID = a.LINE_ID WHERE b.LINE_CODE +'-'+a.INTERNAL_REFERENCE = '001-CP-324')</v>
      </c>
      <c r="Q19" s="23" t="str">
        <f t="shared" si="3"/>
        <v>DECLARE @ISACTIVE BIT = (CASE WHEN 'Si' = 'Si' THEN 1 ELSE 0 END)</v>
      </c>
      <c r="R19" s="23" t="str">
        <f t="shared" si="4"/>
        <v>@ITEM_ID,'1','','Bamboo','',NULL,0,@ISACTIVE,500</v>
      </c>
      <c r="S19" s="21"/>
      <c r="T19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'001-CP-324') DECLARE @ISACTIVE BIT = (CASE WHEN 'Si' = 'Si' THEN 1 ELSE 0 END) insert into item_references (ITEM_ID, REFERENCE_CODE, PROVIDER_REFERENCE_CODE, REFERENCE_NAME, PROVIDER_REFERENCE_NAME, NOTES, INVENTORY_QUANTITY, IS_ACTIVE, ALARM_MINIMUM_QUANTITY) values  (@ITEM_ID,'1','','Bamboo','',NULL,0,@ISACTIVE,500)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9" s="21"/>
      <c r="V19" s="21"/>
      <c r="W19" s="21"/>
      <c r="X19" s="21"/>
      <c r="Y19" s="21"/>
      <c r="Z19" s="21"/>
      <c r="AA19" s="21"/>
      <c r="AB19" s="54" t="str">
        <f t="shared" si="6"/>
        <v>DECLARE @REFERENCE_ID INT = (SELECT REFERENCE_ID FROM item_references WHERE ITEM_ID = @ITEM_ID AND REFERENCE_CODE = '1')</v>
      </c>
      <c r="AC19" s="21"/>
      <c r="AD19" s="54" t="str">
        <f t="shared" si="7"/>
        <v>UPDATE references_warehouse set QUANTITY = 0 WHERE WAREHOUSE_ID = @LOCAL AND REFERENCE_ID = @REFERENCE_ID</v>
      </c>
      <c r="AE19" s="21"/>
      <c r="AF19" s="54" t="str">
        <f t="shared" si="8"/>
        <v>UPDATE references_warehouse set QUANTITY = 0 WHERE WAREHOUSE_ID = @FRANCA AND REFERENCE_ID = @REFERENCE_ID</v>
      </c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</row>
    <row r="20" spans="1:45" hidden="1" x14ac:dyDescent="0.25">
      <c r="A20" s="53" t="s">
        <v>913</v>
      </c>
      <c r="B20" s="53" t="s">
        <v>1030</v>
      </c>
      <c r="C20" s="53"/>
      <c r="D20" s="53" t="s">
        <v>772</v>
      </c>
      <c r="E20" s="53"/>
      <c r="F20" s="53"/>
      <c r="G20">
        <v>0</v>
      </c>
      <c r="H20">
        <v>0</v>
      </c>
      <c r="I20" s="53" t="s">
        <v>626</v>
      </c>
      <c r="J20">
        <v>600</v>
      </c>
      <c r="K20" s="21" t="str">
        <f t="shared" si="1"/>
        <v>001-CP-326-1</v>
      </c>
      <c r="L20" s="21"/>
      <c r="M20" s="21"/>
      <c r="N20" s="21"/>
      <c r="O20" s="21"/>
      <c r="P20" s="23" t="str">
        <f t="shared" si="2"/>
        <v>DECLARE @ITEM_ID INT = (SELECT ITEM_ID FROM items a join lines b on b.LINE_ID = a.LINE_ID WHERE b.LINE_CODE +'-'+a.INTERNAL_REFERENCE = '001-CP-326')</v>
      </c>
      <c r="Q20" s="23" t="str">
        <f t="shared" si="3"/>
        <v>DECLARE @ISACTIVE BIT = (CASE WHEN 'Si' = 'Si' THEN 1 ELSE 0 END)</v>
      </c>
      <c r="R20" s="23" t="str">
        <f t="shared" si="4"/>
        <v>@ITEM_ID,'1','','Bamboo','',NULL,0,@ISACTIVE,600</v>
      </c>
      <c r="S20" s="21"/>
      <c r="T20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'001-CP-326') DECLARE @ISACTIVE BIT = (CASE WHEN 'Si' = 'Si' THEN 1 ELSE 0 END) insert into item_references (ITEM_ID, REFERENCE_CODE, PROVIDER_REFERENCE_CODE, REFERENCE_NAME, PROVIDER_REFERENCE_NAME, NOTES, INVENTORY_QUANTITY, IS_ACTIVE, ALARM_MINIMUM_QUANTITY) values  (@ITEM_ID,'1','','Bamboo','',NULL,0,@ISACTIVE,600)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0" s="21"/>
      <c r="V20" s="21"/>
      <c r="W20" s="21"/>
      <c r="X20" s="21"/>
      <c r="Y20" s="21"/>
      <c r="Z20" s="21"/>
      <c r="AA20" s="21"/>
      <c r="AB20" s="54" t="str">
        <f t="shared" si="6"/>
        <v>DECLARE @REFERENCE_ID INT = (SELECT REFERENCE_ID FROM item_references WHERE ITEM_ID = @ITEM_ID AND REFERENCE_CODE = '1')</v>
      </c>
      <c r="AC20" s="21"/>
      <c r="AD20" s="54" t="str">
        <f t="shared" si="7"/>
        <v>UPDATE references_warehouse set QUANTITY = 0 WHERE WAREHOUSE_ID = @LOCAL AND REFERENCE_ID = @REFERENCE_ID</v>
      </c>
      <c r="AE20" s="21"/>
      <c r="AF20" s="54" t="str">
        <f t="shared" si="8"/>
        <v>UPDATE references_warehouse set QUANTITY = 0 WHERE WAREHOUSE_ID = @FRANCA AND REFERENCE_ID = @REFERENCE_ID</v>
      </c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</row>
    <row r="21" spans="1:45" hidden="1" x14ac:dyDescent="0.25">
      <c r="A21" s="53" t="s">
        <v>915</v>
      </c>
      <c r="B21" s="53" t="s">
        <v>1030</v>
      </c>
      <c r="C21" s="53"/>
      <c r="D21" s="53" t="s">
        <v>713</v>
      </c>
      <c r="E21" s="53"/>
      <c r="F21" s="53"/>
      <c r="G21">
        <v>0</v>
      </c>
      <c r="H21">
        <v>0</v>
      </c>
      <c r="I21" s="53" t="s">
        <v>626</v>
      </c>
      <c r="J21">
        <v>600</v>
      </c>
      <c r="K21" s="21" t="str">
        <f t="shared" si="1"/>
        <v>001-CP-327-1</v>
      </c>
      <c r="L21" s="21"/>
      <c r="M21" s="21"/>
      <c r="N21" s="21"/>
      <c r="O21" s="21"/>
      <c r="P21" s="23" t="str">
        <f t="shared" si="2"/>
        <v>DECLARE @ITEM_ID INT = (SELECT ITEM_ID FROM items a join lines b on b.LINE_ID = a.LINE_ID WHERE b.LINE_CODE +'-'+a.INTERNAL_REFERENCE = '001-CP-327')</v>
      </c>
      <c r="Q21" s="23" t="str">
        <f t="shared" si="3"/>
        <v>DECLARE @ISACTIVE BIT = (CASE WHEN 'Si' = 'Si' THEN 1 ELSE 0 END)</v>
      </c>
      <c r="R21" s="23" t="str">
        <f t="shared" si="4"/>
        <v>@ITEM_ID,'1','','Negro','',NULL,0,@ISACTIVE,600</v>
      </c>
      <c r="S21" s="21"/>
      <c r="T21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'001-CP-327')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1" s="21"/>
      <c r="V21" s="21"/>
      <c r="W21" s="21"/>
      <c r="X21" s="21"/>
      <c r="Y21" s="21"/>
      <c r="Z21" s="21"/>
      <c r="AA21" s="21"/>
      <c r="AB21" s="54" t="str">
        <f t="shared" si="6"/>
        <v>DECLARE @REFERENCE_ID INT = (SELECT REFERENCE_ID FROM item_references WHERE ITEM_ID = @ITEM_ID AND REFERENCE_CODE = '1')</v>
      </c>
      <c r="AC21" s="21"/>
      <c r="AD21" s="54" t="str">
        <f t="shared" si="7"/>
        <v>UPDATE references_warehouse set QUANTITY = 0 WHERE WAREHOUSE_ID = @LOCAL AND REFERENCE_ID = @REFERENCE_ID</v>
      </c>
      <c r="AE21" s="21"/>
      <c r="AF21" s="54" t="str">
        <f t="shared" si="8"/>
        <v>UPDATE references_warehouse set QUANTITY = 0 WHERE WAREHOUSE_ID = @FRANCA AND REFERENCE_ID = @REFERENCE_ID</v>
      </c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</row>
    <row r="22" spans="1:45" hidden="1" x14ac:dyDescent="0.25">
      <c r="A22" s="53" t="s">
        <v>961</v>
      </c>
      <c r="B22" s="53" t="s">
        <v>1030</v>
      </c>
      <c r="C22" s="53"/>
      <c r="D22" s="53" t="s">
        <v>772</v>
      </c>
      <c r="E22" s="53"/>
      <c r="F22" s="53"/>
      <c r="G22">
        <v>0</v>
      </c>
      <c r="H22">
        <v>0</v>
      </c>
      <c r="I22" s="53" t="s">
        <v>626</v>
      </c>
      <c r="J22">
        <v>700</v>
      </c>
      <c r="K22" s="21" t="str">
        <f t="shared" si="1"/>
        <v>001-CP-330-1</v>
      </c>
      <c r="L22" s="21"/>
      <c r="M22" s="21"/>
      <c r="N22" s="21"/>
      <c r="O22" s="21"/>
      <c r="P22" s="23" t="str">
        <f t="shared" si="2"/>
        <v>DECLARE @ITEM_ID INT = (SELECT ITEM_ID FROM items a join lines b on b.LINE_ID = a.LINE_ID WHERE b.LINE_CODE +'-'+a.INTERNAL_REFERENCE = '001-CP-330')</v>
      </c>
      <c r="Q22" s="23" t="str">
        <f t="shared" si="3"/>
        <v>DECLARE @ISACTIVE BIT = (CASE WHEN 'Si' = 'Si' THEN 1 ELSE 0 END)</v>
      </c>
      <c r="R22" s="23" t="str">
        <f t="shared" si="4"/>
        <v>@ITEM_ID,'1','','Bamboo','',NULL,0,@ISACTIVE,700</v>
      </c>
      <c r="S22" s="21"/>
      <c r="T22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'001-CP-330') DECLARE @ISACTIVE BIT = (CASE WHEN 'Si' = 'Si' THEN 1 ELSE 0 END) insert into item_references (ITEM_ID, REFERENCE_CODE, PROVIDER_REFERENCE_CODE, REFERENCE_NAME, PROVIDER_REFERENCE_NAME, NOTES, INVENTORY_QUANTITY, IS_ACTIVE, ALARM_MINIMUM_QUANTITY) values  (@ITEM_ID,'1','','Bamboo','',NULL,0,@ISACTIVE,700)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2" s="21"/>
      <c r="V22" s="21"/>
      <c r="W22" s="21"/>
      <c r="X22" s="21"/>
      <c r="Y22" s="21"/>
      <c r="Z22" s="21"/>
      <c r="AA22" s="21"/>
      <c r="AB22" s="54" t="str">
        <f t="shared" si="6"/>
        <v>DECLARE @REFERENCE_ID INT = (SELECT REFERENCE_ID FROM item_references WHERE ITEM_ID = @ITEM_ID AND REFERENCE_CODE = '1')</v>
      </c>
      <c r="AC22" s="21"/>
      <c r="AD22" s="54" t="str">
        <f t="shared" si="7"/>
        <v>UPDATE references_warehouse set QUANTITY = 0 WHERE WAREHOUSE_ID = @LOCAL AND REFERENCE_ID = @REFERENCE_ID</v>
      </c>
      <c r="AE22" s="21"/>
      <c r="AF22" s="54" t="str">
        <f t="shared" si="8"/>
        <v>UPDATE references_warehouse set QUANTITY = 0 WHERE WAREHOUSE_ID = @FRANCA AND REFERENCE_ID = @REFERENCE_ID</v>
      </c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</row>
    <row r="23" spans="1:45" hidden="1" x14ac:dyDescent="0.25">
      <c r="A23" s="53" t="s">
        <v>977</v>
      </c>
      <c r="B23" s="53" t="s">
        <v>1030</v>
      </c>
      <c r="C23" s="53"/>
      <c r="D23" s="53" t="s">
        <v>714</v>
      </c>
      <c r="E23" s="53"/>
      <c r="F23" s="53"/>
      <c r="G23">
        <v>0</v>
      </c>
      <c r="H23">
        <v>0</v>
      </c>
      <c r="I23" s="53" t="s">
        <v>626</v>
      </c>
      <c r="J23">
        <v>700</v>
      </c>
      <c r="K23" s="21" t="str">
        <f t="shared" si="1"/>
        <v>001-CP-331-1</v>
      </c>
      <c r="L23" s="21"/>
      <c r="M23" s="21"/>
      <c r="N23" s="21"/>
      <c r="O23" s="21"/>
      <c r="P23" s="23" t="str">
        <f t="shared" si="2"/>
        <v>DECLARE @ITEM_ID INT = (SELECT ITEM_ID FROM items a join lines b on b.LINE_ID = a.LINE_ID WHERE b.LINE_CODE +'-'+a.INTERNAL_REFERENCE = '001-CP-331')</v>
      </c>
      <c r="Q23" s="23" t="str">
        <f t="shared" si="3"/>
        <v>DECLARE @ISACTIVE BIT = (CASE WHEN 'Si' = 'Si' THEN 1 ELSE 0 END)</v>
      </c>
      <c r="R23" s="23" t="str">
        <f t="shared" si="4"/>
        <v>@ITEM_ID,'1','','Azul','',NULL,0,@ISACTIVE,700</v>
      </c>
      <c r="S23" s="21"/>
      <c r="T23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'001-CP-331') DECLARE @ISACTIVE BIT = (CASE WHEN 'Si' = 'Si' THEN 1 ELSE 0 END) insert into item_references (ITEM_ID, REFERENCE_CODE, PROVIDER_REFERENCE_CODE, REFERENCE_NAME, PROVIDER_REFERENCE_NAME, NOTES, INVENTORY_QUANTITY, IS_ACTIVE, ALARM_MINIMUM_QUANTITY) values  (@ITEM_ID,'1','','Azul','',NULL,0,@ISACTIVE,700)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3" s="21"/>
      <c r="V23" s="21"/>
      <c r="W23" s="21"/>
      <c r="X23" s="21"/>
      <c r="Y23" s="21"/>
      <c r="Z23" s="21"/>
      <c r="AA23" s="21"/>
      <c r="AB23" s="54" t="str">
        <f t="shared" si="6"/>
        <v>DECLARE @REFERENCE_ID INT = (SELECT REFERENCE_ID FROM item_references WHERE ITEM_ID = @ITEM_ID AND REFERENCE_CODE = '1')</v>
      </c>
      <c r="AC23" s="21"/>
      <c r="AD23" s="54" t="str">
        <f t="shared" si="7"/>
        <v>UPDATE references_warehouse set QUANTITY = 0 WHERE WAREHOUSE_ID = @LOCAL AND REFERENCE_ID = @REFERENCE_ID</v>
      </c>
      <c r="AE23" s="21"/>
      <c r="AF23" s="54" t="str">
        <f t="shared" si="8"/>
        <v>UPDATE references_warehouse set QUANTITY = 0 WHERE WAREHOUSE_ID = @FRANCA AND REFERENCE_ID = @REFERENCE_ID</v>
      </c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</row>
    <row r="24" spans="1:45" hidden="1" x14ac:dyDescent="0.25">
      <c r="A24" s="53" t="s">
        <v>977</v>
      </c>
      <c r="B24" s="53" t="s">
        <v>1032</v>
      </c>
      <c r="C24" s="53"/>
      <c r="D24" s="53" t="s">
        <v>718</v>
      </c>
      <c r="E24" s="53"/>
      <c r="F24" s="53"/>
      <c r="G24">
        <v>0</v>
      </c>
      <c r="H24">
        <v>0</v>
      </c>
      <c r="I24" s="53" t="s">
        <v>626</v>
      </c>
      <c r="J24">
        <v>700</v>
      </c>
      <c r="K24" s="21" t="str">
        <f t="shared" si="1"/>
        <v>001-CP-331-2</v>
      </c>
      <c r="L24" s="21"/>
      <c r="M24" s="21"/>
      <c r="N24" s="21"/>
      <c r="O24" s="21"/>
      <c r="P24" s="23" t="str">
        <f t="shared" si="2"/>
        <v>DECLARE @ITEM_ID INT = (SELECT ITEM_ID FROM items a join lines b on b.LINE_ID = a.LINE_ID WHERE b.LINE_CODE +'-'+a.INTERNAL_REFERENCE = '001-CP-331')</v>
      </c>
      <c r="Q24" s="23" t="str">
        <f t="shared" si="3"/>
        <v>DECLARE @ISACTIVE BIT = (CASE WHEN 'Si' = 'Si' THEN 1 ELSE 0 END)</v>
      </c>
      <c r="R24" s="23" t="str">
        <f t="shared" si="4"/>
        <v>@ITEM_ID,'2','','Blanco','',NULL,0,@ISACTIVE,700</v>
      </c>
      <c r="S24" s="21"/>
      <c r="T24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'001-CP-331') DECLARE @ISACTIVE BIT = (CASE WHEN 'Si' = 'Si' THEN 1 ELSE 0 END) insert into item_references (ITEM_ID, REFERENCE_CODE, PROVIDER_REFERENCE_CODE, REFERENCE_NAME, PROVIDER_REFERENCE_NAME, NOTES, INVENTORY_QUANTITY, IS_ACTIVE, ALARM_MINIMUM_QUANTITY) values  (@ITEM_ID,'2','','Blanco','',NULL,0,@ISACTIVE,700)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24" s="21"/>
      <c r="V24" s="21"/>
      <c r="W24" s="21"/>
      <c r="X24" s="21"/>
      <c r="Y24" s="21"/>
      <c r="Z24" s="21"/>
      <c r="AA24" s="21"/>
      <c r="AB24" s="54" t="str">
        <f t="shared" si="6"/>
        <v>DECLARE @REFERENCE_ID INT = (SELECT REFERENCE_ID FROM item_references WHERE ITEM_ID = @ITEM_ID AND REFERENCE_CODE = '2')</v>
      </c>
      <c r="AC24" s="21"/>
      <c r="AD24" s="54" t="str">
        <f t="shared" si="7"/>
        <v>UPDATE references_warehouse set QUANTITY = 0 WHERE WAREHOUSE_ID = @LOCAL AND REFERENCE_ID = @REFERENCE_ID</v>
      </c>
      <c r="AE24" s="21"/>
      <c r="AF24" s="54" t="str">
        <f t="shared" si="8"/>
        <v>UPDATE references_warehouse set QUANTITY = 0 WHERE WAREHOUSE_ID = @FRANCA AND REFERENCE_ID = @REFERENCE_ID</v>
      </c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</row>
    <row r="25" spans="1:45" hidden="1" x14ac:dyDescent="0.25">
      <c r="A25" s="53" t="s">
        <v>978</v>
      </c>
      <c r="B25" s="53" t="s">
        <v>1030</v>
      </c>
      <c r="C25" s="53"/>
      <c r="D25" s="53" t="s">
        <v>714</v>
      </c>
      <c r="E25" s="53"/>
      <c r="F25" s="53"/>
      <c r="G25">
        <v>0</v>
      </c>
      <c r="H25">
        <v>0</v>
      </c>
      <c r="I25" s="53" t="s">
        <v>626</v>
      </c>
      <c r="J25">
        <v>700</v>
      </c>
      <c r="K25" s="21" t="str">
        <f t="shared" si="1"/>
        <v>001-CP-332-1</v>
      </c>
      <c r="L25" s="21"/>
      <c r="M25" s="21"/>
      <c r="N25" s="21"/>
      <c r="O25" s="21"/>
      <c r="P25" s="23" t="str">
        <f t="shared" si="2"/>
        <v>DECLARE @ITEM_ID INT = (SELECT ITEM_ID FROM items a join lines b on b.LINE_ID = a.LINE_ID WHERE b.LINE_CODE +'-'+a.INTERNAL_REFERENCE = '001-CP-332')</v>
      </c>
      <c r="Q25" s="23" t="str">
        <f t="shared" si="3"/>
        <v>DECLARE @ISACTIVE BIT = (CASE WHEN 'Si' = 'Si' THEN 1 ELSE 0 END)</v>
      </c>
      <c r="R25" s="23" t="str">
        <f t="shared" si="4"/>
        <v>@ITEM_ID,'1','','Azul','',NULL,0,@ISACTIVE,700</v>
      </c>
      <c r="S25" s="21"/>
      <c r="T25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'001-CP-332') DECLARE @ISACTIVE BIT = (CASE WHEN 'Si' = 'Si' THEN 1 ELSE 0 END) insert into item_references (ITEM_ID, REFERENCE_CODE, PROVIDER_REFERENCE_CODE, REFERENCE_NAME, PROVIDER_REFERENCE_NAME, NOTES, INVENTORY_QUANTITY, IS_ACTIVE, ALARM_MINIMUM_QUANTITY) values  (@ITEM_ID,'1','','Azul','',NULL,0,@ISACTIVE,700)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5" s="21"/>
      <c r="V25" s="21"/>
      <c r="W25" s="21"/>
      <c r="X25" s="21"/>
      <c r="Y25" s="21"/>
      <c r="Z25" s="21"/>
      <c r="AA25" s="21"/>
      <c r="AB25" s="54" t="str">
        <f t="shared" si="6"/>
        <v>DECLARE @REFERENCE_ID INT = (SELECT REFERENCE_ID FROM item_references WHERE ITEM_ID = @ITEM_ID AND REFERENCE_CODE = '1')</v>
      </c>
      <c r="AC25" s="21"/>
      <c r="AD25" s="54" t="str">
        <f t="shared" si="7"/>
        <v>UPDATE references_warehouse set QUANTITY = 0 WHERE WAREHOUSE_ID = @LOCAL AND REFERENCE_ID = @REFERENCE_ID</v>
      </c>
      <c r="AE25" s="21"/>
      <c r="AF25" s="54" t="str">
        <f t="shared" si="8"/>
        <v>UPDATE references_warehouse set QUANTITY = 0 WHERE WAREHOUSE_ID = @FRANCA AND REFERENCE_ID = @REFERENCE_ID</v>
      </c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</row>
    <row r="26" spans="1:45" hidden="1" x14ac:dyDescent="0.25">
      <c r="A26" s="53" t="s">
        <v>978</v>
      </c>
      <c r="B26" s="53" t="s">
        <v>1032</v>
      </c>
      <c r="C26" s="53"/>
      <c r="D26" s="53" t="s">
        <v>718</v>
      </c>
      <c r="E26" s="53"/>
      <c r="F26" s="53"/>
      <c r="G26">
        <v>0</v>
      </c>
      <c r="H26">
        <v>0</v>
      </c>
      <c r="I26" s="53" t="s">
        <v>626</v>
      </c>
      <c r="J26">
        <v>700</v>
      </c>
      <c r="K26" s="21" t="str">
        <f t="shared" si="1"/>
        <v>001-CP-332-2</v>
      </c>
      <c r="L26" s="21"/>
      <c r="M26" s="21"/>
      <c r="N26" s="21"/>
      <c r="O26" s="21"/>
      <c r="P26" s="23" t="str">
        <f t="shared" si="2"/>
        <v>DECLARE @ITEM_ID INT = (SELECT ITEM_ID FROM items a join lines b on b.LINE_ID = a.LINE_ID WHERE b.LINE_CODE +'-'+a.INTERNAL_REFERENCE = '001-CP-332')</v>
      </c>
      <c r="Q26" s="23" t="str">
        <f t="shared" si="3"/>
        <v>DECLARE @ISACTIVE BIT = (CASE WHEN 'Si' = 'Si' THEN 1 ELSE 0 END)</v>
      </c>
      <c r="R26" s="23" t="str">
        <f t="shared" si="4"/>
        <v>@ITEM_ID,'2','','Blanco','',NULL,0,@ISACTIVE,700</v>
      </c>
      <c r="S26" s="21"/>
      <c r="T26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'001-CP-332') DECLARE @ISACTIVE BIT = (CASE WHEN 'Si' = 'Si' THEN 1 ELSE 0 END) insert into item_references (ITEM_ID, REFERENCE_CODE, PROVIDER_REFERENCE_CODE, REFERENCE_NAME, PROVIDER_REFERENCE_NAME, NOTES, INVENTORY_QUANTITY, IS_ACTIVE, ALARM_MINIMUM_QUANTITY) values  (@ITEM_ID,'2','','Blanco','',NULL,0,@ISACTIVE,700)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26" s="21"/>
      <c r="V26" s="21"/>
      <c r="W26" s="21"/>
      <c r="X26" s="21"/>
      <c r="Y26" s="21"/>
      <c r="Z26" s="21"/>
      <c r="AA26" s="21"/>
      <c r="AB26" s="54" t="str">
        <f t="shared" si="6"/>
        <v>DECLARE @REFERENCE_ID INT = (SELECT REFERENCE_ID FROM item_references WHERE ITEM_ID = @ITEM_ID AND REFERENCE_CODE = '2')</v>
      </c>
      <c r="AC26" s="21"/>
      <c r="AD26" s="54" t="str">
        <f t="shared" si="7"/>
        <v>UPDATE references_warehouse set QUANTITY = 0 WHERE WAREHOUSE_ID = @LOCAL AND REFERENCE_ID = @REFERENCE_ID</v>
      </c>
      <c r="AE26" s="21"/>
      <c r="AF26" s="54" t="str">
        <f t="shared" si="8"/>
        <v>UPDATE references_warehouse set QUANTITY = 0 WHERE WAREHOUSE_ID = @FRANCA AND REFERENCE_ID = @REFERENCE_ID</v>
      </c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</row>
    <row r="27" spans="1:45" hidden="1" x14ac:dyDescent="0.25">
      <c r="A27" s="53" t="s">
        <v>979</v>
      </c>
      <c r="B27" s="53" t="s">
        <v>1030</v>
      </c>
      <c r="C27" s="53"/>
      <c r="D27" s="53" t="s">
        <v>718</v>
      </c>
      <c r="E27" s="53"/>
      <c r="F27" s="53"/>
      <c r="G27">
        <v>0</v>
      </c>
      <c r="H27">
        <v>0</v>
      </c>
      <c r="I27" s="53" t="s">
        <v>626</v>
      </c>
      <c r="J27">
        <v>600</v>
      </c>
      <c r="K27" s="21" t="str">
        <f t="shared" si="1"/>
        <v>001-CP-333-1</v>
      </c>
      <c r="L27" s="21"/>
      <c r="M27" s="21"/>
      <c r="N27" s="21"/>
      <c r="O27" s="21"/>
      <c r="P27" s="23" t="str">
        <f t="shared" si="2"/>
        <v>DECLARE @ITEM_ID INT = (SELECT ITEM_ID FROM items a join lines b on b.LINE_ID = a.LINE_ID WHERE b.LINE_CODE +'-'+a.INTERNAL_REFERENCE = '001-CP-333')</v>
      </c>
      <c r="Q27" s="23" t="str">
        <f t="shared" si="3"/>
        <v>DECLARE @ISACTIVE BIT = (CASE WHEN 'Si' = 'Si' THEN 1 ELSE 0 END)</v>
      </c>
      <c r="R27" s="23" t="str">
        <f t="shared" si="4"/>
        <v>@ITEM_ID,'1','','Blanco','',NULL,0,@ISACTIVE,600</v>
      </c>
      <c r="S27" s="21"/>
      <c r="T27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'001-CP-333') DECLARE @ISACTIVE BIT = (CASE WHEN 'Si' = 'Si' THEN 1 ELSE 0 END) insert into item_references (ITEM_ID, REFERENCE_CODE, PROVIDER_REFERENCE_CODE, REFERENCE_NAME, PROVIDER_REFERENCE_NAME, NOTES, INVENTORY_QUANTITY, IS_ACTIVE, ALARM_MINIMUM_QUANTITY) values  (@ITEM_ID,'1','','Blanco','',NULL,0,@ISACTIVE,600)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7" s="21"/>
      <c r="V27" s="21"/>
      <c r="W27" s="21"/>
      <c r="X27" s="21"/>
      <c r="Y27" s="21"/>
      <c r="Z27" s="21"/>
      <c r="AA27" s="21"/>
      <c r="AB27" s="54" t="str">
        <f t="shared" si="6"/>
        <v>DECLARE @REFERENCE_ID INT = (SELECT REFERENCE_ID FROM item_references WHERE ITEM_ID = @ITEM_ID AND REFERENCE_CODE = '1')</v>
      </c>
      <c r="AC27" s="21"/>
      <c r="AD27" s="54" t="str">
        <f t="shared" si="7"/>
        <v>UPDATE references_warehouse set QUANTITY = 0 WHERE WAREHOUSE_ID = @LOCAL AND REFERENCE_ID = @REFERENCE_ID</v>
      </c>
      <c r="AE27" s="21"/>
      <c r="AF27" s="54" t="str">
        <f t="shared" si="8"/>
        <v>UPDATE references_warehouse set QUANTITY = 0 WHERE WAREHOUSE_ID = @FRANCA AND REFERENCE_ID = @REFERENCE_ID</v>
      </c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</row>
    <row r="28" spans="1:45" hidden="1" x14ac:dyDescent="0.25">
      <c r="A28" s="53" t="s">
        <v>983</v>
      </c>
      <c r="B28" s="53" t="s">
        <v>1033</v>
      </c>
      <c r="C28" s="53"/>
      <c r="D28" s="53" t="s">
        <v>714</v>
      </c>
      <c r="E28" s="53"/>
      <c r="F28" s="53"/>
      <c r="G28">
        <v>0</v>
      </c>
      <c r="H28">
        <v>0</v>
      </c>
      <c r="I28" s="53" t="s">
        <v>626</v>
      </c>
      <c r="J28">
        <v>700</v>
      </c>
      <c r="K28" s="21" t="str">
        <f t="shared" si="1"/>
        <v>001-CP-334-3</v>
      </c>
      <c r="L28" s="21"/>
      <c r="M28" s="21"/>
      <c r="N28" s="21"/>
      <c r="O28" s="21"/>
      <c r="P28" s="23" t="str">
        <f t="shared" si="2"/>
        <v>DECLARE @ITEM_ID INT = (SELECT ITEM_ID FROM items a join lines b on b.LINE_ID = a.LINE_ID WHERE b.LINE_CODE +'-'+a.INTERNAL_REFERENCE = '001-CP-334')</v>
      </c>
      <c r="Q28" s="23" t="str">
        <f t="shared" si="3"/>
        <v>DECLARE @ISACTIVE BIT = (CASE WHEN 'Si' = 'Si' THEN 1 ELSE 0 END)</v>
      </c>
      <c r="R28" s="23" t="str">
        <f t="shared" si="4"/>
        <v>@ITEM_ID,'3','','Azul','',NULL,0,@ISACTIVE,700</v>
      </c>
      <c r="S28" s="21"/>
      <c r="T28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'001-CP-334') DECLARE @ISACTIVE BIT = (CASE WHEN 'Si' = 'Si' THEN 1 ELSE 0 END) insert into item_references (ITEM_ID, REFERENCE_CODE, PROVIDER_REFERENCE_CODE, REFERENCE_NAME, PROVIDER_REFERENCE_NAME, NOTES, INVENTORY_QUANTITY, IS_ACTIVE, ALARM_MINIMUM_QUANTITY) values  (@ITEM_ID,'3','','Azul','',NULL,0,@ISACTIVE,700)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28" s="21"/>
      <c r="V28" s="21"/>
      <c r="W28" s="21"/>
      <c r="X28" s="21"/>
      <c r="Y28" s="21"/>
      <c r="Z28" s="21"/>
      <c r="AA28" s="21"/>
      <c r="AB28" s="54" t="str">
        <f t="shared" si="6"/>
        <v>DECLARE @REFERENCE_ID INT = (SELECT REFERENCE_ID FROM item_references WHERE ITEM_ID = @ITEM_ID AND REFERENCE_CODE = '3')</v>
      </c>
      <c r="AC28" s="21"/>
      <c r="AD28" s="54" t="str">
        <f t="shared" si="7"/>
        <v>UPDATE references_warehouse set QUANTITY = 0 WHERE WAREHOUSE_ID = @LOCAL AND REFERENCE_ID = @REFERENCE_ID</v>
      </c>
      <c r="AE28" s="21"/>
      <c r="AF28" s="54" t="str">
        <f t="shared" si="8"/>
        <v>UPDATE references_warehouse set QUANTITY = 0 WHERE WAREHOUSE_ID = @FRANCA AND REFERENCE_ID = @REFERENCE_ID</v>
      </c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</row>
    <row r="29" spans="1:45" hidden="1" x14ac:dyDescent="0.25">
      <c r="A29" s="53" t="s">
        <v>983</v>
      </c>
      <c r="B29" s="53" t="s">
        <v>1032</v>
      </c>
      <c r="C29" s="53"/>
      <c r="D29" s="53" t="s">
        <v>718</v>
      </c>
      <c r="E29" s="53"/>
      <c r="F29" s="53"/>
      <c r="G29">
        <v>0</v>
      </c>
      <c r="H29">
        <v>0</v>
      </c>
      <c r="I29" s="53" t="s">
        <v>626</v>
      </c>
      <c r="J29">
        <v>700</v>
      </c>
      <c r="K29" s="21" t="str">
        <f t="shared" si="1"/>
        <v>001-CP-334-2</v>
      </c>
      <c r="L29" s="21"/>
      <c r="M29" s="21"/>
      <c r="N29" s="21"/>
      <c r="O29" s="21"/>
      <c r="P29" s="23" t="str">
        <f t="shared" si="2"/>
        <v>DECLARE @ITEM_ID INT = (SELECT ITEM_ID FROM items a join lines b on b.LINE_ID = a.LINE_ID WHERE b.LINE_CODE +'-'+a.INTERNAL_REFERENCE = '001-CP-334')</v>
      </c>
      <c r="Q29" s="23" t="str">
        <f t="shared" si="3"/>
        <v>DECLARE @ISACTIVE BIT = (CASE WHEN 'Si' = 'Si' THEN 1 ELSE 0 END)</v>
      </c>
      <c r="R29" s="23" t="str">
        <f t="shared" si="4"/>
        <v>@ITEM_ID,'2','','Blanco','',NULL,0,@ISACTIVE,700</v>
      </c>
      <c r="S29" s="21"/>
      <c r="T29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'001-CP-334') DECLARE @ISACTIVE BIT = (CASE WHEN 'Si' = 'Si' THEN 1 ELSE 0 END) insert into item_references (ITEM_ID, REFERENCE_CODE, PROVIDER_REFERENCE_CODE, REFERENCE_NAME, PROVIDER_REFERENCE_NAME, NOTES, INVENTORY_QUANTITY, IS_ACTIVE, ALARM_MINIMUM_QUANTITY) values  (@ITEM_ID,'2','','Blanco','',NULL,0,@ISACTIVE,700)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29" s="21"/>
      <c r="V29" s="21"/>
      <c r="W29" s="21"/>
      <c r="X29" s="21"/>
      <c r="Y29" s="21"/>
      <c r="Z29" s="21"/>
      <c r="AA29" s="21"/>
      <c r="AB29" s="54" t="str">
        <f t="shared" si="6"/>
        <v>DECLARE @REFERENCE_ID INT = (SELECT REFERENCE_ID FROM item_references WHERE ITEM_ID = @ITEM_ID AND REFERENCE_CODE = '2')</v>
      </c>
      <c r="AC29" s="21"/>
      <c r="AD29" s="54" t="str">
        <f t="shared" si="7"/>
        <v>UPDATE references_warehouse set QUANTITY = 0 WHERE WAREHOUSE_ID = @LOCAL AND REFERENCE_ID = @REFERENCE_ID</v>
      </c>
      <c r="AE29" s="21"/>
      <c r="AF29" s="54" t="str">
        <f t="shared" si="8"/>
        <v>UPDATE references_warehouse set QUANTITY = 0 WHERE WAREHOUSE_ID = @FRANCA AND REFERENCE_ID = @REFERENCE_ID</v>
      </c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</row>
    <row r="30" spans="1:45" hidden="1" x14ac:dyDescent="0.25">
      <c r="A30" s="53" t="s">
        <v>983</v>
      </c>
      <c r="B30" s="53" t="s">
        <v>1030</v>
      </c>
      <c r="C30" s="53"/>
      <c r="D30" s="53" t="s">
        <v>713</v>
      </c>
      <c r="E30" s="53"/>
      <c r="F30" s="53"/>
      <c r="G30">
        <v>0</v>
      </c>
      <c r="H30">
        <v>0</v>
      </c>
      <c r="I30" s="53" t="s">
        <v>626</v>
      </c>
      <c r="J30">
        <v>700</v>
      </c>
      <c r="K30" s="21" t="str">
        <f t="shared" si="1"/>
        <v>001-CP-334-1</v>
      </c>
      <c r="L30" s="21"/>
      <c r="M30" s="21"/>
      <c r="N30" s="21"/>
      <c r="O30" s="21"/>
      <c r="P30" s="23" t="str">
        <f t="shared" si="2"/>
        <v>DECLARE @ITEM_ID INT = (SELECT ITEM_ID FROM items a join lines b on b.LINE_ID = a.LINE_ID WHERE b.LINE_CODE +'-'+a.INTERNAL_REFERENCE = '001-CP-334')</v>
      </c>
      <c r="Q30" s="23" t="str">
        <f t="shared" si="3"/>
        <v>DECLARE @ISACTIVE BIT = (CASE WHEN 'Si' = 'Si' THEN 1 ELSE 0 END)</v>
      </c>
      <c r="R30" s="23" t="str">
        <f t="shared" si="4"/>
        <v>@ITEM_ID,'1','','Negro','',NULL,0,@ISACTIVE,700</v>
      </c>
      <c r="S30" s="21"/>
      <c r="T30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'001-CP-334')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0" s="21"/>
      <c r="V30" s="21"/>
      <c r="W30" s="21"/>
      <c r="X30" s="21"/>
      <c r="Y30" s="21"/>
      <c r="Z30" s="21"/>
      <c r="AA30" s="21"/>
      <c r="AB30" s="54" t="str">
        <f t="shared" si="6"/>
        <v>DECLARE @REFERENCE_ID INT = (SELECT REFERENCE_ID FROM item_references WHERE ITEM_ID = @ITEM_ID AND REFERENCE_CODE = '1')</v>
      </c>
      <c r="AC30" s="21"/>
      <c r="AD30" s="54" t="str">
        <f t="shared" si="7"/>
        <v>UPDATE references_warehouse set QUANTITY = 0 WHERE WAREHOUSE_ID = @LOCAL AND REFERENCE_ID = @REFERENCE_ID</v>
      </c>
      <c r="AE30" s="21"/>
      <c r="AF30" s="54" t="str">
        <f t="shared" si="8"/>
        <v>UPDATE references_warehouse set QUANTITY = 0 WHERE WAREHOUSE_ID = @FRANCA AND REFERENCE_ID = @REFERENCE_ID</v>
      </c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</row>
    <row r="31" spans="1:45" hidden="1" x14ac:dyDescent="0.25">
      <c r="A31" s="53" t="s">
        <v>984</v>
      </c>
      <c r="B31" s="53" t="s">
        <v>1032</v>
      </c>
      <c r="C31" s="53"/>
      <c r="D31" s="53" t="s">
        <v>985</v>
      </c>
      <c r="E31" s="53"/>
      <c r="F31" s="53"/>
      <c r="G31">
        <v>0</v>
      </c>
      <c r="H31">
        <v>0</v>
      </c>
      <c r="I31" s="53" t="s">
        <v>626</v>
      </c>
      <c r="J31">
        <v>700</v>
      </c>
      <c r="K31" s="21" t="str">
        <f t="shared" si="1"/>
        <v>001-CP-335-2</v>
      </c>
      <c r="L31" s="21"/>
      <c r="M31" s="21"/>
      <c r="N31" s="21"/>
      <c r="O31" s="21"/>
      <c r="P31" s="23" t="str">
        <f t="shared" si="2"/>
        <v>DECLARE @ITEM_ID INT = (SELECT ITEM_ID FROM items a join lines b on b.LINE_ID = a.LINE_ID WHERE b.LINE_CODE +'-'+a.INTERNAL_REFERENCE = '001-CP-335')</v>
      </c>
      <c r="Q31" s="23" t="str">
        <f t="shared" si="3"/>
        <v>DECLARE @ISACTIVE BIT = (CASE WHEN 'Si' = 'Si' THEN 1 ELSE 0 END)</v>
      </c>
      <c r="R31" s="23" t="str">
        <f t="shared" si="4"/>
        <v>@ITEM_ID,'2','','Azul Transparente','',NULL,0,@ISACTIVE,700</v>
      </c>
      <c r="S31" s="21"/>
      <c r="T31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'001-CP-335')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 Transparente','',NULL,0,@ISACTIVE,700)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1" s="21"/>
      <c r="V31" s="21"/>
      <c r="W31" s="21"/>
      <c r="X31" s="21"/>
      <c r="Y31" s="21"/>
      <c r="Z31" s="21"/>
      <c r="AA31" s="21"/>
      <c r="AB31" s="54" t="str">
        <f t="shared" si="6"/>
        <v>DECLARE @REFERENCE_ID INT = (SELECT REFERENCE_ID FROM item_references WHERE ITEM_ID = @ITEM_ID AND REFERENCE_CODE = '2')</v>
      </c>
      <c r="AC31" s="21"/>
      <c r="AD31" s="54" t="str">
        <f t="shared" si="7"/>
        <v>UPDATE references_warehouse set QUANTITY = 0 WHERE WAREHOUSE_ID = @LOCAL AND REFERENCE_ID = @REFERENCE_ID</v>
      </c>
      <c r="AE31" s="21"/>
      <c r="AF31" s="54" t="str">
        <f t="shared" si="8"/>
        <v>UPDATE references_warehouse set QUANTITY = 0 WHERE WAREHOUSE_ID = @FRANCA AND REFERENCE_ID = @REFERENCE_ID</v>
      </c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</row>
    <row r="32" spans="1:45" hidden="1" x14ac:dyDescent="0.25">
      <c r="A32" s="53" t="s">
        <v>984</v>
      </c>
      <c r="B32" s="53" t="s">
        <v>1030</v>
      </c>
      <c r="C32" s="53"/>
      <c r="D32" s="53" t="s">
        <v>744</v>
      </c>
      <c r="E32" s="53"/>
      <c r="F32" s="53"/>
      <c r="G32">
        <v>0</v>
      </c>
      <c r="H32">
        <v>0</v>
      </c>
      <c r="I32" s="53" t="s">
        <v>626</v>
      </c>
      <c r="J32">
        <v>700</v>
      </c>
      <c r="K32" s="21" t="str">
        <f t="shared" si="1"/>
        <v>001-CP-335-1</v>
      </c>
      <c r="L32" s="21"/>
      <c r="M32" s="21"/>
      <c r="N32" s="21"/>
      <c r="O32" s="21"/>
      <c r="P32" s="23" t="str">
        <f t="shared" si="2"/>
        <v>DECLARE @ITEM_ID INT = (SELECT ITEM_ID FROM items a join lines b on b.LINE_ID = a.LINE_ID WHERE b.LINE_CODE +'-'+a.INTERNAL_REFERENCE = '001-CP-335')</v>
      </c>
      <c r="Q32" s="23" t="str">
        <f t="shared" si="3"/>
        <v>DECLARE @ISACTIVE BIT = (CASE WHEN 'Si' = 'Si' THEN 1 ELSE 0 END)</v>
      </c>
      <c r="R32" s="23" t="str">
        <f t="shared" si="4"/>
        <v>@ITEM_ID,'1','','Transparente','',NULL,0,@ISACTIVE,700</v>
      </c>
      <c r="S32" s="21"/>
      <c r="T32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'001-CP-335') DECLARE @ISACTIVE BIT = (CASE WHEN 'Si' = 'Si' THEN 1 ELSE 0 END) insert into item_references (ITEM_ID, REFERENCE_CODE, PROVIDER_REFERENCE_CODE, REFERENCE_NAME, PROVIDER_REFERENCE_NAME, NOTES, INVENTORY_QUANTITY, IS_ACTIVE, ALARM_MINIMUM_QUANTITY) values  (@ITEM_ID,'1','','Transparente','',NULL,0,@ISACTIVE,700)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2" s="21"/>
      <c r="V32" s="21"/>
      <c r="W32" s="21"/>
      <c r="X32" s="21"/>
      <c r="Y32" s="21"/>
      <c r="Z32" s="21"/>
      <c r="AA32" s="21"/>
      <c r="AB32" s="54" t="str">
        <f t="shared" si="6"/>
        <v>DECLARE @REFERENCE_ID INT = (SELECT REFERENCE_ID FROM item_references WHERE ITEM_ID = @ITEM_ID AND REFERENCE_CODE = '1')</v>
      </c>
      <c r="AC32" s="21"/>
      <c r="AD32" s="54" t="str">
        <f t="shared" si="7"/>
        <v>UPDATE references_warehouse set QUANTITY = 0 WHERE WAREHOUSE_ID = @LOCAL AND REFERENCE_ID = @REFERENCE_ID</v>
      </c>
      <c r="AE32" s="21"/>
      <c r="AF32" s="54" t="str">
        <f t="shared" si="8"/>
        <v>UPDATE references_warehouse set QUANTITY = 0 WHERE WAREHOUSE_ID = @FRANCA AND REFERENCE_ID = @REFERENCE_ID</v>
      </c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</row>
    <row r="33" spans="1:45" hidden="1" x14ac:dyDescent="0.25">
      <c r="A33" s="53" t="s">
        <v>1008</v>
      </c>
      <c r="B33" s="53" t="s">
        <v>1032</v>
      </c>
      <c r="C33" s="53"/>
      <c r="D33" s="53" t="s">
        <v>985</v>
      </c>
      <c r="E33" s="53"/>
      <c r="F33" s="53"/>
      <c r="G33">
        <v>0</v>
      </c>
      <c r="H33">
        <v>0</v>
      </c>
      <c r="I33" s="53" t="s">
        <v>626</v>
      </c>
      <c r="J33">
        <v>1200</v>
      </c>
      <c r="K33" s="21" t="str">
        <f t="shared" si="1"/>
        <v>001-CP-337-2</v>
      </c>
      <c r="L33" s="21"/>
      <c r="M33" s="21"/>
      <c r="N33" s="21"/>
      <c r="O33" s="21"/>
      <c r="P33" s="23" t="str">
        <f t="shared" si="2"/>
        <v>DECLARE @ITEM_ID INT = (SELECT ITEM_ID FROM items a join lines b on b.LINE_ID = a.LINE_ID WHERE b.LINE_CODE +'-'+a.INTERNAL_REFERENCE = '001-CP-337')</v>
      </c>
      <c r="Q33" s="23" t="str">
        <f t="shared" si="3"/>
        <v>DECLARE @ISACTIVE BIT = (CASE WHEN 'Si' = 'Si' THEN 1 ELSE 0 END)</v>
      </c>
      <c r="R33" s="23" t="str">
        <f t="shared" si="4"/>
        <v>@ITEM_ID,'2','','Azul Transparente','',NULL,0,@ISACTIVE,1200</v>
      </c>
      <c r="S33" s="21"/>
      <c r="T33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'001-CP-337')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 Transparente','',NULL,0,@ISACTIVE,1200)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3" s="21"/>
      <c r="V33" s="21"/>
      <c r="W33" s="21"/>
      <c r="X33" s="21"/>
      <c r="Y33" s="21"/>
      <c r="Z33" s="21"/>
      <c r="AA33" s="21"/>
      <c r="AB33" s="54" t="str">
        <f t="shared" si="6"/>
        <v>DECLARE @REFERENCE_ID INT = (SELECT REFERENCE_ID FROM item_references WHERE ITEM_ID = @ITEM_ID AND REFERENCE_CODE = '2')</v>
      </c>
      <c r="AC33" s="21"/>
      <c r="AD33" s="54" t="str">
        <f t="shared" si="7"/>
        <v>UPDATE references_warehouse set QUANTITY = 0 WHERE WAREHOUSE_ID = @LOCAL AND REFERENCE_ID = @REFERENCE_ID</v>
      </c>
      <c r="AE33" s="21"/>
      <c r="AF33" s="54" t="str">
        <f t="shared" si="8"/>
        <v>UPDATE references_warehouse set QUANTITY = 0 WHERE WAREHOUSE_ID = @FRANCA AND REFERENCE_ID = @REFERENCE_ID</v>
      </c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</row>
    <row r="34" spans="1:45" hidden="1" x14ac:dyDescent="0.25">
      <c r="A34" s="53" t="s">
        <v>1008</v>
      </c>
      <c r="B34" s="53" t="s">
        <v>1030</v>
      </c>
      <c r="C34" s="53"/>
      <c r="D34" s="53" t="s">
        <v>744</v>
      </c>
      <c r="E34" s="53"/>
      <c r="F34" s="53"/>
      <c r="G34">
        <v>0</v>
      </c>
      <c r="H34">
        <v>0</v>
      </c>
      <c r="I34" s="53" t="s">
        <v>626</v>
      </c>
      <c r="J34">
        <v>1200</v>
      </c>
      <c r="K34" s="21" t="str">
        <f t="shared" si="1"/>
        <v>001-CP-337-1</v>
      </c>
      <c r="L34" s="21"/>
      <c r="M34" s="21"/>
      <c r="N34" s="21"/>
      <c r="O34" s="21"/>
      <c r="P34" s="23" t="str">
        <f t="shared" si="2"/>
        <v>DECLARE @ITEM_ID INT = (SELECT ITEM_ID FROM items a join lines b on b.LINE_ID = a.LINE_ID WHERE b.LINE_CODE +'-'+a.INTERNAL_REFERENCE = '001-CP-337')</v>
      </c>
      <c r="Q34" s="23" t="str">
        <f t="shared" si="3"/>
        <v>DECLARE @ISACTIVE BIT = (CASE WHEN 'Si' = 'Si' THEN 1 ELSE 0 END)</v>
      </c>
      <c r="R34" s="23" t="str">
        <f t="shared" si="4"/>
        <v>@ITEM_ID,'1','','Transparente','',NULL,0,@ISACTIVE,1200</v>
      </c>
      <c r="S34" s="21"/>
      <c r="T34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'001-CP-337') DECLARE @ISACTIVE BIT = (CASE WHEN 'Si' = 'Si' THEN 1 ELSE 0 END) insert into item_references (ITEM_ID, REFERENCE_CODE, PROVIDER_REFERENCE_CODE, REFERENCE_NAME, PROVIDER_REFERENCE_NAME, NOTES, INVENTORY_QUANTITY, IS_ACTIVE, ALARM_MINIMUM_QUANTITY) values  (@ITEM_ID,'1','','Transparente','',NULL,0,@ISACTIVE,1200)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4" s="21"/>
      <c r="V34" s="21"/>
      <c r="W34" s="21"/>
      <c r="X34" s="21"/>
      <c r="Y34" s="21"/>
      <c r="Z34" s="21"/>
      <c r="AA34" s="21"/>
      <c r="AB34" s="54" t="str">
        <f t="shared" si="6"/>
        <v>DECLARE @REFERENCE_ID INT = (SELECT REFERENCE_ID FROM item_references WHERE ITEM_ID = @ITEM_ID AND REFERENCE_CODE = '1')</v>
      </c>
      <c r="AC34" s="21"/>
      <c r="AD34" s="54" t="str">
        <f t="shared" si="7"/>
        <v>UPDATE references_warehouse set QUANTITY = 0 WHERE WAREHOUSE_ID = @LOCAL AND REFERENCE_ID = @REFERENCE_ID</v>
      </c>
      <c r="AE34" s="21"/>
      <c r="AF34" s="54" t="str">
        <f t="shared" si="8"/>
        <v>UPDATE references_warehouse set QUANTITY = 0 WHERE WAREHOUSE_ID = @FRANCA AND REFERENCE_ID = @REFERENCE_ID</v>
      </c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</row>
    <row r="35" spans="1:45" hidden="1" x14ac:dyDescent="0.25">
      <c r="A35" s="53" t="s">
        <v>838</v>
      </c>
      <c r="B35" s="53" t="s">
        <v>1032</v>
      </c>
      <c r="C35" s="53"/>
      <c r="D35" s="53" t="s">
        <v>718</v>
      </c>
      <c r="E35" s="53"/>
      <c r="F35" s="53"/>
      <c r="G35">
        <v>0</v>
      </c>
      <c r="H35">
        <v>0</v>
      </c>
      <c r="I35" s="53" t="s">
        <v>626</v>
      </c>
      <c r="J35">
        <v>600</v>
      </c>
      <c r="K35" s="21" t="str">
        <f t="shared" si="1"/>
        <v>001-CP-338-2</v>
      </c>
      <c r="L35" s="21"/>
      <c r="M35" s="21"/>
      <c r="N35" s="21"/>
      <c r="O35" s="21"/>
      <c r="P35" s="23" t="str">
        <f t="shared" si="2"/>
        <v>DECLARE @ITEM_ID INT = (SELECT ITEM_ID FROM items a join lines b on b.LINE_ID = a.LINE_ID WHERE b.LINE_CODE +'-'+a.INTERNAL_REFERENCE = '001-CP-338')</v>
      </c>
      <c r="Q35" s="23" t="str">
        <f t="shared" si="3"/>
        <v>DECLARE @ISACTIVE BIT = (CASE WHEN 'Si' = 'Si' THEN 1 ELSE 0 END)</v>
      </c>
      <c r="R35" s="23" t="str">
        <f t="shared" si="4"/>
        <v>@ITEM_ID,'2','','Blanco','',NULL,0,@ISACTIVE,600</v>
      </c>
      <c r="S35" s="21"/>
      <c r="T35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'001-CP-338') DECLARE @ISACTIVE BIT = (CASE WHEN 'Si' = 'Si' THEN 1 ELSE 0 END) insert into item_references (ITEM_ID, REFERENCE_CODE, PROVIDER_REFERENCE_CODE, REFERENCE_NAME, PROVIDER_REFERENCE_NAME, NOTES, INVENTORY_QUANTITY, IS_ACTIVE, ALARM_MINIMUM_QUANTITY) values  (@ITEM_ID,'2','','Blanco','',NULL,0,@ISACTIVE,600)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5" s="21"/>
      <c r="V35" s="21"/>
      <c r="W35" s="21"/>
      <c r="X35" s="21"/>
      <c r="Y35" s="21"/>
      <c r="Z35" s="21"/>
      <c r="AA35" s="21"/>
      <c r="AB35" s="54" t="str">
        <f t="shared" si="6"/>
        <v>DECLARE @REFERENCE_ID INT = (SELECT REFERENCE_ID FROM item_references WHERE ITEM_ID = @ITEM_ID AND REFERENCE_CODE = '2')</v>
      </c>
      <c r="AC35" s="21"/>
      <c r="AD35" s="54" t="str">
        <f t="shared" si="7"/>
        <v>UPDATE references_warehouse set QUANTITY = 0 WHERE WAREHOUSE_ID = @LOCAL AND REFERENCE_ID = @REFERENCE_ID</v>
      </c>
      <c r="AE35" s="21"/>
      <c r="AF35" s="54" t="str">
        <f t="shared" si="8"/>
        <v>UPDATE references_warehouse set QUANTITY = 0 WHERE WAREHOUSE_ID = @FRANCA AND REFERENCE_ID = @REFERENCE_ID</v>
      </c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</row>
    <row r="36" spans="1:45" hidden="1" x14ac:dyDescent="0.25">
      <c r="A36" s="53" t="s">
        <v>838</v>
      </c>
      <c r="B36" s="53" t="s">
        <v>1030</v>
      </c>
      <c r="C36" s="53"/>
      <c r="D36" s="53" t="s">
        <v>713</v>
      </c>
      <c r="E36" s="53"/>
      <c r="F36" s="53"/>
      <c r="G36">
        <v>0</v>
      </c>
      <c r="H36">
        <v>0</v>
      </c>
      <c r="I36" s="53" t="s">
        <v>626</v>
      </c>
      <c r="J36">
        <v>600</v>
      </c>
      <c r="K36" s="21" t="str">
        <f t="shared" si="1"/>
        <v>001-CP-338-1</v>
      </c>
      <c r="L36" s="21"/>
      <c r="M36" s="21"/>
      <c r="N36" s="21"/>
      <c r="O36" s="21"/>
      <c r="P36" s="23" t="str">
        <f t="shared" si="2"/>
        <v>DECLARE @ITEM_ID INT = (SELECT ITEM_ID FROM items a join lines b on b.LINE_ID = a.LINE_ID WHERE b.LINE_CODE +'-'+a.INTERNAL_REFERENCE = '001-CP-338')</v>
      </c>
      <c r="Q36" s="23" t="str">
        <f t="shared" si="3"/>
        <v>DECLARE @ISACTIVE BIT = (CASE WHEN 'Si' = 'Si' THEN 1 ELSE 0 END)</v>
      </c>
      <c r="R36" s="23" t="str">
        <f t="shared" si="4"/>
        <v>@ITEM_ID,'1','','Negro','',NULL,0,@ISACTIVE,600</v>
      </c>
      <c r="S36" s="21"/>
      <c r="T36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'001-CP-338')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6" s="21"/>
      <c r="V36" s="21"/>
      <c r="W36" s="21"/>
      <c r="X36" s="21"/>
      <c r="Y36" s="21"/>
      <c r="Z36" s="21"/>
      <c r="AA36" s="21"/>
      <c r="AB36" s="54" t="str">
        <f t="shared" si="6"/>
        <v>DECLARE @REFERENCE_ID INT = (SELECT REFERENCE_ID FROM item_references WHERE ITEM_ID = @ITEM_ID AND REFERENCE_CODE = '1')</v>
      </c>
      <c r="AC36" s="21"/>
      <c r="AD36" s="54" t="str">
        <f t="shared" si="7"/>
        <v>UPDATE references_warehouse set QUANTITY = 0 WHERE WAREHOUSE_ID = @LOCAL AND REFERENCE_ID = @REFERENCE_ID</v>
      </c>
      <c r="AE36" s="21"/>
      <c r="AF36" s="54" t="str">
        <f t="shared" si="8"/>
        <v>UPDATE references_warehouse set QUANTITY = 0 WHERE WAREHOUSE_ID = @FRANCA AND REFERENCE_ID = @REFERENCE_ID</v>
      </c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</row>
    <row r="37" spans="1:45" hidden="1" x14ac:dyDescent="0.25">
      <c r="A37" s="53" t="s">
        <v>843</v>
      </c>
      <c r="B37" s="53" t="s">
        <v>1030</v>
      </c>
      <c r="C37" s="53"/>
      <c r="D37" s="53" t="s">
        <v>772</v>
      </c>
      <c r="E37" s="53"/>
      <c r="F37" s="53"/>
      <c r="G37">
        <v>0</v>
      </c>
      <c r="H37">
        <v>0</v>
      </c>
      <c r="I37" s="53" t="s">
        <v>626</v>
      </c>
      <c r="J37">
        <v>600</v>
      </c>
      <c r="K37" s="21" t="str">
        <f t="shared" si="1"/>
        <v>001-CP-339-1</v>
      </c>
      <c r="L37" s="21"/>
      <c r="M37" s="21"/>
      <c r="N37" s="21"/>
      <c r="O37" s="21"/>
      <c r="P37" s="23" t="str">
        <f t="shared" si="2"/>
        <v>DECLARE @ITEM_ID INT = (SELECT ITEM_ID FROM items a join lines b on b.LINE_ID = a.LINE_ID WHERE b.LINE_CODE +'-'+a.INTERNAL_REFERENCE = '001-CP-339')</v>
      </c>
      <c r="Q37" s="23" t="str">
        <f t="shared" si="3"/>
        <v>DECLARE @ISACTIVE BIT = (CASE WHEN 'Si' = 'Si' THEN 1 ELSE 0 END)</v>
      </c>
      <c r="R37" s="23" t="str">
        <f t="shared" si="4"/>
        <v>@ITEM_ID,'1','','Bamboo','',NULL,0,@ISACTIVE,600</v>
      </c>
      <c r="S37" s="21"/>
      <c r="T37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'001-CP-339') DECLARE @ISACTIVE BIT = (CASE WHEN 'Si' = 'Si' THEN 1 ELSE 0 END) insert into item_references (ITEM_ID, REFERENCE_CODE, PROVIDER_REFERENCE_CODE, REFERENCE_NAME, PROVIDER_REFERENCE_NAME, NOTES, INVENTORY_QUANTITY, IS_ACTIVE, ALARM_MINIMUM_QUANTITY) values  (@ITEM_ID,'1','','Bamboo','',NULL,0,@ISACTIVE,600)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7" s="21"/>
      <c r="V37" s="21"/>
      <c r="W37" s="21"/>
      <c r="X37" s="21"/>
      <c r="Y37" s="21"/>
      <c r="Z37" s="21"/>
      <c r="AA37" s="21"/>
      <c r="AB37" s="54" t="str">
        <f t="shared" si="6"/>
        <v>DECLARE @REFERENCE_ID INT = (SELECT REFERENCE_ID FROM item_references WHERE ITEM_ID = @ITEM_ID AND REFERENCE_CODE = '1')</v>
      </c>
      <c r="AC37" s="21"/>
      <c r="AD37" s="54" t="str">
        <f t="shared" si="7"/>
        <v>UPDATE references_warehouse set QUANTITY = 0 WHERE WAREHOUSE_ID = @LOCAL AND REFERENCE_ID = @REFERENCE_ID</v>
      </c>
      <c r="AE37" s="21"/>
      <c r="AF37" s="54" t="str">
        <f t="shared" si="8"/>
        <v>UPDATE references_warehouse set QUANTITY = 0 WHERE WAREHOUSE_ID = @FRANCA AND REFERENCE_ID = @REFERENCE_ID</v>
      </c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</row>
    <row r="38" spans="1:45" hidden="1" x14ac:dyDescent="0.25">
      <c r="A38" s="53" t="s">
        <v>845</v>
      </c>
      <c r="B38" s="53" t="s">
        <v>1032</v>
      </c>
      <c r="C38" s="53"/>
      <c r="D38" s="53" t="s">
        <v>720</v>
      </c>
      <c r="E38" s="53"/>
      <c r="F38" s="53"/>
      <c r="G38">
        <v>0</v>
      </c>
      <c r="H38">
        <v>0</v>
      </c>
      <c r="I38" s="53" t="s">
        <v>626</v>
      </c>
      <c r="J38">
        <v>600</v>
      </c>
      <c r="K38" s="21" t="str">
        <f t="shared" si="1"/>
        <v>001-CP-340-2</v>
      </c>
      <c r="L38" s="21"/>
      <c r="M38" s="21"/>
      <c r="N38" s="21"/>
      <c r="O38" s="21"/>
      <c r="P38" s="23" t="str">
        <f t="shared" si="2"/>
        <v>DECLARE @ITEM_ID INT = (SELECT ITEM_ID FROM items a join lines b on b.LINE_ID = a.LINE_ID WHERE b.LINE_CODE +'-'+a.INTERNAL_REFERENCE = '001-CP-340')</v>
      </c>
      <c r="Q38" s="23" t="str">
        <f t="shared" si="3"/>
        <v>DECLARE @ISACTIVE BIT = (CASE WHEN 'Si' = 'Si' THEN 1 ELSE 0 END)</v>
      </c>
      <c r="R38" s="23" t="str">
        <f t="shared" si="4"/>
        <v>@ITEM_ID,'2','','Azul Royal','',NULL,0,@ISACTIVE,600</v>
      </c>
      <c r="S38" s="21"/>
      <c r="T38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'001-CP-340')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 Royal','',NULL,0,@ISACTIVE,600)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8" s="21"/>
      <c r="V38" s="21"/>
      <c r="W38" s="21"/>
      <c r="X38" s="21"/>
      <c r="Y38" s="21"/>
      <c r="Z38" s="21"/>
      <c r="AA38" s="21"/>
      <c r="AB38" s="54" t="str">
        <f t="shared" si="6"/>
        <v>DECLARE @REFERENCE_ID INT = (SELECT REFERENCE_ID FROM item_references WHERE ITEM_ID = @ITEM_ID AND REFERENCE_CODE = '2')</v>
      </c>
      <c r="AC38" s="21"/>
      <c r="AD38" s="54" t="str">
        <f t="shared" si="7"/>
        <v>UPDATE references_warehouse set QUANTITY = 0 WHERE WAREHOUSE_ID = @LOCAL AND REFERENCE_ID = @REFERENCE_ID</v>
      </c>
      <c r="AE38" s="21"/>
      <c r="AF38" s="54" t="str">
        <f t="shared" si="8"/>
        <v>UPDATE references_warehouse set QUANTITY = 0 WHERE WAREHOUSE_ID = @FRANCA AND REFERENCE_ID = @REFERENCE_ID</v>
      </c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</row>
    <row r="39" spans="1:45" hidden="1" x14ac:dyDescent="0.25">
      <c r="A39" s="53" t="s">
        <v>845</v>
      </c>
      <c r="B39" s="53" t="s">
        <v>1030</v>
      </c>
      <c r="C39" s="53"/>
      <c r="D39" s="53" t="s">
        <v>713</v>
      </c>
      <c r="E39" s="53"/>
      <c r="F39" s="53"/>
      <c r="G39">
        <v>0</v>
      </c>
      <c r="H39">
        <v>0</v>
      </c>
      <c r="I39" s="53" t="s">
        <v>626</v>
      </c>
      <c r="J39">
        <v>600</v>
      </c>
      <c r="K39" s="21" t="str">
        <f t="shared" si="1"/>
        <v>001-CP-340-1</v>
      </c>
      <c r="L39" s="21"/>
      <c r="M39" s="21"/>
      <c r="N39" s="21"/>
      <c r="O39" s="21"/>
      <c r="P39" s="23" t="str">
        <f t="shared" si="2"/>
        <v>DECLARE @ITEM_ID INT = (SELECT ITEM_ID FROM items a join lines b on b.LINE_ID = a.LINE_ID WHERE b.LINE_CODE +'-'+a.INTERNAL_REFERENCE = '001-CP-340')</v>
      </c>
      <c r="Q39" s="23" t="str">
        <f t="shared" si="3"/>
        <v>DECLARE @ISACTIVE BIT = (CASE WHEN 'Si' = 'Si' THEN 1 ELSE 0 END)</v>
      </c>
      <c r="R39" s="23" t="str">
        <f t="shared" si="4"/>
        <v>@ITEM_ID,'1','','Negro','',NULL,0,@ISACTIVE,600</v>
      </c>
      <c r="S39" s="21"/>
      <c r="T39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'001-CP-340')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9" s="21"/>
      <c r="V39" s="21"/>
      <c r="W39" s="21"/>
      <c r="X39" s="21"/>
      <c r="Y39" s="21"/>
      <c r="Z39" s="21"/>
      <c r="AA39" s="21"/>
      <c r="AB39" s="54" t="str">
        <f t="shared" si="6"/>
        <v>DECLARE @REFERENCE_ID INT = (SELECT REFERENCE_ID FROM item_references WHERE ITEM_ID = @ITEM_ID AND REFERENCE_CODE = '1')</v>
      </c>
      <c r="AC39" s="21"/>
      <c r="AD39" s="54" t="str">
        <f t="shared" si="7"/>
        <v>UPDATE references_warehouse set QUANTITY = 0 WHERE WAREHOUSE_ID = @LOCAL AND REFERENCE_ID = @REFERENCE_ID</v>
      </c>
      <c r="AE39" s="21"/>
      <c r="AF39" s="54" t="str">
        <f t="shared" si="8"/>
        <v>UPDATE references_warehouse set QUANTITY = 0 WHERE WAREHOUSE_ID = @FRANCA AND REFERENCE_ID = @REFERENCE_ID</v>
      </c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</row>
    <row r="40" spans="1:45" hidden="1" x14ac:dyDescent="0.25">
      <c r="A40" s="53" t="s">
        <v>1016</v>
      </c>
      <c r="B40" s="53" t="s">
        <v>1030</v>
      </c>
      <c r="C40" s="53"/>
      <c r="D40" s="53" t="s">
        <v>714</v>
      </c>
      <c r="E40" s="53"/>
      <c r="F40" s="53"/>
      <c r="G40">
        <v>0</v>
      </c>
      <c r="H40">
        <v>0</v>
      </c>
      <c r="I40" s="53" t="s">
        <v>626</v>
      </c>
      <c r="J40">
        <v>800</v>
      </c>
      <c r="K40" s="21" t="str">
        <f t="shared" si="1"/>
        <v>001-CP-342-1</v>
      </c>
      <c r="L40" s="21"/>
      <c r="M40" s="21"/>
      <c r="N40" s="21"/>
      <c r="O40" s="21"/>
      <c r="P40" s="23" t="str">
        <f t="shared" si="2"/>
        <v>DECLARE @ITEM_ID INT = (SELECT ITEM_ID FROM items a join lines b on b.LINE_ID = a.LINE_ID WHERE b.LINE_CODE +'-'+a.INTERNAL_REFERENCE = '001-CP-342')</v>
      </c>
      <c r="Q40" s="23" t="str">
        <f t="shared" si="3"/>
        <v>DECLARE @ISACTIVE BIT = (CASE WHEN 'Si' = 'Si' THEN 1 ELSE 0 END)</v>
      </c>
      <c r="R40" s="23" t="str">
        <f t="shared" si="4"/>
        <v>@ITEM_ID,'1','','Azul','',NULL,0,@ISACTIVE,800</v>
      </c>
      <c r="S40" s="21"/>
      <c r="T40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'001-CP-342') DECLARE @ISACTIVE BIT = (CASE WHEN 'Si' = 'Si' THEN 1 ELSE 0 END) insert into item_references (ITEM_ID, REFERENCE_CODE, PROVIDER_REFERENCE_CODE, REFERENCE_NAME, PROVIDER_REFERENCE_NAME, NOTES, INVENTORY_QUANTITY, IS_ACTIVE, ALARM_MINIMUM_QUANTITY) values  (@ITEM_ID,'1','','Azul','',NULL,0,@ISACTIVE,800)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40" s="21"/>
      <c r="V40" s="21"/>
      <c r="W40" s="21"/>
      <c r="X40" s="21"/>
      <c r="Y40" s="21"/>
      <c r="Z40" s="21"/>
      <c r="AA40" s="21"/>
      <c r="AB40" s="54" t="str">
        <f t="shared" si="6"/>
        <v>DECLARE @REFERENCE_ID INT = (SELECT REFERENCE_ID FROM item_references WHERE ITEM_ID = @ITEM_ID AND REFERENCE_CODE = '1')</v>
      </c>
      <c r="AC40" s="21"/>
      <c r="AD40" s="54" t="str">
        <f t="shared" si="7"/>
        <v>UPDATE references_warehouse set QUANTITY = 0 WHERE WAREHOUSE_ID = @LOCAL AND REFERENCE_ID = @REFERENCE_ID</v>
      </c>
      <c r="AE40" s="21"/>
      <c r="AF40" s="54" t="str">
        <f t="shared" si="8"/>
        <v>UPDATE references_warehouse set QUANTITY = 0 WHERE WAREHOUSE_ID = @FRANCA AND REFERENCE_ID = @REFERENCE_ID</v>
      </c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</row>
    <row r="41" spans="1:45" hidden="1" x14ac:dyDescent="0.25">
      <c r="A41" s="53" t="s">
        <v>1016</v>
      </c>
      <c r="B41" s="53" t="s">
        <v>1032</v>
      </c>
      <c r="C41" s="53"/>
      <c r="D41" s="53" t="s">
        <v>718</v>
      </c>
      <c r="E41" s="53"/>
      <c r="F41" s="53"/>
      <c r="G41">
        <v>0</v>
      </c>
      <c r="H41">
        <v>0</v>
      </c>
      <c r="I41" s="53" t="s">
        <v>626</v>
      </c>
      <c r="J41">
        <v>800</v>
      </c>
      <c r="K41" s="21" t="str">
        <f t="shared" si="1"/>
        <v>001-CP-342-2</v>
      </c>
      <c r="L41" s="21"/>
      <c r="M41" s="21"/>
      <c r="N41" s="21"/>
      <c r="O41" s="21"/>
      <c r="P41" s="23" t="str">
        <f t="shared" si="2"/>
        <v>DECLARE @ITEM_ID INT = (SELECT ITEM_ID FROM items a join lines b on b.LINE_ID = a.LINE_ID WHERE b.LINE_CODE +'-'+a.INTERNAL_REFERENCE = '001-CP-342')</v>
      </c>
      <c r="Q41" s="23" t="str">
        <f t="shared" si="3"/>
        <v>DECLARE @ISACTIVE BIT = (CASE WHEN 'Si' = 'Si' THEN 1 ELSE 0 END)</v>
      </c>
      <c r="R41" s="23" t="str">
        <f t="shared" si="4"/>
        <v>@ITEM_ID,'2','','Blanco','',NULL,0,@ISACTIVE,800</v>
      </c>
      <c r="S41" s="21"/>
      <c r="T41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'001-CP-342') DECLARE @ISACTIVE BIT = (CASE WHEN 'Si' = 'Si' THEN 1 ELSE 0 END) insert into item_references (ITEM_ID, REFERENCE_CODE, PROVIDER_REFERENCE_CODE, REFERENCE_NAME, PROVIDER_REFERENCE_NAME, NOTES, INVENTORY_QUANTITY, IS_ACTIVE, ALARM_MINIMUM_QUANTITY) values  (@ITEM_ID,'2','','Blanco','',NULL,0,@ISACTIVE,800)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41" s="21"/>
      <c r="V41" s="21"/>
      <c r="W41" s="21"/>
      <c r="X41" s="21"/>
      <c r="Y41" s="21"/>
      <c r="Z41" s="21"/>
      <c r="AA41" s="21"/>
      <c r="AB41" s="54" t="str">
        <f t="shared" si="6"/>
        <v>DECLARE @REFERENCE_ID INT = (SELECT REFERENCE_ID FROM item_references WHERE ITEM_ID = @ITEM_ID AND REFERENCE_CODE = '2')</v>
      </c>
      <c r="AC41" s="21"/>
      <c r="AD41" s="54" t="str">
        <f t="shared" si="7"/>
        <v>UPDATE references_warehouse set QUANTITY = 0 WHERE WAREHOUSE_ID = @LOCAL AND REFERENCE_ID = @REFERENCE_ID</v>
      </c>
      <c r="AE41" s="21"/>
      <c r="AF41" s="54" t="str">
        <f t="shared" si="8"/>
        <v>UPDATE references_warehouse set QUANTITY = 0 WHERE WAREHOUSE_ID = @FRANCA AND REFERENCE_ID = @REFERENCE_ID</v>
      </c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</row>
    <row r="42" spans="1:45" hidden="1" x14ac:dyDescent="0.25">
      <c r="A42" s="53" t="s">
        <v>1016</v>
      </c>
      <c r="B42" s="53" t="s">
        <v>1038</v>
      </c>
      <c r="C42" s="53"/>
      <c r="D42" s="53" t="s">
        <v>713</v>
      </c>
      <c r="E42" s="53"/>
      <c r="F42" s="53"/>
      <c r="G42">
        <v>0</v>
      </c>
      <c r="H42">
        <v>0</v>
      </c>
      <c r="I42" s="53" t="s">
        <v>626</v>
      </c>
      <c r="J42">
        <v>800</v>
      </c>
      <c r="K42" s="21" t="str">
        <f t="shared" si="1"/>
        <v>001-CP-342-5</v>
      </c>
      <c r="L42" s="21"/>
      <c r="M42" s="21"/>
      <c r="N42" s="21"/>
      <c r="O42" s="21"/>
      <c r="P42" s="23" t="str">
        <f t="shared" si="2"/>
        <v>DECLARE @ITEM_ID INT = (SELECT ITEM_ID FROM items a join lines b on b.LINE_ID = a.LINE_ID WHERE b.LINE_CODE +'-'+a.INTERNAL_REFERENCE = '001-CP-342')</v>
      </c>
      <c r="Q42" s="23" t="str">
        <f t="shared" si="3"/>
        <v>DECLARE @ISACTIVE BIT = (CASE WHEN 'Si' = 'Si' THEN 1 ELSE 0 END)</v>
      </c>
      <c r="R42" s="23" t="str">
        <f t="shared" si="4"/>
        <v>@ITEM_ID,'5','','Negro','',NULL,0,@ISACTIVE,800</v>
      </c>
      <c r="S42" s="21"/>
      <c r="T42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'001-CP-342') DECLARE @ISACTIVE BIT = (CASE WHEN 'Si' = 'Si' THEN 1 ELSE 0 END) insert into item_references (ITEM_ID, REFERENCE_CODE, PROVIDER_REFERENCE_CODE, REFERENCE_NAME, PROVIDER_REFERENCE_NAME, NOTES, INVENTORY_QUANTITY, IS_ACTIVE, ALARM_MINIMUM_QUANTITY) values  (@ITEM_ID,'5','','Negro','',NULL,0,@ISACTIVE,800)
DECLARE @REFERENCE_ID INT = (SELECT REFERENCE_ID FROM item_references WHERE ITEM_ID = @ITEM_ID AND REFERENCE_CODE = '5') UPDATE references_warehouse set QUANTITY = 0 WHERE WAREHOUSE_ID = @LOCAL AND REFERENCE_ID = @REFERENCE_ID UPDATE references_warehouse set QUANTITY = 0 WHERE WAREHOUSE_ID = @FRANCA AND REFERENCE_ID = @REFERENCE_ID
GO</v>
      </c>
      <c r="U42" s="21"/>
      <c r="V42" s="21"/>
      <c r="W42" s="21"/>
      <c r="X42" s="21"/>
      <c r="Y42" s="21"/>
      <c r="Z42" s="21"/>
      <c r="AA42" s="21"/>
      <c r="AB42" s="54" t="str">
        <f t="shared" si="6"/>
        <v>DECLARE @REFERENCE_ID INT = (SELECT REFERENCE_ID FROM item_references WHERE ITEM_ID = @ITEM_ID AND REFERENCE_CODE = '5')</v>
      </c>
      <c r="AC42" s="21"/>
      <c r="AD42" s="54" t="str">
        <f t="shared" si="7"/>
        <v>UPDATE references_warehouse set QUANTITY = 0 WHERE WAREHOUSE_ID = @LOCAL AND REFERENCE_ID = @REFERENCE_ID</v>
      </c>
      <c r="AE42" s="21"/>
      <c r="AF42" s="54" t="str">
        <f t="shared" si="8"/>
        <v>UPDATE references_warehouse set QUANTITY = 0 WHERE WAREHOUSE_ID = @FRANCA AND REFERENCE_ID = @REFERENCE_ID</v>
      </c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</row>
    <row r="43" spans="1:45" hidden="1" x14ac:dyDescent="0.25">
      <c r="A43" s="53" t="s">
        <v>1016</v>
      </c>
      <c r="B43" s="53" t="s">
        <v>1033</v>
      </c>
      <c r="C43" s="53"/>
      <c r="D43" s="53" t="s">
        <v>715</v>
      </c>
      <c r="E43" s="53"/>
      <c r="F43" s="53"/>
      <c r="G43">
        <v>0</v>
      </c>
      <c r="H43">
        <v>0</v>
      </c>
      <c r="I43" s="53" t="s">
        <v>626</v>
      </c>
      <c r="J43">
        <v>800</v>
      </c>
      <c r="K43" s="21" t="str">
        <f t="shared" si="1"/>
        <v>001-CP-342-3</v>
      </c>
      <c r="L43" s="21"/>
      <c r="M43" s="21"/>
      <c r="N43" s="21"/>
      <c r="O43" s="21"/>
      <c r="P43" s="23" t="str">
        <f t="shared" si="2"/>
        <v>DECLARE @ITEM_ID INT = (SELECT ITEM_ID FROM items a join lines b on b.LINE_ID = a.LINE_ID WHERE b.LINE_CODE +'-'+a.INTERNAL_REFERENCE = '001-CP-342')</v>
      </c>
      <c r="Q43" s="23" t="str">
        <f t="shared" si="3"/>
        <v>DECLARE @ISACTIVE BIT = (CASE WHEN 'Si' = 'Si' THEN 1 ELSE 0 END)</v>
      </c>
      <c r="R43" s="23" t="str">
        <f t="shared" si="4"/>
        <v>@ITEM_ID,'3','','Rojo','',NULL,0,@ISACTIVE,800</v>
      </c>
      <c r="S43" s="21"/>
      <c r="T43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'001-CP-342') DECLARE @ISACTIVE BIT = (CASE WHEN 'Si' = 'Si' THEN 1 ELSE 0 END) insert into item_references (ITEM_ID, REFERENCE_CODE, PROVIDER_REFERENCE_CODE, REFERENCE_NAME, PROVIDER_REFERENCE_NAME, NOTES, INVENTORY_QUANTITY, IS_ACTIVE, ALARM_MINIMUM_QUANTITY) values  (@ITEM_ID,'3','','Rojo','',NULL,0,@ISACTIVE,800)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43" s="21"/>
      <c r="V43" s="21"/>
      <c r="W43" s="21"/>
      <c r="X43" s="21"/>
      <c r="Y43" s="21"/>
      <c r="Z43" s="21"/>
      <c r="AA43" s="21"/>
      <c r="AB43" s="54" t="str">
        <f t="shared" si="6"/>
        <v>DECLARE @REFERENCE_ID INT = (SELECT REFERENCE_ID FROM item_references WHERE ITEM_ID = @ITEM_ID AND REFERENCE_CODE = '3')</v>
      </c>
      <c r="AC43" s="21"/>
      <c r="AD43" s="54" t="str">
        <f t="shared" si="7"/>
        <v>UPDATE references_warehouse set QUANTITY = 0 WHERE WAREHOUSE_ID = @LOCAL AND REFERENCE_ID = @REFERENCE_ID</v>
      </c>
      <c r="AE43" s="21"/>
      <c r="AF43" s="54" t="str">
        <f t="shared" si="8"/>
        <v>UPDATE references_warehouse set QUANTITY = 0 WHERE WAREHOUSE_ID = @FRANCA AND REFERENCE_ID = @REFERENCE_ID</v>
      </c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</row>
    <row r="44" spans="1:45" hidden="1" x14ac:dyDescent="0.25">
      <c r="A44" s="53" t="s">
        <v>1016</v>
      </c>
      <c r="B44" s="53" t="s">
        <v>1034</v>
      </c>
      <c r="C44" s="53"/>
      <c r="D44" s="53" t="s">
        <v>721</v>
      </c>
      <c r="E44" s="53"/>
      <c r="F44" s="53"/>
      <c r="G44">
        <v>0</v>
      </c>
      <c r="H44">
        <v>0</v>
      </c>
      <c r="I44" s="53" t="s">
        <v>626</v>
      </c>
      <c r="J44">
        <v>800</v>
      </c>
      <c r="K44" s="21" t="str">
        <f t="shared" si="1"/>
        <v>001-CP-342-4</v>
      </c>
      <c r="L44" s="21"/>
      <c r="M44" s="21"/>
      <c r="N44" s="21"/>
      <c r="O44" s="21"/>
      <c r="P44" s="23" t="str">
        <f t="shared" si="2"/>
        <v>DECLARE @ITEM_ID INT = (SELECT ITEM_ID FROM items a join lines b on b.LINE_ID = a.LINE_ID WHERE b.LINE_CODE +'-'+a.INTERNAL_REFERENCE = '001-CP-342')</v>
      </c>
      <c r="Q44" s="23" t="str">
        <f t="shared" si="3"/>
        <v>DECLARE @ISACTIVE BIT = (CASE WHEN 'Si' = 'Si' THEN 1 ELSE 0 END)</v>
      </c>
      <c r="R44" s="23" t="str">
        <f t="shared" si="4"/>
        <v>@ITEM_ID,'4','','Verde','',NULL,0,@ISACTIVE,800</v>
      </c>
      <c r="S44" s="21"/>
      <c r="T44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'001-CP-342') DECLARE @ISACTIVE BIT = (CASE WHEN 'Si' = 'Si' THEN 1 ELSE 0 END) insert into item_references (ITEM_ID, REFERENCE_CODE, PROVIDER_REFERENCE_CODE, REFERENCE_NAME, PROVIDER_REFERENCE_NAME, NOTES, INVENTORY_QUANTITY, IS_ACTIVE, ALARM_MINIMUM_QUANTITY) values  (@ITEM_ID,'4','','Verde','',NULL,0,@ISACTIVE,800)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44" s="21"/>
      <c r="V44" s="21"/>
      <c r="W44" s="21"/>
      <c r="X44" s="21"/>
      <c r="Y44" s="21"/>
      <c r="Z44" s="21"/>
      <c r="AA44" s="21"/>
      <c r="AB44" s="54" t="str">
        <f t="shared" si="6"/>
        <v>DECLARE @REFERENCE_ID INT = (SELECT REFERENCE_ID FROM item_references WHERE ITEM_ID = @ITEM_ID AND REFERENCE_CODE = '4')</v>
      </c>
      <c r="AC44" s="21"/>
      <c r="AD44" s="54" t="str">
        <f t="shared" si="7"/>
        <v>UPDATE references_warehouse set QUANTITY = 0 WHERE WAREHOUSE_ID = @LOCAL AND REFERENCE_ID = @REFERENCE_ID</v>
      </c>
      <c r="AE44" s="21"/>
      <c r="AF44" s="54" t="str">
        <f t="shared" si="8"/>
        <v>UPDATE references_warehouse set QUANTITY = 0 WHERE WAREHOUSE_ID = @FRANCA AND REFERENCE_ID = @REFERENCE_ID</v>
      </c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</row>
    <row r="45" spans="1:45" hidden="1" x14ac:dyDescent="0.25">
      <c r="A45" s="53" t="s">
        <v>863</v>
      </c>
      <c r="B45" s="53" t="s">
        <v>1030</v>
      </c>
      <c r="C45" s="53"/>
      <c r="D45" s="53" t="s">
        <v>713</v>
      </c>
      <c r="E45" s="53"/>
      <c r="F45" s="53"/>
      <c r="G45">
        <v>0</v>
      </c>
      <c r="H45">
        <v>0</v>
      </c>
      <c r="I45" s="53" t="s">
        <v>626</v>
      </c>
      <c r="J45">
        <v>500</v>
      </c>
      <c r="K45" s="21" t="str">
        <f t="shared" si="1"/>
        <v>001-HE-294-1</v>
      </c>
      <c r="L45" s="21"/>
      <c r="M45" s="21"/>
      <c r="N45" s="21"/>
      <c r="O45" s="21"/>
      <c r="P45" s="23" t="str">
        <f t="shared" si="2"/>
        <v>DECLARE @ITEM_ID INT = (SELECT ITEM_ID FROM items a join lines b on b.LINE_ID = a.LINE_ID WHERE b.LINE_CODE +'-'+a.INTERNAL_REFERENCE = '001-HE-294')</v>
      </c>
      <c r="Q45" s="23" t="str">
        <f t="shared" si="3"/>
        <v>DECLARE @ISACTIVE BIT = (CASE WHEN 'Si' = 'Si' THEN 1 ELSE 0 END)</v>
      </c>
      <c r="R45" s="23" t="str">
        <f t="shared" si="4"/>
        <v>@ITEM_ID,'1','','Negro','',NULL,0,@ISACTIVE,500</v>
      </c>
      <c r="S45" s="21"/>
      <c r="T45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'001-HE-294')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(@ITEM_ID,'1','','Negro','',NULL,0,@ISACTIVE,500)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45" s="21"/>
      <c r="V45" s="21"/>
      <c r="W45" s="21"/>
      <c r="X45" s="21"/>
      <c r="Y45" s="21"/>
      <c r="Z45" s="21"/>
      <c r="AA45" s="21"/>
      <c r="AB45" s="54" t="str">
        <f t="shared" si="6"/>
        <v>DECLARE @REFERENCE_ID INT = (SELECT REFERENCE_ID FROM item_references WHERE ITEM_ID = @ITEM_ID AND REFERENCE_CODE = '1')</v>
      </c>
      <c r="AC45" s="21"/>
      <c r="AD45" s="54" t="str">
        <f t="shared" si="7"/>
        <v>UPDATE references_warehouse set QUANTITY = 0 WHERE WAREHOUSE_ID = @LOCAL AND REFERENCE_ID = @REFERENCE_ID</v>
      </c>
      <c r="AE45" s="21"/>
      <c r="AF45" s="54" t="str">
        <f t="shared" si="8"/>
        <v>UPDATE references_warehouse set QUANTITY = 0 WHERE WAREHOUSE_ID = @FRANCA AND REFERENCE_ID = @REFERENCE_ID</v>
      </c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</row>
    <row r="46" spans="1:45" hidden="1" x14ac:dyDescent="0.25">
      <c r="A46" s="53" t="s">
        <v>864</v>
      </c>
      <c r="B46" s="53" t="s">
        <v>1030</v>
      </c>
      <c r="C46" s="53"/>
      <c r="D46" s="53" t="s">
        <v>713</v>
      </c>
      <c r="E46" s="53"/>
      <c r="F46" s="53"/>
      <c r="G46">
        <v>0</v>
      </c>
      <c r="H46">
        <v>0</v>
      </c>
      <c r="I46" s="53" t="s">
        <v>626</v>
      </c>
      <c r="J46">
        <v>200</v>
      </c>
      <c r="K46" s="21" t="str">
        <f t="shared" si="1"/>
        <v>001-HE-295-1</v>
      </c>
      <c r="L46" s="21"/>
      <c r="M46" s="21"/>
      <c r="N46" s="21"/>
      <c r="O46" s="21"/>
      <c r="P46" s="23" t="str">
        <f t="shared" si="2"/>
        <v>DECLARE @ITEM_ID INT = (SELECT ITEM_ID FROM items a join lines b on b.LINE_ID = a.LINE_ID WHERE b.LINE_CODE +'-'+a.INTERNAL_REFERENCE = '001-HE-295')</v>
      </c>
      <c r="Q46" s="23" t="str">
        <f t="shared" si="3"/>
        <v>DECLARE @ISACTIVE BIT = (CASE WHEN 'Si' = 'Si' THEN 1 ELSE 0 END)</v>
      </c>
      <c r="R46" s="23" t="str">
        <f t="shared" si="4"/>
        <v>@ITEM_ID,'1','','Negro','',NULL,0,@ISACTIVE,200</v>
      </c>
      <c r="S46" s="21"/>
      <c r="T46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'001-HE-295')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(@ITEM_ID,'1','','Negro','',NULL,0,@ISACTIVE,200)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46" s="21"/>
      <c r="V46" s="21"/>
      <c r="W46" s="21"/>
      <c r="X46" s="21"/>
      <c r="Y46" s="21"/>
      <c r="Z46" s="21"/>
      <c r="AA46" s="21"/>
      <c r="AB46" s="54" t="str">
        <f t="shared" si="6"/>
        <v>DECLARE @REFERENCE_ID INT = (SELECT REFERENCE_ID FROM item_references WHERE ITEM_ID = @ITEM_ID AND REFERENCE_CODE = '1')</v>
      </c>
      <c r="AC46" s="21"/>
      <c r="AD46" s="54" t="str">
        <f t="shared" si="7"/>
        <v>UPDATE references_warehouse set QUANTITY = 0 WHERE WAREHOUSE_ID = @LOCAL AND REFERENCE_ID = @REFERENCE_ID</v>
      </c>
      <c r="AE46" s="21"/>
      <c r="AF46" s="54" t="str">
        <f t="shared" si="8"/>
        <v>UPDATE references_warehouse set QUANTITY = 0 WHERE WAREHOUSE_ID = @FRANCA AND REFERENCE_ID = @REFERENCE_ID</v>
      </c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</row>
    <row r="47" spans="1:45" hidden="1" x14ac:dyDescent="0.25">
      <c r="A47" s="53" t="s">
        <v>865</v>
      </c>
      <c r="B47" s="53" t="s">
        <v>1030</v>
      </c>
      <c r="C47" s="53"/>
      <c r="D47" s="53" t="s">
        <v>714</v>
      </c>
      <c r="E47" s="53"/>
      <c r="F47" s="53"/>
      <c r="G47">
        <v>0</v>
      </c>
      <c r="H47">
        <v>0</v>
      </c>
      <c r="I47" s="53" t="s">
        <v>626</v>
      </c>
      <c r="J47">
        <v>600</v>
      </c>
      <c r="K47" s="21" t="str">
        <f t="shared" si="1"/>
        <v>001-HE-296-1</v>
      </c>
      <c r="L47" s="21"/>
      <c r="M47" s="21"/>
      <c r="N47" s="21"/>
      <c r="O47" s="21"/>
      <c r="P47" s="23" t="str">
        <f t="shared" si="2"/>
        <v>DECLARE @ITEM_ID INT = (SELECT ITEM_ID FROM items a join lines b on b.LINE_ID = a.LINE_ID WHERE b.LINE_CODE +'-'+a.INTERNAL_REFERENCE = '001-HE-296')</v>
      </c>
      <c r="Q47" s="23" t="str">
        <f t="shared" si="3"/>
        <v>DECLARE @ISACTIVE BIT = (CASE WHEN 'Si' = 'Si' THEN 1 ELSE 0 END)</v>
      </c>
      <c r="R47" s="23" t="str">
        <f t="shared" si="4"/>
        <v>@ITEM_ID,'1','','Azul','',NULL,0,@ISACTIVE,600</v>
      </c>
      <c r="S47" s="21"/>
      <c r="T47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'001-HE-296') DECLARE @ISACTIVE BIT = (CASE WHEN 'Si' = 'Si' THEN 1 ELSE 0 END) insert into item_references (ITEM_ID, REFERENCE_CODE, PROVIDER_REFERENCE_CODE, REFERENCE_NAME, PROVIDER_REFERENCE_NAME, NOTES, INVENTORY_QUANTITY, IS_ACTIVE, ALARM_MINIMUM_QUANTITY) values  (@ITEM_ID,'1','','Azul','',NULL,0,@ISACTIVE,600)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47" s="21"/>
      <c r="V47" s="21"/>
      <c r="W47" s="21"/>
      <c r="X47" s="21"/>
      <c r="Y47" s="21"/>
      <c r="Z47" s="21"/>
      <c r="AA47" s="21"/>
      <c r="AB47" s="54" t="str">
        <f t="shared" si="6"/>
        <v>DECLARE @REFERENCE_ID INT = (SELECT REFERENCE_ID FROM item_references WHERE ITEM_ID = @ITEM_ID AND REFERENCE_CODE = '1')</v>
      </c>
      <c r="AC47" s="21"/>
      <c r="AD47" s="54" t="str">
        <f t="shared" si="7"/>
        <v>UPDATE references_warehouse set QUANTITY = 0 WHERE WAREHOUSE_ID = @LOCAL AND REFERENCE_ID = @REFERENCE_ID</v>
      </c>
      <c r="AE47" s="21"/>
      <c r="AF47" s="54" t="str">
        <f t="shared" si="8"/>
        <v>UPDATE references_warehouse set QUANTITY = 0 WHERE WAREHOUSE_ID = @FRANCA AND REFERENCE_ID = @REFERENCE_ID</v>
      </c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</row>
    <row r="48" spans="1:45" hidden="1" x14ac:dyDescent="0.25">
      <c r="A48" s="53" t="s">
        <v>865</v>
      </c>
      <c r="B48" s="53" t="s">
        <v>1032</v>
      </c>
      <c r="C48" s="53"/>
      <c r="D48" s="53" t="s">
        <v>713</v>
      </c>
      <c r="E48" s="53"/>
      <c r="F48" s="53"/>
      <c r="G48">
        <v>0</v>
      </c>
      <c r="H48">
        <v>0</v>
      </c>
      <c r="I48" s="53" t="s">
        <v>626</v>
      </c>
      <c r="J48">
        <v>600</v>
      </c>
      <c r="K48" s="21" t="str">
        <f t="shared" si="1"/>
        <v>001-HE-296-2</v>
      </c>
      <c r="L48" s="21"/>
      <c r="M48" s="21"/>
      <c r="N48" s="21"/>
      <c r="O48" s="21"/>
      <c r="P48" s="23" t="str">
        <f t="shared" si="2"/>
        <v>DECLARE @ITEM_ID INT = (SELECT ITEM_ID FROM items a join lines b on b.LINE_ID = a.LINE_ID WHERE b.LINE_CODE +'-'+a.INTERNAL_REFERENCE = '001-HE-296')</v>
      </c>
      <c r="Q48" s="23" t="str">
        <f t="shared" si="3"/>
        <v>DECLARE @ISACTIVE BIT = (CASE WHEN 'Si' = 'Si' THEN 1 ELSE 0 END)</v>
      </c>
      <c r="R48" s="23" t="str">
        <f t="shared" si="4"/>
        <v>@ITEM_ID,'2','','Negro','',NULL,0,@ISACTIVE,600</v>
      </c>
      <c r="S48" s="21"/>
      <c r="T48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'001-HE-296') DECLARE @ISACTIVE BIT = (CASE WHEN 'Si' = 'Si' THEN 1 ELSE 0 END) insert into item_references (ITEM_ID, REFERENCE_CODE, PROVIDER_REFERENCE_CODE, REFERENCE_NAME, PROVIDER_REFERENCE_NAME, NOTES, INVENTORY_QUANTITY, IS_ACTIVE, ALARM_MINIMUM_QUANTITY) values  (@ITEM_ID,'2','','Negro','',NULL,0,@ISACTIVE,600)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48" s="21"/>
      <c r="V48" s="21"/>
      <c r="W48" s="21"/>
      <c r="X48" s="21"/>
      <c r="Y48" s="21"/>
      <c r="Z48" s="21"/>
      <c r="AA48" s="21"/>
      <c r="AB48" s="54" t="str">
        <f t="shared" si="6"/>
        <v>DECLARE @REFERENCE_ID INT = (SELECT REFERENCE_ID FROM item_references WHERE ITEM_ID = @ITEM_ID AND REFERENCE_CODE = '2')</v>
      </c>
      <c r="AC48" s="21"/>
      <c r="AD48" s="54" t="str">
        <f t="shared" si="7"/>
        <v>UPDATE references_warehouse set QUANTITY = 0 WHERE WAREHOUSE_ID = @LOCAL AND REFERENCE_ID = @REFERENCE_ID</v>
      </c>
      <c r="AE48" s="21"/>
      <c r="AF48" s="54" t="str">
        <f t="shared" si="8"/>
        <v>UPDATE references_warehouse set QUANTITY = 0 WHERE WAREHOUSE_ID = @FRANCA AND REFERENCE_ID = @REFERENCE_ID</v>
      </c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</row>
    <row r="49" spans="1:45" hidden="1" x14ac:dyDescent="0.25">
      <c r="A49" s="53" t="s">
        <v>866</v>
      </c>
      <c r="B49" s="53" t="s">
        <v>1030</v>
      </c>
      <c r="C49" s="53"/>
      <c r="D49" s="53" t="s">
        <v>717</v>
      </c>
      <c r="E49" s="53"/>
      <c r="F49" s="53"/>
      <c r="G49">
        <v>0</v>
      </c>
      <c r="H49">
        <v>0</v>
      </c>
      <c r="I49" s="53" t="s">
        <v>626</v>
      </c>
      <c r="J49">
        <v>500</v>
      </c>
      <c r="K49" s="21" t="str">
        <f t="shared" si="1"/>
        <v>001-HE-297-1</v>
      </c>
      <c r="L49" s="21"/>
      <c r="M49" s="21"/>
      <c r="N49" s="21"/>
      <c r="O49" s="21"/>
      <c r="P49" s="23" t="str">
        <f t="shared" si="2"/>
        <v>DECLARE @ITEM_ID INT = (SELECT ITEM_ID FROM items a join lines b on b.LINE_ID = a.LINE_ID WHERE b.LINE_CODE +'-'+a.INTERNAL_REFERENCE = '001-HE-297')</v>
      </c>
      <c r="Q49" s="23" t="str">
        <f t="shared" si="3"/>
        <v>DECLARE @ISACTIVE BIT = (CASE WHEN 'Si' = 'Si' THEN 1 ELSE 0 END)</v>
      </c>
      <c r="R49" s="23" t="str">
        <f t="shared" si="4"/>
        <v>@ITEM_ID,'1','','Silver','',NULL,0,@ISACTIVE,500</v>
      </c>
      <c r="S49" s="21"/>
      <c r="T49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'001-HE-297') DECLARE @ISACTIVE BIT = (CASE WHEN 'Si' = 'Si' THEN 1 ELSE 0 END) insert into item_references (ITEM_ID, REFERENCE_CODE, PROVIDER_REFERENCE_CODE, REFERENCE_NAME, PROVIDER_REFERENCE_NAME, NOTES, INVENTORY_QUANTITY, IS_ACTIVE, ALARM_MINIMUM_QUANTITY) values  (@ITEM_ID,'1','','Silver','',NULL,0,@ISACTIVE,500)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49" s="21"/>
      <c r="V49" s="21"/>
      <c r="W49" s="21"/>
      <c r="X49" s="21"/>
      <c r="Y49" s="21"/>
      <c r="Z49" s="21"/>
      <c r="AA49" s="21"/>
      <c r="AB49" s="54" t="str">
        <f t="shared" si="6"/>
        <v>DECLARE @REFERENCE_ID INT = (SELECT REFERENCE_ID FROM item_references WHERE ITEM_ID = @ITEM_ID AND REFERENCE_CODE = '1')</v>
      </c>
      <c r="AC49" s="21"/>
      <c r="AD49" s="54" t="str">
        <f t="shared" si="7"/>
        <v>UPDATE references_warehouse set QUANTITY = 0 WHERE WAREHOUSE_ID = @LOCAL AND REFERENCE_ID = @REFERENCE_ID</v>
      </c>
      <c r="AE49" s="21"/>
      <c r="AF49" s="54" t="str">
        <f t="shared" si="8"/>
        <v>UPDATE references_warehouse set QUANTITY = 0 WHERE WAREHOUSE_ID = @FRANCA AND REFERENCE_ID = @REFERENCE_ID</v>
      </c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</row>
    <row r="50" spans="1:45" hidden="1" x14ac:dyDescent="0.25">
      <c r="A50" s="53" t="s">
        <v>867</v>
      </c>
      <c r="B50" s="53" t="s">
        <v>1030</v>
      </c>
      <c r="C50" s="53"/>
      <c r="D50" s="53" t="s">
        <v>720</v>
      </c>
      <c r="E50" s="53"/>
      <c r="F50" s="53"/>
      <c r="G50">
        <v>0</v>
      </c>
      <c r="H50">
        <v>0</v>
      </c>
      <c r="I50" s="53" t="s">
        <v>626</v>
      </c>
      <c r="J50">
        <v>600</v>
      </c>
      <c r="K50" s="21" t="str">
        <f t="shared" si="1"/>
        <v>001-HE-298-1</v>
      </c>
      <c r="L50" s="21"/>
      <c r="M50" s="21"/>
      <c r="N50" s="21"/>
      <c r="O50" s="21"/>
      <c r="P50" s="23" t="str">
        <f t="shared" si="2"/>
        <v>DECLARE @ITEM_ID INT = (SELECT ITEM_ID FROM items a join lines b on b.LINE_ID = a.LINE_ID WHERE b.LINE_CODE +'-'+a.INTERNAL_REFERENCE = '001-HE-298')</v>
      </c>
      <c r="Q50" s="23" t="str">
        <f t="shared" si="3"/>
        <v>DECLARE @ISACTIVE BIT = (CASE WHEN 'Si' = 'Si' THEN 1 ELSE 0 END)</v>
      </c>
      <c r="R50" s="23" t="str">
        <f t="shared" si="4"/>
        <v>@ITEM_ID,'1','','Azul Royal','',NULL,0,@ISACTIVE,600</v>
      </c>
      <c r="S50" s="21"/>
      <c r="T50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'001-HE-298') DECLARE @ISACTIVE BIT = (CASE WHEN 'Si' = 'Si' THEN 1 ELSE 0 END) insert into item_references (ITEM_ID, REFERENCE_CODE, PROVIDER_REFERENCE_CODE, REFERENCE_NAME, PROVIDER_REFERENCE_NAME, NOTES, INVENTORY_QUANTITY, IS_ACTIVE, ALARM_MINIMUM_QUANTITY) values  (@ITEM_ID,'1','','Azul Royal','',NULL,0,@ISACTIVE,600)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50" s="21"/>
      <c r="V50" s="21"/>
      <c r="W50" s="21"/>
      <c r="X50" s="21"/>
      <c r="Y50" s="21"/>
      <c r="Z50" s="21"/>
      <c r="AA50" s="21"/>
      <c r="AB50" s="54" t="str">
        <f t="shared" si="6"/>
        <v>DECLARE @REFERENCE_ID INT = (SELECT REFERENCE_ID FROM item_references WHERE ITEM_ID = @ITEM_ID AND REFERENCE_CODE = '1')</v>
      </c>
      <c r="AC50" s="21"/>
      <c r="AD50" s="54" t="str">
        <f t="shared" si="7"/>
        <v>UPDATE references_warehouse set QUANTITY = 0 WHERE WAREHOUSE_ID = @LOCAL AND REFERENCE_ID = @REFERENCE_ID</v>
      </c>
      <c r="AE50" s="21"/>
      <c r="AF50" s="54" t="str">
        <f t="shared" si="8"/>
        <v>UPDATE references_warehouse set QUANTITY = 0 WHERE WAREHOUSE_ID = @FRANCA AND REFERENCE_ID = @REFERENCE_ID</v>
      </c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</row>
    <row r="51" spans="1:45" hidden="1" x14ac:dyDescent="0.25">
      <c r="A51" s="53" t="s">
        <v>867</v>
      </c>
      <c r="B51" s="53" t="s">
        <v>1032</v>
      </c>
      <c r="C51" s="53"/>
      <c r="D51" s="53" t="s">
        <v>724</v>
      </c>
      <c r="E51" s="53"/>
      <c r="F51" s="53"/>
      <c r="G51">
        <v>0</v>
      </c>
      <c r="H51">
        <v>0</v>
      </c>
      <c r="I51" s="53" t="s">
        <v>626</v>
      </c>
      <c r="J51">
        <v>600</v>
      </c>
      <c r="K51" s="21" t="str">
        <f t="shared" si="1"/>
        <v>001-HE-298-2</v>
      </c>
      <c r="L51" s="21"/>
      <c r="M51" s="21"/>
      <c r="N51" s="21"/>
      <c r="O51" s="21"/>
      <c r="P51" s="23" t="str">
        <f t="shared" si="2"/>
        <v>DECLARE @ITEM_ID INT = (SELECT ITEM_ID FROM items a join lines b on b.LINE_ID = a.LINE_ID WHERE b.LINE_CODE +'-'+a.INTERNAL_REFERENCE = '001-HE-298')</v>
      </c>
      <c r="Q51" s="23" t="str">
        <f t="shared" si="3"/>
        <v>DECLARE @ISACTIVE BIT = (CASE WHEN 'Si' = 'Si' THEN 1 ELSE 0 END)</v>
      </c>
      <c r="R51" s="23" t="str">
        <f t="shared" si="4"/>
        <v>@ITEM_ID,'2','','Natural','',NULL,0,@ISACTIVE,600</v>
      </c>
      <c r="S51" s="21"/>
      <c r="T51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'001-HE-298') DECLARE @ISACTIVE BIT = (CASE WHEN 'Si' = 'Si' THEN 1 ELSE 0 END) insert into item_references (ITEM_ID, REFERENCE_CODE, PROVIDER_REFERENCE_CODE, REFERENCE_NAME, PROVIDER_REFERENCE_NAME, NOTES, INVENTORY_QUANTITY, IS_ACTIVE, ALARM_MINIMUM_QUANTITY) values  (@ITEM_ID,'2','','Natural','',NULL,0,@ISACTIVE,600)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51" s="21"/>
      <c r="V51" s="21"/>
      <c r="W51" s="21"/>
      <c r="X51" s="21"/>
      <c r="Y51" s="21"/>
      <c r="Z51" s="21"/>
      <c r="AA51" s="21"/>
      <c r="AB51" s="54" t="str">
        <f t="shared" si="6"/>
        <v>DECLARE @REFERENCE_ID INT = (SELECT REFERENCE_ID FROM item_references WHERE ITEM_ID = @ITEM_ID AND REFERENCE_CODE = '2')</v>
      </c>
      <c r="AC51" s="21"/>
      <c r="AD51" s="54" t="str">
        <f t="shared" si="7"/>
        <v>UPDATE references_warehouse set QUANTITY = 0 WHERE WAREHOUSE_ID = @LOCAL AND REFERENCE_ID = @REFERENCE_ID</v>
      </c>
      <c r="AE51" s="21"/>
      <c r="AF51" s="54" t="str">
        <f t="shared" si="8"/>
        <v>UPDATE references_warehouse set QUANTITY = 0 WHERE WAREHOUSE_ID = @FRANCA AND REFERENCE_ID = @REFERENCE_ID</v>
      </c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</row>
    <row r="52" spans="1:45" hidden="1" x14ac:dyDescent="0.25">
      <c r="A52" s="53" t="s">
        <v>868</v>
      </c>
      <c r="B52" s="53" t="s">
        <v>1030</v>
      </c>
      <c r="C52" s="53"/>
      <c r="D52" s="53" t="s">
        <v>724</v>
      </c>
      <c r="E52" s="53"/>
      <c r="F52" s="53"/>
      <c r="G52">
        <v>0</v>
      </c>
      <c r="H52">
        <v>0</v>
      </c>
      <c r="I52" s="53" t="s">
        <v>626</v>
      </c>
      <c r="J52">
        <v>600</v>
      </c>
      <c r="K52" s="21" t="str">
        <f t="shared" si="1"/>
        <v>001-HE-299-1</v>
      </c>
      <c r="L52" s="21"/>
      <c r="M52" s="21"/>
      <c r="N52" s="21"/>
      <c r="O52" s="21"/>
      <c r="P52" s="23" t="str">
        <f t="shared" si="2"/>
        <v>DECLARE @ITEM_ID INT = (SELECT ITEM_ID FROM items a join lines b on b.LINE_ID = a.LINE_ID WHERE b.LINE_CODE +'-'+a.INTERNAL_REFERENCE = '001-HE-299')</v>
      </c>
      <c r="Q52" s="23" t="str">
        <f t="shared" si="3"/>
        <v>DECLARE @ISACTIVE BIT = (CASE WHEN 'Si' = 'Si' THEN 1 ELSE 0 END)</v>
      </c>
      <c r="R52" s="23" t="str">
        <f t="shared" si="4"/>
        <v>@ITEM_ID,'1','','Natural','',NULL,0,@ISACTIVE,600</v>
      </c>
      <c r="S52" s="21"/>
      <c r="T52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'001-HE-299') DECLARE @ISACTIVE BIT = (CASE WHEN 'Si' = 'Si' THEN 1 ELSE 0 END) insert into item_references (ITEM_ID, REFERENCE_CODE, PROVIDER_REFERENCE_CODE, REFERENCE_NAME, PROVIDER_REFERENCE_NAME, NOTES, INVENTORY_QUANTITY, IS_ACTIVE, ALARM_MINIMUM_QUANTITY) values  (@ITEM_ID,'1','','Natural','',NULL,0,@ISACTIVE,600)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52" s="21"/>
      <c r="V52" s="21"/>
      <c r="W52" s="21"/>
      <c r="X52" s="21"/>
      <c r="Y52" s="21"/>
      <c r="Z52" s="21"/>
      <c r="AA52" s="21"/>
      <c r="AB52" s="54" t="str">
        <f t="shared" si="6"/>
        <v>DECLARE @REFERENCE_ID INT = (SELECT REFERENCE_ID FROM item_references WHERE ITEM_ID = @ITEM_ID AND REFERENCE_CODE = '1')</v>
      </c>
      <c r="AC52" s="21"/>
      <c r="AD52" s="54" t="str">
        <f t="shared" si="7"/>
        <v>UPDATE references_warehouse set QUANTITY = 0 WHERE WAREHOUSE_ID = @LOCAL AND REFERENCE_ID = @REFERENCE_ID</v>
      </c>
      <c r="AE52" s="21"/>
      <c r="AF52" s="54" t="str">
        <f t="shared" si="8"/>
        <v>UPDATE references_warehouse set QUANTITY = 0 WHERE WAREHOUSE_ID = @FRANCA AND REFERENCE_ID = @REFERENCE_ID</v>
      </c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</row>
    <row r="53" spans="1:45" hidden="1" x14ac:dyDescent="0.25">
      <c r="A53" s="53" t="s">
        <v>921</v>
      </c>
      <c r="B53" s="53" t="s">
        <v>1030</v>
      </c>
      <c r="C53" s="53"/>
      <c r="D53" s="53" t="s">
        <v>718</v>
      </c>
      <c r="E53" s="53"/>
      <c r="F53" s="53"/>
      <c r="G53">
        <v>0</v>
      </c>
      <c r="H53">
        <v>0</v>
      </c>
      <c r="I53" s="53" t="s">
        <v>626</v>
      </c>
      <c r="J53">
        <v>1000</v>
      </c>
      <c r="K53" s="21" t="str">
        <f t="shared" si="1"/>
        <v>001-HE-300-1</v>
      </c>
      <c r="L53" s="21"/>
      <c r="M53" s="21"/>
      <c r="N53" s="21"/>
      <c r="O53" s="21"/>
      <c r="P53" s="23" t="str">
        <f t="shared" si="2"/>
        <v>DECLARE @ITEM_ID INT = (SELECT ITEM_ID FROM items a join lines b on b.LINE_ID = a.LINE_ID WHERE b.LINE_CODE +'-'+a.INTERNAL_REFERENCE = '001-HE-300')</v>
      </c>
      <c r="Q53" s="23" t="str">
        <f t="shared" si="3"/>
        <v>DECLARE @ISACTIVE BIT = (CASE WHEN 'Si' = 'Si' THEN 1 ELSE 0 END)</v>
      </c>
      <c r="R53" s="23" t="str">
        <f t="shared" si="4"/>
        <v>@ITEM_ID,'1','','Blanco','',NULL,0,@ISACTIVE,1000</v>
      </c>
      <c r="S53" s="21"/>
      <c r="T53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'001-HE-300') DECLARE @ISACTIVE BIT = (CASE WHEN 'Si' = 'Si' THEN 1 ELSE 0 END) insert into item_references (ITEM_ID, REFERENCE_CODE, PROVIDER_REFERENCE_CODE, REFERENCE_NAME, PROVIDER_REFERENCE_NAME, NOTES, INVENTORY_QUANTITY, IS_ACTIVE, ALARM_MINIMUM_QUANTITY) values  (@ITEM_ID,'1','','Blanco','',NULL,0,@ISACTIVE,1000)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53" s="21"/>
      <c r="V53" s="21"/>
      <c r="W53" s="21"/>
      <c r="X53" s="21"/>
      <c r="Y53" s="21"/>
      <c r="Z53" s="21"/>
      <c r="AA53" s="21"/>
      <c r="AB53" s="54" t="str">
        <f t="shared" si="6"/>
        <v>DECLARE @REFERENCE_ID INT = (SELECT REFERENCE_ID FROM item_references WHERE ITEM_ID = @ITEM_ID AND REFERENCE_CODE = '1')</v>
      </c>
      <c r="AC53" s="21"/>
      <c r="AD53" s="54" t="str">
        <f t="shared" si="7"/>
        <v>UPDATE references_warehouse set QUANTITY = 0 WHERE WAREHOUSE_ID = @LOCAL AND REFERENCE_ID = @REFERENCE_ID</v>
      </c>
      <c r="AE53" s="21"/>
      <c r="AF53" s="54" t="str">
        <f t="shared" si="8"/>
        <v>UPDATE references_warehouse set QUANTITY = 0 WHERE WAREHOUSE_ID = @FRANCA AND REFERENCE_ID = @REFERENCE_ID</v>
      </c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</row>
    <row r="54" spans="1:45" hidden="1" x14ac:dyDescent="0.25">
      <c r="A54" s="53" t="s">
        <v>921</v>
      </c>
      <c r="B54" s="53" t="s">
        <v>1032</v>
      </c>
      <c r="C54" s="53"/>
      <c r="D54" s="53" t="s">
        <v>713</v>
      </c>
      <c r="E54" s="53"/>
      <c r="F54" s="53"/>
      <c r="G54">
        <v>0</v>
      </c>
      <c r="H54">
        <v>0</v>
      </c>
      <c r="I54" s="53" t="s">
        <v>626</v>
      </c>
      <c r="J54">
        <v>1000</v>
      </c>
      <c r="K54" s="21" t="str">
        <f t="shared" si="1"/>
        <v>001-HE-300-2</v>
      </c>
      <c r="L54" s="21"/>
      <c r="M54" s="21"/>
      <c r="N54" s="21"/>
      <c r="O54" s="21"/>
      <c r="P54" s="23" t="str">
        <f t="shared" si="2"/>
        <v>DECLARE @ITEM_ID INT = (SELECT ITEM_ID FROM items a join lines b on b.LINE_ID = a.LINE_ID WHERE b.LINE_CODE +'-'+a.INTERNAL_REFERENCE = '001-HE-300')</v>
      </c>
      <c r="Q54" s="23" t="str">
        <f t="shared" si="3"/>
        <v>DECLARE @ISACTIVE BIT = (CASE WHEN 'Si' = 'Si' THEN 1 ELSE 0 END)</v>
      </c>
      <c r="R54" s="23" t="str">
        <f t="shared" si="4"/>
        <v>@ITEM_ID,'2','','Negro','',NULL,0,@ISACTIVE,1000</v>
      </c>
      <c r="S54" s="21"/>
      <c r="T54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'001-HE-300') DECLARE @ISACTIVE BIT = (CASE WHEN 'Si' = 'Si' THEN 1 ELSE 0 END) insert into item_references (ITEM_ID, REFERENCE_CODE, PROVIDER_REFERENCE_CODE, REFERENCE_NAME, PROVIDER_REFERENCE_NAME, NOTES, INVENTORY_QUANTITY, IS_ACTIVE, ALARM_MINIMUM_QUANTITY) values  (@ITEM_ID,'2','','Negro','',NULL,0,@ISACTIVE,1000)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54" s="21"/>
      <c r="V54" s="21"/>
      <c r="W54" s="21"/>
      <c r="X54" s="21"/>
      <c r="Y54" s="21"/>
      <c r="Z54" s="21"/>
      <c r="AA54" s="21"/>
      <c r="AB54" s="54" t="str">
        <f t="shared" si="6"/>
        <v>DECLARE @REFERENCE_ID INT = (SELECT REFERENCE_ID FROM item_references WHERE ITEM_ID = @ITEM_ID AND REFERENCE_CODE = '2')</v>
      </c>
      <c r="AC54" s="21"/>
      <c r="AD54" s="54" t="str">
        <f t="shared" si="7"/>
        <v>UPDATE references_warehouse set QUANTITY = 0 WHERE WAREHOUSE_ID = @LOCAL AND REFERENCE_ID = @REFERENCE_ID</v>
      </c>
      <c r="AE54" s="21"/>
      <c r="AF54" s="54" t="str">
        <f t="shared" si="8"/>
        <v>UPDATE references_warehouse set QUANTITY = 0 WHERE WAREHOUSE_ID = @FRANCA AND REFERENCE_ID = @REFERENCE_ID</v>
      </c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</row>
    <row r="55" spans="1:45" hidden="1" x14ac:dyDescent="0.25">
      <c r="A55" s="53" t="s">
        <v>950</v>
      </c>
      <c r="B55" s="53" t="s">
        <v>1030</v>
      </c>
      <c r="C55" s="53"/>
      <c r="D55" s="53" t="s">
        <v>724</v>
      </c>
      <c r="E55" s="53"/>
      <c r="F55" s="53"/>
      <c r="G55">
        <v>0</v>
      </c>
      <c r="H55">
        <v>0</v>
      </c>
      <c r="I55" s="53" t="s">
        <v>626</v>
      </c>
      <c r="J55">
        <v>700</v>
      </c>
      <c r="K55" s="21" t="str">
        <f t="shared" si="1"/>
        <v>001-HE-301-1</v>
      </c>
      <c r="L55" s="21"/>
      <c r="M55" s="21"/>
      <c r="N55" s="21"/>
      <c r="O55" s="21"/>
      <c r="P55" s="23" t="str">
        <f t="shared" si="2"/>
        <v>DECLARE @ITEM_ID INT = (SELECT ITEM_ID FROM items a join lines b on b.LINE_ID = a.LINE_ID WHERE b.LINE_CODE +'-'+a.INTERNAL_REFERENCE = '001-HE-301')</v>
      </c>
      <c r="Q55" s="23" t="str">
        <f t="shared" si="3"/>
        <v>DECLARE @ISACTIVE BIT = (CASE WHEN 'Si' = 'Si' THEN 1 ELSE 0 END)</v>
      </c>
      <c r="R55" s="23" t="str">
        <f t="shared" si="4"/>
        <v>@ITEM_ID,'1','','Natural','',NULL,0,@ISACTIVE,700</v>
      </c>
      <c r="S55" s="21"/>
      <c r="T55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'001-HE-301') DECLARE @ISACTIVE BIT = (CASE WHEN 'Si' = 'Si' THEN 1 ELSE 0 END) insert into item_references (ITEM_ID, REFERENCE_CODE, PROVIDER_REFERENCE_CODE, REFERENCE_NAME, PROVIDER_REFERENCE_NAME, NOTES, INVENTORY_QUANTITY, IS_ACTIVE, ALARM_MINIMUM_QUANTITY) values  (@ITEM_ID,'1','','Natural','',NULL,0,@ISACTIVE,700)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55" s="21"/>
      <c r="V55" s="21"/>
      <c r="W55" s="21"/>
      <c r="X55" s="21"/>
      <c r="Y55" s="21"/>
      <c r="Z55" s="21"/>
      <c r="AA55" s="21"/>
      <c r="AB55" s="54" t="str">
        <f t="shared" si="6"/>
        <v>DECLARE @REFERENCE_ID INT = (SELECT REFERENCE_ID FROM item_references WHERE ITEM_ID = @ITEM_ID AND REFERENCE_CODE = '1')</v>
      </c>
      <c r="AC55" s="21"/>
      <c r="AD55" s="54" t="str">
        <f t="shared" si="7"/>
        <v>UPDATE references_warehouse set QUANTITY = 0 WHERE WAREHOUSE_ID = @LOCAL AND REFERENCE_ID = @REFERENCE_ID</v>
      </c>
      <c r="AE55" s="21"/>
      <c r="AF55" s="54" t="str">
        <f t="shared" si="8"/>
        <v>UPDATE references_warehouse set QUANTITY = 0 WHERE WAREHOUSE_ID = @FRANCA AND REFERENCE_ID = @REFERENCE_ID</v>
      </c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</row>
    <row r="56" spans="1:45" hidden="1" x14ac:dyDescent="0.25">
      <c r="A56" s="53" t="s">
        <v>952</v>
      </c>
      <c r="B56" s="53" t="s">
        <v>1032</v>
      </c>
      <c r="C56" s="53"/>
      <c r="D56" s="53" t="s">
        <v>718</v>
      </c>
      <c r="E56" s="53"/>
      <c r="F56" s="53"/>
      <c r="G56">
        <v>0</v>
      </c>
      <c r="H56">
        <v>0</v>
      </c>
      <c r="I56" s="53" t="s">
        <v>626</v>
      </c>
      <c r="J56">
        <v>700</v>
      </c>
      <c r="K56" s="21" t="str">
        <f t="shared" si="1"/>
        <v>001-HE-302-2</v>
      </c>
      <c r="L56" s="21"/>
      <c r="M56" s="21"/>
      <c r="N56" s="21"/>
      <c r="O56" s="21"/>
      <c r="P56" s="23" t="str">
        <f t="shared" si="2"/>
        <v>DECLARE @ITEM_ID INT = (SELECT ITEM_ID FROM items a join lines b on b.LINE_ID = a.LINE_ID WHERE b.LINE_CODE +'-'+a.INTERNAL_REFERENCE = '001-HE-302')</v>
      </c>
      <c r="Q56" s="23" t="str">
        <f t="shared" si="3"/>
        <v>DECLARE @ISACTIVE BIT = (CASE WHEN 'Si' = 'Si' THEN 1 ELSE 0 END)</v>
      </c>
      <c r="R56" s="23" t="str">
        <f t="shared" si="4"/>
        <v>@ITEM_ID,'2','','Blanco','',NULL,0,@ISACTIVE,700</v>
      </c>
      <c r="S56" s="21"/>
      <c r="T56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'001-HE-302') DECLARE @ISACTIVE BIT = (CASE WHEN 'Si' = 'Si' THEN 1 ELSE 0 END) insert into item_references (ITEM_ID, REFERENCE_CODE, PROVIDER_REFERENCE_CODE, REFERENCE_NAME, PROVIDER_REFERENCE_NAME, NOTES, INVENTORY_QUANTITY, IS_ACTIVE, ALARM_MINIMUM_QUANTITY) values  (@ITEM_ID,'2','','Blanco','',NULL,0,@ISACTIVE,700)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56" s="21"/>
      <c r="V56" s="21"/>
      <c r="W56" s="21"/>
      <c r="X56" s="21"/>
      <c r="Y56" s="21"/>
      <c r="Z56" s="21"/>
      <c r="AA56" s="21"/>
      <c r="AB56" s="54" t="str">
        <f t="shared" si="6"/>
        <v>DECLARE @REFERENCE_ID INT = (SELECT REFERENCE_ID FROM item_references WHERE ITEM_ID = @ITEM_ID AND REFERENCE_CODE = '2')</v>
      </c>
      <c r="AC56" s="21"/>
      <c r="AD56" s="54" t="str">
        <f t="shared" si="7"/>
        <v>UPDATE references_warehouse set QUANTITY = 0 WHERE WAREHOUSE_ID = @LOCAL AND REFERENCE_ID = @REFERENCE_ID</v>
      </c>
      <c r="AE56" s="21"/>
      <c r="AF56" s="54" t="str">
        <f t="shared" si="8"/>
        <v>UPDATE references_warehouse set QUANTITY = 0 WHERE WAREHOUSE_ID = @FRANCA AND REFERENCE_ID = @REFERENCE_ID</v>
      </c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</row>
    <row r="57" spans="1:45" hidden="1" x14ac:dyDescent="0.25">
      <c r="A57" s="53" t="s">
        <v>952</v>
      </c>
      <c r="B57" s="53" t="s">
        <v>1030</v>
      </c>
      <c r="C57" s="53"/>
      <c r="D57" s="53" t="s">
        <v>713</v>
      </c>
      <c r="E57" s="53"/>
      <c r="F57" s="53"/>
      <c r="G57">
        <v>0</v>
      </c>
      <c r="H57">
        <v>0</v>
      </c>
      <c r="I57" s="53" t="s">
        <v>626</v>
      </c>
      <c r="J57">
        <v>700</v>
      </c>
      <c r="K57" s="21" t="str">
        <f t="shared" si="1"/>
        <v>001-HE-302-1</v>
      </c>
      <c r="L57" s="21"/>
      <c r="M57" s="21"/>
      <c r="N57" s="21"/>
      <c r="O57" s="21"/>
      <c r="P57" s="23" t="str">
        <f t="shared" si="2"/>
        <v>DECLARE @ITEM_ID INT = (SELECT ITEM_ID FROM items a join lines b on b.LINE_ID = a.LINE_ID WHERE b.LINE_CODE +'-'+a.INTERNAL_REFERENCE = '001-HE-302')</v>
      </c>
      <c r="Q57" s="23" t="str">
        <f t="shared" si="3"/>
        <v>DECLARE @ISACTIVE BIT = (CASE WHEN 'Si' = 'Si' THEN 1 ELSE 0 END)</v>
      </c>
      <c r="R57" s="23" t="str">
        <f t="shared" si="4"/>
        <v>@ITEM_ID,'1','','Negro','',NULL,0,@ISACTIVE,700</v>
      </c>
      <c r="S57" s="21"/>
      <c r="T57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'001-HE-302')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57" s="21"/>
      <c r="V57" s="21"/>
      <c r="W57" s="21"/>
      <c r="X57" s="21"/>
      <c r="Y57" s="21"/>
      <c r="Z57" s="21"/>
      <c r="AA57" s="21"/>
      <c r="AB57" s="54" t="str">
        <f t="shared" si="6"/>
        <v>DECLARE @REFERENCE_ID INT = (SELECT REFERENCE_ID FROM item_references WHERE ITEM_ID = @ITEM_ID AND REFERENCE_CODE = '1')</v>
      </c>
      <c r="AC57" s="21"/>
      <c r="AD57" s="54" t="str">
        <f t="shared" si="7"/>
        <v>UPDATE references_warehouse set QUANTITY = 0 WHERE WAREHOUSE_ID = @LOCAL AND REFERENCE_ID = @REFERENCE_ID</v>
      </c>
      <c r="AE57" s="21"/>
      <c r="AF57" s="54" t="str">
        <f t="shared" si="8"/>
        <v>UPDATE references_warehouse set QUANTITY = 0 WHERE WAREHOUSE_ID = @FRANCA AND REFERENCE_ID = @REFERENCE_ID</v>
      </c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</row>
    <row r="58" spans="1:45" hidden="1" x14ac:dyDescent="0.25">
      <c r="A58" s="53" t="s">
        <v>955</v>
      </c>
      <c r="B58" s="53" t="s">
        <v>1030</v>
      </c>
      <c r="C58" s="53"/>
      <c r="D58" s="53" t="s">
        <v>713</v>
      </c>
      <c r="E58" s="53"/>
      <c r="F58" s="53"/>
      <c r="G58">
        <v>0</v>
      </c>
      <c r="H58">
        <v>0</v>
      </c>
      <c r="I58" s="53" t="s">
        <v>626</v>
      </c>
      <c r="J58">
        <v>700</v>
      </c>
      <c r="K58" s="21" t="str">
        <f t="shared" si="1"/>
        <v>001-HE-303-1</v>
      </c>
      <c r="L58" s="21"/>
      <c r="M58" s="21"/>
      <c r="N58" s="21"/>
      <c r="O58" s="21"/>
      <c r="P58" s="23" t="str">
        <f t="shared" si="2"/>
        <v>DECLARE @ITEM_ID INT = (SELECT ITEM_ID FROM items a join lines b on b.LINE_ID = a.LINE_ID WHERE b.LINE_CODE +'-'+a.INTERNAL_REFERENCE = '001-HE-303')</v>
      </c>
      <c r="Q58" s="23" t="str">
        <f t="shared" si="3"/>
        <v>DECLARE @ISACTIVE BIT = (CASE WHEN 'Si' = 'Si' THEN 1 ELSE 0 END)</v>
      </c>
      <c r="R58" s="23" t="str">
        <f t="shared" si="4"/>
        <v>@ITEM_ID,'1','','Negro','',NULL,0,@ISACTIVE,700</v>
      </c>
      <c r="S58" s="21"/>
      <c r="T58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'001-HE-303')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58" s="21"/>
      <c r="V58" s="21"/>
      <c r="W58" s="21"/>
      <c r="X58" s="21"/>
      <c r="Y58" s="21"/>
      <c r="Z58" s="21"/>
      <c r="AA58" s="21"/>
      <c r="AB58" s="54" t="str">
        <f t="shared" si="6"/>
        <v>DECLARE @REFERENCE_ID INT = (SELECT REFERENCE_ID FROM item_references WHERE ITEM_ID = @ITEM_ID AND REFERENCE_CODE = '1')</v>
      </c>
      <c r="AC58" s="21"/>
      <c r="AD58" s="54" t="str">
        <f t="shared" si="7"/>
        <v>UPDATE references_warehouse set QUANTITY = 0 WHERE WAREHOUSE_ID = @LOCAL AND REFERENCE_ID = @REFERENCE_ID</v>
      </c>
      <c r="AE58" s="21"/>
      <c r="AF58" s="54" t="str">
        <f t="shared" si="8"/>
        <v>UPDATE references_warehouse set QUANTITY = 0 WHERE WAREHOUSE_ID = @FRANCA AND REFERENCE_ID = @REFERENCE_ID</v>
      </c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</row>
    <row r="59" spans="1:45" hidden="1" x14ac:dyDescent="0.25">
      <c r="A59" s="53" t="s">
        <v>966</v>
      </c>
      <c r="B59" s="53" t="s">
        <v>1030</v>
      </c>
      <c r="C59" s="53"/>
      <c r="D59" s="53" t="s">
        <v>713</v>
      </c>
      <c r="E59" s="53"/>
      <c r="F59" s="53"/>
      <c r="G59">
        <v>0</v>
      </c>
      <c r="H59">
        <v>0</v>
      </c>
      <c r="I59" s="53" t="s">
        <v>626</v>
      </c>
      <c r="J59">
        <v>200</v>
      </c>
      <c r="K59" s="21" t="str">
        <f t="shared" si="1"/>
        <v>001-HE-304-1</v>
      </c>
      <c r="L59" s="21"/>
      <c r="M59" s="21"/>
      <c r="N59" s="21"/>
      <c r="O59" s="21"/>
      <c r="P59" s="23" t="str">
        <f t="shared" si="2"/>
        <v>DECLARE @ITEM_ID INT = (SELECT ITEM_ID FROM items a join lines b on b.LINE_ID = a.LINE_ID WHERE b.LINE_CODE +'-'+a.INTERNAL_REFERENCE = '001-HE-304')</v>
      </c>
      <c r="Q59" s="23" t="str">
        <f t="shared" si="3"/>
        <v>DECLARE @ISACTIVE BIT = (CASE WHEN 'Si' = 'Si' THEN 1 ELSE 0 END)</v>
      </c>
      <c r="R59" s="23" t="str">
        <f t="shared" si="4"/>
        <v>@ITEM_ID,'1','','Negro','',NULL,0,@ISACTIVE,200</v>
      </c>
      <c r="S59" s="21"/>
      <c r="T59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'001-HE-304')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(@ITEM_ID,'1','','Negro','',NULL,0,@ISACTIVE,200)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59" s="21"/>
      <c r="V59" s="21"/>
      <c r="W59" s="21"/>
      <c r="X59" s="21"/>
      <c r="Y59" s="21"/>
      <c r="Z59" s="21"/>
      <c r="AA59" s="21"/>
      <c r="AB59" s="54" t="str">
        <f t="shared" si="6"/>
        <v>DECLARE @REFERENCE_ID INT = (SELECT REFERENCE_ID FROM item_references WHERE ITEM_ID = @ITEM_ID AND REFERENCE_CODE = '1')</v>
      </c>
      <c r="AC59" s="21"/>
      <c r="AD59" s="54" t="str">
        <f t="shared" si="7"/>
        <v>UPDATE references_warehouse set QUANTITY = 0 WHERE WAREHOUSE_ID = @LOCAL AND REFERENCE_ID = @REFERENCE_ID</v>
      </c>
      <c r="AE59" s="21"/>
      <c r="AF59" s="54" t="str">
        <f t="shared" si="8"/>
        <v>UPDATE references_warehouse set QUANTITY = 0 WHERE WAREHOUSE_ID = @FRANCA AND REFERENCE_ID = @REFERENCE_ID</v>
      </c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</row>
    <row r="60" spans="1:45" hidden="1" x14ac:dyDescent="0.25">
      <c r="A60" s="53" t="s">
        <v>1009</v>
      </c>
      <c r="B60" s="53" t="s">
        <v>1030</v>
      </c>
      <c r="C60" s="53"/>
      <c r="D60" s="53" t="s">
        <v>714</v>
      </c>
      <c r="E60" s="53"/>
      <c r="F60" s="53"/>
      <c r="G60">
        <v>0</v>
      </c>
      <c r="H60">
        <v>0</v>
      </c>
      <c r="I60" s="53" t="s">
        <v>626</v>
      </c>
      <c r="J60">
        <v>1000</v>
      </c>
      <c r="K60" s="21" t="str">
        <f t="shared" si="1"/>
        <v>001-HE-306-1</v>
      </c>
      <c r="L60" s="21"/>
      <c r="M60" s="21"/>
      <c r="N60" s="21"/>
      <c r="O60" s="21"/>
      <c r="P60" s="23" t="str">
        <f t="shared" si="2"/>
        <v>DECLARE @ITEM_ID INT = (SELECT ITEM_ID FROM items a join lines b on b.LINE_ID = a.LINE_ID WHERE b.LINE_CODE +'-'+a.INTERNAL_REFERENCE = '001-HE-306')</v>
      </c>
      <c r="Q60" s="23" t="str">
        <f t="shared" si="3"/>
        <v>DECLARE @ISACTIVE BIT = (CASE WHEN 'Si' = 'Si' THEN 1 ELSE 0 END)</v>
      </c>
      <c r="R60" s="23" t="str">
        <f t="shared" si="4"/>
        <v>@ITEM_ID,'1','','Azul','',NULL,0,@ISACTIVE,1000</v>
      </c>
      <c r="S60" s="21"/>
      <c r="T60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'001-HE-306') DECLARE @ISACTIVE BIT = (CASE WHEN 'Si' = 'Si' THEN 1 ELSE 0 END) insert into item_references (ITEM_ID, REFERENCE_CODE, PROVIDER_REFERENCE_CODE, REFERENCE_NAME, PROVIDER_REFERENCE_NAME, NOTES, INVENTORY_QUANTITY, IS_ACTIVE, ALARM_MINIMUM_QUANTITY) values  (@ITEM_ID,'1','','Azul','',NULL,0,@ISACTIVE,1000)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60" s="21"/>
      <c r="V60" s="21"/>
      <c r="W60" s="21"/>
      <c r="X60" s="21"/>
      <c r="Y60" s="21"/>
      <c r="Z60" s="21"/>
      <c r="AA60" s="21"/>
      <c r="AB60" s="54" t="str">
        <f t="shared" si="6"/>
        <v>DECLARE @REFERENCE_ID INT = (SELECT REFERENCE_ID FROM item_references WHERE ITEM_ID = @ITEM_ID AND REFERENCE_CODE = '1')</v>
      </c>
      <c r="AC60" s="21"/>
      <c r="AD60" s="54" t="str">
        <f t="shared" si="7"/>
        <v>UPDATE references_warehouse set QUANTITY = 0 WHERE WAREHOUSE_ID = @LOCAL AND REFERENCE_ID = @REFERENCE_ID</v>
      </c>
      <c r="AE60" s="21"/>
      <c r="AF60" s="54" t="str">
        <f t="shared" si="8"/>
        <v>UPDATE references_warehouse set QUANTITY = 0 WHERE WAREHOUSE_ID = @FRANCA AND REFERENCE_ID = @REFERENCE_ID</v>
      </c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</row>
    <row r="61" spans="1:45" hidden="1" x14ac:dyDescent="0.25">
      <c r="A61" s="53" t="s">
        <v>1009</v>
      </c>
      <c r="B61" s="53" t="s">
        <v>1032</v>
      </c>
      <c r="C61" s="53"/>
      <c r="D61" s="53" t="s">
        <v>718</v>
      </c>
      <c r="E61" s="53"/>
      <c r="F61" s="53"/>
      <c r="G61">
        <v>0</v>
      </c>
      <c r="H61">
        <v>0</v>
      </c>
      <c r="I61" s="53" t="s">
        <v>626</v>
      </c>
      <c r="J61">
        <v>1000</v>
      </c>
      <c r="K61" s="21" t="str">
        <f t="shared" si="1"/>
        <v>001-HE-306-2</v>
      </c>
      <c r="L61" s="21"/>
      <c r="M61" s="21"/>
      <c r="N61" s="21"/>
      <c r="O61" s="21"/>
      <c r="P61" s="23" t="str">
        <f t="shared" si="2"/>
        <v>DECLARE @ITEM_ID INT = (SELECT ITEM_ID FROM items a join lines b on b.LINE_ID = a.LINE_ID WHERE b.LINE_CODE +'-'+a.INTERNAL_REFERENCE = '001-HE-306')</v>
      </c>
      <c r="Q61" s="23" t="str">
        <f t="shared" si="3"/>
        <v>DECLARE @ISACTIVE BIT = (CASE WHEN 'Si' = 'Si' THEN 1 ELSE 0 END)</v>
      </c>
      <c r="R61" s="23" t="str">
        <f t="shared" si="4"/>
        <v>@ITEM_ID,'2','','Blanco','',NULL,0,@ISACTIVE,1000</v>
      </c>
      <c r="S61" s="21"/>
      <c r="T61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'001-HE-306') DECLARE @ISACTIVE BIT = (CASE WHEN 'Si' = 'Si' THEN 1 ELSE 0 END) insert into item_references (ITEM_ID, REFERENCE_CODE, PROVIDER_REFERENCE_CODE, REFERENCE_NAME, PROVIDER_REFERENCE_NAME, NOTES, INVENTORY_QUANTITY, IS_ACTIVE, ALARM_MINIMUM_QUANTITY) values  (@ITEM_ID,'2','','Blanco','',NULL,0,@ISACTIVE,1000)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61" s="21"/>
      <c r="V61" s="21"/>
      <c r="W61" s="21"/>
      <c r="X61" s="21"/>
      <c r="Y61" s="21"/>
      <c r="Z61" s="21"/>
      <c r="AA61" s="21"/>
      <c r="AB61" s="54" t="str">
        <f t="shared" si="6"/>
        <v>DECLARE @REFERENCE_ID INT = (SELECT REFERENCE_ID FROM item_references WHERE ITEM_ID = @ITEM_ID AND REFERENCE_CODE = '2')</v>
      </c>
      <c r="AC61" s="21"/>
      <c r="AD61" s="54" t="str">
        <f t="shared" si="7"/>
        <v>UPDATE references_warehouse set QUANTITY = 0 WHERE WAREHOUSE_ID = @LOCAL AND REFERENCE_ID = @REFERENCE_ID</v>
      </c>
      <c r="AE61" s="21"/>
      <c r="AF61" s="54" t="str">
        <f t="shared" si="8"/>
        <v>UPDATE references_warehouse set QUANTITY = 0 WHERE WAREHOUSE_ID = @FRANCA AND REFERENCE_ID = @REFERENCE_ID</v>
      </c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</row>
    <row r="62" spans="1:45" hidden="1" x14ac:dyDescent="0.25">
      <c r="A62" s="53" t="s">
        <v>1009</v>
      </c>
      <c r="B62" s="53" t="s">
        <v>1033</v>
      </c>
      <c r="C62" s="53"/>
      <c r="D62" s="53" t="s">
        <v>713</v>
      </c>
      <c r="E62" s="53"/>
      <c r="F62" s="53"/>
      <c r="G62">
        <v>0</v>
      </c>
      <c r="H62">
        <v>0</v>
      </c>
      <c r="I62" s="53" t="s">
        <v>626</v>
      </c>
      <c r="J62">
        <v>1000</v>
      </c>
      <c r="K62" s="21" t="str">
        <f t="shared" si="1"/>
        <v>001-HE-306-3</v>
      </c>
      <c r="L62" s="21"/>
      <c r="M62" s="21"/>
      <c r="N62" s="21"/>
      <c r="O62" s="21"/>
      <c r="P62" s="23" t="str">
        <f t="shared" si="2"/>
        <v>DECLARE @ITEM_ID INT = (SELECT ITEM_ID FROM items a join lines b on b.LINE_ID = a.LINE_ID WHERE b.LINE_CODE +'-'+a.INTERNAL_REFERENCE = '001-HE-306')</v>
      </c>
      <c r="Q62" s="23" t="str">
        <f t="shared" si="3"/>
        <v>DECLARE @ISACTIVE BIT = (CASE WHEN 'Si' = 'Si' THEN 1 ELSE 0 END)</v>
      </c>
      <c r="R62" s="23" t="str">
        <f t="shared" si="4"/>
        <v>@ITEM_ID,'3','','Negro','',NULL,0,@ISACTIVE,1000</v>
      </c>
      <c r="S62" s="21"/>
      <c r="T62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'001-HE-306') DECLARE @ISACTIVE BIT = (CASE WHEN 'Si' = 'Si' THEN 1 ELSE 0 END) insert into item_references (ITEM_ID, REFERENCE_CODE, PROVIDER_REFERENCE_CODE, REFERENCE_NAME, PROVIDER_REFERENCE_NAME, NOTES, INVENTORY_QUANTITY, IS_ACTIVE, ALARM_MINIMUM_QUANTITY) values  (@ITEM_ID,'3','','Negro','',NULL,0,@ISACTIVE,1000)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62" s="21"/>
      <c r="V62" s="21"/>
      <c r="W62" s="21"/>
      <c r="X62" s="21"/>
      <c r="Y62" s="21"/>
      <c r="Z62" s="21"/>
      <c r="AA62" s="21"/>
      <c r="AB62" s="54" t="str">
        <f t="shared" si="6"/>
        <v>DECLARE @REFERENCE_ID INT = (SELECT REFERENCE_ID FROM item_references WHERE ITEM_ID = @ITEM_ID AND REFERENCE_CODE = '3')</v>
      </c>
      <c r="AC62" s="21"/>
      <c r="AD62" s="54" t="str">
        <f t="shared" si="7"/>
        <v>UPDATE references_warehouse set QUANTITY = 0 WHERE WAREHOUSE_ID = @LOCAL AND REFERENCE_ID = @REFERENCE_ID</v>
      </c>
      <c r="AE62" s="21"/>
      <c r="AF62" s="54" t="str">
        <f t="shared" si="8"/>
        <v>UPDATE references_warehouse set QUANTITY = 0 WHERE WAREHOUSE_ID = @FRANCA AND REFERENCE_ID = @REFERENCE_ID</v>
      </c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</row>
    <row r="63" spans="1:45" hidden="1" x14ac:dyDescent="0.25">
      <c r="A63" s="53" t="s">
        <v>1010</v>
      </c>
      <c r="B63" s="53" t="s">
        <v>1032</v>
      </c>
      <c r="C63" s="53"/>
      <c r="D63" s="53" t="s">
        <v>714</v>
      </c>
      <c r="E63" s="53"/>
      <c r="F63" s="53"/>
      <c r="G63">
        <v>0</v>
      </c>
      <c r="H63">
        <v>0</v>
      </c>
      <c r="I63" s="53" t="s">
        <v>626</v>
      </c>
      <c r="J63">
        <v>1000</v>
      </c>
      <c r="K63" s="21" t="str">
        <f t="shared" si="1"/>
        <v>001-HE-307-2</v>
      </c>
      <c r="L63" s="21"/>
      <c r="M63" s="21"/>
      <c r="N63" s="21"/>
      <c r="O63" s="21"/>
      <c r="P63" s="23" t="str">
        <f t="shared" si="2"/>
        <v>DECLARE @ITEM_ID INT = (SELECT ITEM_ID FROM items a join lines b on b.LINE_ID = a.LINE_ID WHERE b.LINE_CODE +'-'+a.INTERNAL_REFERENCE = '001-HE-307')</v>
      </c>
      <c r="Q63" s="23" t="str">
        <f t="shared" si="3"/>
        <v>DECLARE @ISACTIVE BIT = (CASE WHEN 'Si' = 'Si' THEN 1 ELSE 0 END)</v>
      </c>
      <c r="R63" s="23" t="str">
        <f t="shared" si="4"/>
        <v>@ITEM_ID,'2','','Azul','',NULL,0,@ISACTIVE,1000</v>
      </c>
      <c r="S63" s="21"/>
      <c r="T63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'001-HE-307')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(@ITEM_ID,'2','','Azul','',NULL,0,@ISACTIVE,1000)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63" s="21"/>
      <c r="V63" s="21"/>
      <c r="W63" s="21"/>
      <c r="X63" s="21"/>
      <c r="Y63" s="21"/>
      <c r="Z63" s="21"/>
      <c r="AA63" s="21"/>
      <c r="AB63" s="54" t="str">
        <f t="shared" si="6"/>
        <v>DECLARE @REFERENCE_ID INT = (SELECT REFERENCE_ID FROM item_references WHERE ITEM_ID = @ITEM_ID AND REFERENCE_CODE = '2')</v>
      </c>
      <c r="AC63" s="21"/>
      <c r="AD63" s="54" t="str">
        <f t="shared" si="7"/>
        <v>UPDATE references_warehouse set QUANTITY = 0 WHERE WAREHOUSE_ID = @LOCAL AND REFERENCE_ID = @REFERENCE_ID</v>
      </c>
      <c r="AE63" s="21"/>
      <c r="AF63" s="54" t="str">
        <f t="shared" si="8"/>
        <v>UPDATE references_warehouse set QUANTITY = 0 WHERE WAREHOUSE_ID = @FRANCA AND REFERENCE_ID = @REFERENCE_ID</v>
      </c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</row>
    <row r="64" spans="1:45" hidden="1" x14ac:dyDescent="0.25">
      <c r="A64" s="53" t="s">
        <v>1010</v>
      </c>
      <c r="B64" s="53" t="s">
        <v>1033</v>
      </c>
      <c r="C64" s="53"/>
      <c r="D64" s="53" t="s">
        <v>718</v>
      </c>
      <c r="E64" s="53"/>
      <c r="F64" s="53"/>
      <c r="G64">
        <v>0</v>
      </c>
      <c r="H64">
        <v>0</v>
      </c>
      <c r="I64" s="53" t="s">
        <v>626</v>
      </c>
      <c r="J64">
        <v>1000</v>
      </c>
      <c r="K64" s="21" t="str">
        <f t="shared" si="1"/>
        <v>001-HE-307-3</v>
      </c>
      <c r="L64" s="21"/>
      <c r="M64" s="21"/>
      <c r="N64" s="21"/>
      <c r="O64" s="21"/>
      <c r="P64" s="23" t="str">
        <f t="shared" si="2"/>
        <v>DECLARE @ITEM_ID INT = (SELECT ITEM_ID FROM items a join lines b on b.LINE_ID = a.LINE_ID WHERE b.LINE_CODE +'-'+a.INTERNAL_REFERENCE = '001-HE-307')</v>
      </c>
      <c r="Q64" s="23" t="str">
        <f t="shared" si="3"/>
        <v>DECLARE @ISACTIVE BIT = (CASE WHEN 'Si' = 'Si' THEN 1 ELSE 0 END)</v>
      </c>
      <c r="R64" s="23" t="str">
        <f t="shared" si="4"/>
        <v>@ITEM_ID,'3','','Blanco','',NULL,0,@ISACTIVE,1000</v>
      </c>
      <c r="S64" s="21"/>
      <c r="T64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'001-HE-307') DECLARE @ISACTIVE BIT = (CASE WHEN 'Si' = 'Si' THEN 1 ELSE 0 END) insert into item_references (ITEM_ID, REFERENCE_CODE, PROVIDER_REFERENCE_CODE, REFERENCE_NAME, PROVIDER_REFERENCE_NAME, NOTES, INVENTORY_QUANTITY, IS_ACTIVE, ALARM_MINIMUM_QUANTITY) values  (@ITEM_ID,'3','','Blanco','',NULL,0,@ISACTIVE,1000)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64" s="21"/>
      <c r="V64" s="21"/>
      <c r="W64" s="21"/>
      <c r="X64" s="21"/>
      <c r="Y64" s="21"/>
      <c r="Z64" s="21"/>
      <c r="AA64" s="21"/>
      <c r="AB64" s="54" t="str">
        <f t="shared" si="6"/>
        <v>DECLARE @REFERENCE_ID INT = (SELECT REFERENCE_ID FROM item_references WHERE ITEM_ID = @ITEM_ID AND REFERENCE_CODE = '3')</v>
      </c>
      <c r="AC64" s="21"/>
      <c r="AD64" s="54" t="str">
        <f t="shared" si="7"/>
        <v>UPDATE references_warehouse set QUANTITY = 0 WHERE WAREHOUSE_ID = @LOCAL AND REFERENCE_ID = @REFERENCE_ID</v>
      </c>
      <c r="AE64" s="21"/>
      <c r="AF64" s="54" t="str">
        <f t="shared" si="8"/>
        <v>UPDATE references_warehouse set QUANTITY = 0 WHERE WAREHOUSE_ID = @FRANCA AND REFERENCE_ID = @REFERENCE_ID</v>
      </c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</row>
    <row r="65" spans="1:45" hidden="1" x14ac:dyDescent="0.25">
      <c r="A65" s="53" t="s">
        <v>1010</v>
      </c>
      <c r="B65" s="53" t="s">
        <v>1030</v>
      </c>
      <c r="C65" s="53"/>
      <c r="D65" s="53" t="s">
        <v>713</v>
      </c>
      <c r="E65" s="53"/>
      <c r="F65" s="53"/>
      <c r="G65">
        <v>0</v>
      </c>
      <c r="H65">
        <v>0</v>
      </c>
      <c r="I65" s="53" t="s">
        <v>626</v>
      </c>
      <c r="J65">
        <v>1000</v>
      </c>
      <c r="K65" s="21" t="str">
        <f t="shared" si="1"/>
        <v>001-HE-307-1</v>
      </c>
      <c r="L65" s="21"/>
      <c r="M65" s="21"/>
      <c r="N65" s="21"/>
      <c r="O65" s="21"/>
      <c r="P65" s="23" t="str">
        <f t="shared" si="2"/>
        <v>DECLARE @ITEM_ID INT = (SELECT ITEM_ID FROM items a join lines b on b.LINE_ID = a.LINE_ID WHERE b.LINE_CODE +'-'+a.INTERNAL_REFERENCE = '001-HE-307')</v>
      </c>
      <c r="Q65" s="23" t="str">
        <f t="shared" si="3"/>
        <v>DECLARE @ISACTIVE BIT = (CASE WHEN 'Si' = 'Si' THEN 1 ELSE 0 END)</v>
      </c>
      <c r="R65" s="23" t="str">
        <f t="shared" si="4"/>
        <v>@ITEM_ID,'1','','Negro','',NULL,0,@ISACTIVE,1000</v>
      </c>
      <c r="S65" s="21"/>
      <c r="T65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'001-HE-307')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(@ITEM_ID,'1','','Negro','',NULL,0,@ISACTIVE,1000)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65" s="21"/>
      <c r="V65" s="21"/>
      <c r="W65" s="21"/>
      <c r="X65" s="21"/>
      <c r="Y65" s="21"/>
      <c r="Z65" s="21"/>
      <c r="AA65" s="21"/>
      <c r="AB65" s="54" t="str">
        <f t="shared" si="6"/>
        <v>DECLARE @REFERENCE_ID INT = (SELECT REFERENCE_ID FROM item_references WHERE ITEM_ID = @ITEM_ID AND REFERENCE_CODE = '1')</v>
      </c>
      <c r="AC65" s="21"/>
      <c r="AD65" s="54" t="str">
        <f t="shared" si="7"/>
        <v>UPDATE references_warehouse set QUANTITY = 0 WHERE WAREHOUSE_ID = @LOCAL AND REFERENCE_ID = @REFERENCE_ID</v>
      </c>
      <c r="AE65" s="21"/>
      <c r="AF65" s="54" t="str">
        <f t="shared" si="8"/>
        <v>UPDATE references_warehouse set QUANTITY = 0 WHERE WAREHOUSE_ID = @FRANCA AND REFERENCE_ID = @REFERENCE_ID</v>
      </c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</row>
    <row r="66" spans="1:45" hidden="1" x14ac:dyDescent="0.25">
      <c r="A66" s="53" t="s">
        <v>1010</v>
      </c>
      <c r="B66" s="53" t="s">
        <v>1034</v>
      </c>
      <c r="C66" s="53"/>
      <c r="D66" s="53" t="s">
        <v>715</v>
      </c>
      <c r="E66" s="53"/>
      <c r="F66" s="53"/>
      <c r="G66">
        <v>0</v>
      </c>
      <c r="H66">
        <v>0</v>
      </c>
      <c r="I66" s="53" t="s">
        <v>626</v>
      </c>
      <c r="J66">
        <v>1000</v>
      </c>
      <c r="K66" s="21" t="str">
        <f t="shared" si="1"/>
        <v>001-HE-307-4</v>
      </c>
      <c r="L66" s="21"/>
      <c r="M66" s="21"/>
      <c r="N66" s="21"/>
      <c r="O66" s="21"/>
      <c r="P66" s="23" t="str">
        <f t="shared" si="2"/>
        <v>DECLARE @ITEM_ID INT = (SELECT ITEM_ID FROM items a join lines b on b.LINE_ID = a.LINE_ID WHERE b.LINE_CODE +'-'+a.INTERNAL_REFERENCE = '001-HE-307')</v>
      </c>
      <c r="Q66" s="23" t="str">
        <f t="shared" si="3"/>
        <v>DECLARE @ISACTIVE BIT = (CASE WHEN 'Si' = 'Si' THEN 1 ELSE 0 END)</v>
      </c>
      <c r="R66" s="23" t="str">
        <f t="shared" si="4"/>
        <v>@ITEM_ID,'4','','Rojo','',NULL,0,@ISACTIVE,1000</v>
      </c>
      <c r="S66" s="21"/>
      <c r="T66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'001-HE-307') DECLARE @ISACTIVE BIT = (CASE WHEN 'Si' = 'Si' THEN 1 ELSE 0 END) insert into item_references (ITEM_ID, REFERENCE_CODE, PROVIDER_REFERENCE_CODE, REFERENCE_NAME, PROVIDER_REFERENCE_NAME, NOTES, INVENTORY_QUANTITY, IS_ACTIVE, ALARM_MINIMUM_QUANTITY) values  (@ITEM_ID,'4','','Rojo','',NULL,0,@ISACTIVE,1000)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66" s="21"/>
      <c r="V66" s="21"/>
      <c r="W66" s="21"/>
      <c r="X66" s="21"/>
      <c r="Y66" s="21"/>
      <c r="Z66" s="21"/>
      <c r="AA66" s="21"/>
      <c r="AB66" s="54" t="str">
        <f t="shared" si="6"/>
        <v>DECLARE @REFERENCE_ID INT = (SELECT REFERENCE_ID FROM item_references WHERE ITEM_ID = @ITEM_ID AND REFERENCE_CODE = '4')</v>
      </c>
      <c r="AC66" s="21"/>
      <c r="AD66" s="54" t="str">
        <f t="shared" si="7"/>
        <v>UPDATE references_warehouse set QUANTITY = 0 WHERE WAREHOUSE_ID = @LOCAL AND REFERENCE_ID = @REFERENCE_ID</v>
      </c>
      <c r="AE66" s="21"/>
      <c r="AF66" s="54" t="str">
        <f t="shared" si="8"/>
        <v>UPDATE references_warehouse set QUANTITY = 0 WHERE WAREHOUSE_ID = @FRANCA AND REFERENCE_ID = @REFERENCE_ID</v>
      </c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</row>
    <row r="67" spans="1:45" hidden="1" x14ac:dyDescent="0.25">
      <c r="A67" s="53" t="s">
        <v>1011</v>
      </c>
      <c r="B67" s="53" t="s">
        <v>1030</v>
      </c>
      <c r="C67" s="53"/>
      <c r="D67" s="53" t="s">
        <v>713</v>
      </c>
      <c r="E67" s="53"/>
      <c r="F67" s="53"/>
      <c r="G67">
        <v>0</v>
      </c>
      <c r="H67">
        <v>0</v>
      </c>
      <c r="I67" s="53" t="s">
        <v>626</v>
      </c>
      <c r="J67">
        <v>800</v>
      </c>
      <c r="K67" s="21" t="str">
        <f t="shared" si="1"/>
        <v>001-HE-308-1</v>
      </c>
      <c r="L67" s="21"/>
      <c r="M67" s="21"/>
      <c r="N67" s="21"/>
      <c r="O67" s="21"/>
      <c r="P67" s="23" t="str">
        <f t="shared" si="2"/>
        <v>DECLARE @ITEM_ID INT = (SELECT ITEM_ID FROM items a join lines b on b.LINE_ID = a.LINE_ID WHERE b.LINE_CODE +'-'+a.INTERNAL_REFERENCE = '001-HE-308')</v>
      </c>
      <c r="Q67" s="23" t="str">
        <f t="shared" si="3"/>
        <v>DECLARE @ISACTIVE BIT = (CASE WHEN 'Si' = 'Si' THEN 1 ELSE 0 END)</v>
      </c>
      <c r="R67" s="23" t="str">
        <f t="shared" si="4"/>
        <v>@ITEM_ID,'1','','Negro','',NULL,0,@ISACTIVE,800</v>
      </c>
      <c r="S67" s="21"/>
      <c r="T67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'001-HE-308')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(@ITEM_ID,'1','','Negro','',NULL,0,@ISACTIVE,800)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67" s="21"/>
      <c r="V67" s="21"/>
      <c r="W67" s="21"/>
      <c r="X67" s="21"/>
      <c r="Y67" s="21"/>
      <c r="Z67" s="21"/>
      <c r="AA67" s="21"/>
      <c r="AB67" s="54" t="str">
        <f t="shared" si="6"/>
        <v>DECLARE @REFERENCE_ID INT = (SELECT REFERENCE_ID FROM item_references WHERE ITEM_ID = @ITEM_ID AND REFERENCE_CODE = '1')</v>
      </c>
      <c r="AC67" s="21"/>
      <c r="AD67" s="54" t="str">
        <f t="shared" si="7"/>
        <v>UPDATE references_warehouse set QUANTITY = 0 WHERE WAREHOUSE_ID = @LOCAL AND REFERENCE_ID = @REFERENCE_ID</v>
      </c>
      <c r="AE67" s="21"/>
      <c r="AF67" s="54" t="str">
        <f t="shared" si="8"/>
        <v>UPDATE references_warehouse set QUANTITY = 0 WHERE WAREHOUSE_ID = @FRANCA AND REFERENCE_ID = @REFERENCE_ID</v>
      </c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</row>
    <row r="68" spans="1:45" hidden="1" x14ac:dyDescent="0.25">
      <c r="A68" s="53" t="s">
        <v>1012</v>
      </c>
      <c r="B68" s="53" t="s">
        <v>1032</v>
      </c>
      <c r="C68" s="53"/>
      <c r="D68" s="53" t="s">
        <v>714</v>
      </c>
      <c r="E68" s="53"/>
      <c r="F68" s="53"/>
      <c r="G68">
        <v>0</v>
      </c>
      <c r="H68">
        <v>0</v>
      </c>
      <c r="I68" s="53" t="s">
        <v>626</v>
      </c>
      <c r="J68">
        <v>1200</v>
      </c>
      <c r="K68" s="21" t="str">
        <f t="shared" si="1"/>
        <v>001-HE-309-2</v>
      </c>
      <c r="L68" s="21"/>
      <c r="M68" s="21"/>
      <c r="N68" s="21"/>
      <c r="O68" s="21"/>
      <c r="P68" s="23" t="str">
        <f t="shared" si="2"/>
        <v>DECLARE @ITEM_ID INT = (SELECT ITEM_ID FROM items a join lines b on b.LINE_ID = a.LINE_ID WHERE b.LINE_CODE +'-'+a.INTERNAL_REFERENCE = '001-HE-309')</v>
      </c>
      <c r="Q68" s="23" t="str">
        <f t="shared" si="3"/>
        <v>DECLARE @ISACTIVE BIT = (CASE WHEN 'Si' = 'Si' THEN 1 ELSE 0 END)</v>
      </c>
      <c r="R68" s="23" t="str">
        <f t="shared" si="4"/>
        <v>@ITEM_ID,'2','','Azul','',NULL,0,@ISACTIVE,1200</v>
      </c>
      <c r="S68" s="21"/>
      <c r="T68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'001-HE-309')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(@ITEM_ID,'2','','Azul','',NULL,0,@ISACTIVE,1200)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68" s="21"/>
      <c r="V68" s="21"/>
      <c r="W68" s="21"/>
      <c r="X68" s="21"/>
      <c r="Y68" s="21"/>
      <c r="Z68" s="21"/>
      <c r="AA68" s="21"/>
      <c r="AB68" s="54" t="str">
        <f t="shared" si="6"/>
        <v>DECLARE @REFERENCE_ID INT = (SELECT REFERENCE_ID FROM item_references WHERE ITEM_ID = @ITEM_ID AND REFERENCE_CODE = '2')</v>
      </c>
      <c r="AC68" s="21"/>
      <c r="AD68" s="54" t="str">
        <f t="shared" si="7"/>
        <v>UPDATE references_warehouse set QUANTITY = 0 WHERE WAREHOUSE_ID = @LOCAL AND REFERENCE_ID = @REFERENCE_ID</v>
      </c>
      <c r="AE68" s="21"/>
      <c r="AF68" s="54" t="str">
        <f t="shared" si="8"/>
        <v>UPDATE references_warehouse set QUANTITY = 0 WHERE WAREHOUSE_ID = @FRANCA AND REFERENCE_ID = @REFERENCE_ID</v>
      </c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</row>
    <row r="69" spans="1:45" hidden="1" x14ac:dyDescent="0.25">
      <c r="A69" s="53" t="s">
        <v>1012</v>
      </c>
      <c r="B69" s="53" t="s">
        <v>1033</v>
      </c>
      <c r="C69" s="53"/>
      <c r="D69" s="53" t="s">
        <v>718</v>
      </c>
      <c r="E69" s="53"/>
      <c r="F69" s="53"/>
      <c r="G69">
        <v>0</v>
      </c>
      <c r="H69">
        <v>0</v>
      </c>
      <c r="I69" s="53" t="s">
        <v>626</v>
      </c>
      <c r="J69">
        <v>1200</v>
      </c>
      <c r="K69" s="21" t="str">
        <f t="shared" si="1"/>
        <v>001-HE-309-3</v>
      </c>
      <c r="L69" s="21"/>
      <c r="M69" s="21"/>
      <c r="N69" s="21"/>
      <c r="O69" s="21"/>
      <c r="P69" s="23" t="str">
        <f t="shared" si="2"/>
        <v>DECLARE @ITEM_ID INT = (SELECT ITEM_ID FROM items a join lines b on b.LINE_ID = a.LINE_ID WHERE b.LINE_CODE +'-'+a.INTERNAL_REFERENCE = '001-HE-309')</v>
      </c>
      <c r="Q69" s="23" t="str">
        <f t="shared" si="3"/>
        <v>DECLARE @ISACTIVE BIT = (CASE WHEN 'Si' = 'Si' THEN 1 ELSE 0 END)</v>
      </c>
      <c r="R69" s="23" t="str">
        <f t="shared" si="4"/>
        <v>@ITEM_ID,'3','','Blanco','',NULL,0,@ISACTIVE,1200</v>
      </c>
      <c r="S69" s="21"/>
      <c r="T69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'001-HE-309') DECLARE @ISACTIVE BIT = (CASE WHEN 'Si' = 'Si' THEN 1 ELSE 0 END) insert into item_references (ITEM_ID, REFERENCE_CODE, PROVIDER_REFERENCE_CODE, REFERENCE_NAME, PROVIDER_REFERENCE_NAME, NOTES, INVENTORY_QUANTITY, IS_ACTIVE, ALARM_MINIMUM_QUANTITY) values  (@ITEM_ID,'3','','Blanco','',NULL,0,@ISACTIVE,1200)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69" s="21"/>
      <c r="V69" s="21"/>
      <c r="W69" s="21"/>
      <c r="X69" s="21"/>
      <c r="Y69" s="21"/>
      <c r="Z69" s="21"/>
      <c r="AA69" s="21"/>
      <c r="AB69" s="54" t="str">
        <f t="shared" si="6"/>
        <v>DECLARE @REFERENCE_ID INT = (SELECT REFERENCE_ID FROM item_references WHERE ITEM_ID = @ITEM_ID AND REFERENCE_CODE = '3')</v>
      </c>
      <c r="AC69" s="21"/>
      <c r="AD69" s="54" t="str">
        <f t="shared" si="7"/>
        <v>UPDATE references_warehouse set QUANTITY = 0 WHERE WAREHOUSE_ID = @LOCAL AND REFERENCE_ID = @REFERENCE_ID</v>
      </c>
      <c r="AE69" s="21"/>
      <c r="AF69" s="54" t="str">
        <f t="shared" si="8"/>
        <v>UPDATE references_warehouse set QUANTITY = 0 WHERE WAREHOUSE_ID = @FRANCA AND REFERENCE_ID = @REFERENCE_ID</v>
      </c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</row>
    <row r="70" spans="1:45" hidden="1" x14ac:dyDescent="0.25">
      <c r="A70" s="53" t="s">
        <v>1012</v>
      </c>
      <c r="B70" s="53" t="s">
        <v>1030</v>
      </c>
      <c r="C70" s="53"/>
      <c r="D70" s="53" t="s">
        <v>713</v>
      </c>
      <c r="E70" s="53"/>
      <c r="F70" s="53"/>
      <c r="G70">
        <v>0</v>
      </c>
      <c r="H70">
        <v>0</v>
      </c>
      <c r="I70" s="53" t="s">
        <v>626</v>
      </c>
      <c r="J70">
        <v>1200</v>
      </c>
      <c r="K70" s="21" t="str">
        <f t="shared" si="1"/>
        <v>001-HE-309-1</v>
      </c>
      <c r="L70" s="21"/>
      <c r="M70" s="21"/>
      <c r="N70" s="21"/>
      <c r="O70" s="21"/>
      <c r="P70" s="23" t="str">
        <f t="shared" si="2"/>
        <v>DECLARE @ITEM_ID INT = (SELECT ITEM_ID FROM items a join lines b on b.LINE_ID = a.LINE_ID WHERE b.LINE_CODE +'-'+a.INTERNAL_REFERENCE = '001-HE-309')</v>
      </c>
      <c r="Q70" s="23" t="str">
        <f t="shared" si="3"/>
        <v>DECLARE @ISACTIVE BIT = (CASE WHEN 'Si' = 'Si' THEN 1 ELSE 0 END)</v>
      </c>
      <c r="R70" s="23" t="str">
        <f t="shared" si="4"/>
        <v>@ITEM_ID,'1','','Negro','',NULL,0,@ISACTIVE,1200</v>
      </c>
      <c r="S70" s="21"/>
      <c r="T70" s="22" t="str">
        <f t="shared" si="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'001-HE-309')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(@ITEM_ID,'1','','Negro','',NULL,0,@ISACTIVE,1200)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70" s="21"/>
      <c r="V70" s="21"/>
      <c r="W70" s="21"/>
      <c r="X70" s="21"/>
      <c r="Y70" s="21"/>
      <c r="Z70" s="21"/>
      <c r="AA70" s="21"/>
      <c r="AB70" s="54" t="str">
        <f t="shared" si="6"/>
        <v>DECLARE @REFERENCE_ID INT = (SELECT REFERENCE_ID FROM item_references WHERE ITEM_ID = @ITEM_ID AND REFERENCE_CODE = '1')</v>
      </c>
      <c r="AC70" s="21"/>
      <c r="AD70" s="54" t="str">
        <f t="shared" si="7"/>
        <v>UPDATE references_warehouse set QUANTITY = 0 WHERE WAREHOUSE_ID = @LOCAL AND REFERENCE_ID = @REFERENCE_ID</v>
      </c>
      <c r="AE70" s="21"/>
      <c r="AF70" s="54" t="str">
        <f t="shared" si="8"/>
        <v>UPDATE references_warehouse set QUANTITY = 0 WHERE WAREHOUSE_ID = @FRANCA AND REFERENCE_ID = @REFERENCE_ID</v>
      </c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</row>
    <row r="71" spans="1:45" hidden="1" x14ac:dyDescent="0.25">
      <c r="A71" s="53" t="s">
        <v>1024</v>
      </c>
      <c r="B71" s="53" t="s">
        <v>1030</v>
      </c>
      <c r="C71" s="53"/>
      <c r="D71" s="53" t="s">
        <v>713</v>
      </c>
      <c r="E71" s="53"/>
      <c r="F71" s="53"/>
      <c r="G71">
        <v>0</v>
      </c>
      <c r="H71">
        <v>0</v>
      </c>
      <c r="I71" s="53" t="s">
        <v>626</v>
      </c>
      <c r="J71">
        <v>400</v>
      </c>
      <c r="K71" s="21" t="str">
        <f t="shared" ref="K71:K134" si="9">IF(A71&lt;&gt;"",IF(B71&lt;&gt;"",CONCATENATE(A71,"-",B71),""),"")</f>
        <v>001-HE-312-1</v>
      </c>
      <c r="L71" s="21"/>
      <c r="M71" s="21"/>
      <c r="N71" s="21"/>
      <c r="O71" s="21"/>
      <c r="P71" s="23" t="str">
        <f t="shared" ref="P71:P134" si="10">CONCATENATE("DECLARE @ITEM_ID INT = (SELECT ITEM_ID FROM items a join lines b on b.LINE_ID = a.LINE_ID WHERE b.LINE_CODE +'-'+a.INTERNAL_REFERENCE = '",A71,"')")</f>
        <v>DECLARE @ITEM_ID INT = (SELECT ITEM_ID FROM items a join lines b on b.LINE_ID = a.LINE_ID WHERE b.LINE_CODE +'-'+a.INTERNAL_REFERENCE = '001-HE-312')</v>
      </c>
      <c r="Q71" s="23" t="str">
        <f t="shared" ref="Q71:Q134" si="11">CONCATENATE("DECLARE @ISACTIVE BIT = (CASE WHEN '",I71,"' = 'Si' THEN 1 ELSE 0 END)")</f>
        <v>DECLARE @ISACTIVE BIT = (CASE WHEN 'Si' = 'Si' THEN 1 ELSE 0 END)</v>
      </c>
      <c r="R71" s="23" t="str">
        <f t="shared" ref="R71:R134" si="12">CONCATENATE("@ITEM_ID",$X$2,$W$2,B71,$W$2,$X$2,$W$2,C71,$W$2,$X$2,$W$2,D71,$W$2,$X$2,$W$2,E71,$W$2,$X$2,IF(LEN(F71)&gt;0,CONCATENATE($W$2,F71,$W$2),$Z$2),$X$2,G71+H71,$X$2,"@ISACTIVE",$X$2,J71)</f>
        <v>@ITEM_ID,'1','','Negro','',NULL,0,@ISACTIVE,400</v>
      </c>
      <c r="S71" s="21"/>
      <c r="T71" s="22" t="str">
        <f t="shared" ref="T71:T134" si="13">CONCATENATE($AA$2," ",P71," ",Q71," ",$T$2,$T$3,$V$2,$V$3,$Y$2,$U$2,$V$2,R71,$Y$2,CHAR(10),AB71," ",AD71," ",AF71,CHAR(10),"GO")</f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'001-HE-312')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(@ITEM_ID,'1','','Negro','',NULL,0,@ISACTIVE,400)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71" s="21"/>
      <c r="V71" s="21"/>
      <c r="W71" s="21"/>
      <c r="X71" s="21"/>
      <c r="Y71" s="21"/>
      <c r="Z71" s="21"/>
      <c r="AA71" s="21"/>
      <c r="AB71" s="54" t="str">
        <f t="shared" ref="AB71:AB134" si="14">CONCATENATE("DECLARE @REFERENCE_ID INT = (SELECT REFERENCE_ID FROM item_references WHERE ITEM_ID = @ITEM_ID AND REFERENCE_CODE = '",B71,"')")</f>
        <v>DECLARE @REFERENCE_ID INT = (SELECT REFERENCE_ID FROM item_references WHERE ITEM_ID = @ITEM_ID AND REFERENCE_CODE = '1')</v>
      </c>
      <c r="AC71" s="21"/>
      <c r="AD71" s="54" t="str">
        <f t="shared" ref="AD71:AD134" si="15">CONCATENATE("UPDATE references_warehouse set QUANTITY = ",G71," WHERE WAREHOUSE_ID = @LOCAL AND REFERENCE_ID = @REFERENCE_ID")</f>
        <v>UPDATE references_warehouse set QUANTITY = 0 WHERE WAREHOUSE_ID = @LOCAL AND REFERENCE_ID = @REFERENCE_ID</v>
      </c>
      <c r="AE71" s="21"/>
      <c r="AF71" s="54" t="str">
        <f t="shared" ref="AF71:AF134" si="16">CONCATENATE("UPDATE references_warehouse set QUANTITY = ",H71," WHERE WAREHOUSE_ID = @FRANCA AND REFERENCE_ID = @REFERENCE_ID")</f>
        <v>UPDATE references_warehouse set QUANTITY = 0 WHERE WAREHOUSE_ID = @FRANCA AND REFERENCE_ID = @REFERENCE_ID</v>
      </c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</row>
    <row r="72" spans="1:45" hidden="1" x14ac:dyDescent="0.25">
      <c r="A72" s="53" t="s">
        <v>1025</v>
      </c>
      <c r="B72" s="53" t="s">
        <v>1030</v>
      </c>
      <c r="C72" s="53"/>
      <c r="D72" s="53" t="s">
        <v>713</v>
      </c>
      <c r="E72" s="53"/>
      <c r="F72" s="53"/>
      <c r="G72">
        <v>0</v>
      </c>
      <c r="H72">
        <v>0</v>
      </c>
      <c r="I72" s="53" t="s">
        <v>626</v>
      </c>
      <c r="J72">
        <v>1200</v>
      </c>
      <c r="K72" s="21" t="str">
        <f t="shared" si="9"/>
        <v>001-HE-313-1</v>
      </c>
      <c r="L72" s="21"/>
      <c r="M72" s="21"/>
      <c r="N72" s="21"/>
      <c r="O72" s="21"/>
      <c r="P72" s="23" t="str">
        <f t="shared" si="10"/>
        <v>DECLARE @ITEM_ID INT = (SELECT ITEM_ID FROM items a join lines b on b.LINE_ID = a.LINE_ID WHERE b.LINE_CODE +'-'+a.INTERNAL_REFERENCE = '001-HE-313')</v>
      </c>
      <c r="Q72" s="23" t="str">
        <f t="shared" si="11"/>
        <v>DECLARE @ISACTIVE BIT = (CASE WHEN 'Si' = 'Si' THEN 1 ELSE 0 END)</v>
      </c>
      <c r="R72" s="23" t="str">
        <f t="shared" si="12"/>
        <v>@ITEM_ID,'1','','Negro','',NULL,0,@ISACTIVE,1200</v>
      </c>
      <c r="S72" s="21"/>
      <c r="T72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'001-HE-313')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(@ITEM_ID,'1','','Negro','',NULL,0,@ISACTIVE,1200)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72" s="21"/>
      <c r="V72" s="21"/>
      <c r="W72" s="21"/>
      <c r="X72" s="21"/>
      <c r="Y72" s="21"/>
      <c r="Z72" s="21"/>
      <c r="AA72" s="21"/>
      <c r="AB72" s="54" t="str">
        <f t="shared" si="14"/>
        <v>DECLARE @REFERENCE_ID INT = (SELECT REFERENCE_ID FROM item_references WHERE ITEM_ID = @ITEM_ID AND REFERENCE_CODE = '1')</v>
      </c>
      <c r="AC72" s="21"/>
      <c r="AD72" s="54" t="str">
        <f t="shared" si="15"/>
        <v>UPDATE references_warehouse set QUANTITY = 0 WHERE WAREHOUSE_ID = @LOCAL AND REFERENCE_ID = @REFERENCE_ID</v>
      </c>
      <c r="AE72" s="21"/>
      <c r="AF72" s="54" t="str">
        <f t="shared" si="16"/>
        <v>UPDATE references_warehouse set QUANTITY = 0 WHERE WAREHOUSE_ID = @FRANCA AND REFERENCE_ID = @REFERENCE_ID</v>
      </c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</row>
    <row r="73" spans="1:45" hidden="1" x14ac:dyDescent="0.25">
      <c r="A73" s="53" t="s">
        <v>996</v>
      </c>
      <c r="B73" s="53" t="s">
        <v>1030</v>
      </c>
      <c r="C73" s="53"/>
      <c r="D73" s="53" t="s">
        <v>772</v>
      </c>
      <c r="E73" s="53"/>
      <c r="F73" s="53"/>
      <c r="G73">
        <v>0</v>
      </c>
      <c r="H73">
        <v>0</v>
      </c>
      <c r="I73" s="53" t="s">
        <v>626</v>
      </c>
      <c r="J73">
        <v>2000</v>
      </c>
      <c r="K73" s="21" t="str">
        <f t="shared" si="9"/>
        <v>001-HENLEY-BAM-1</v>
      </c>
      <c r="L73" s="21"/>
      <c r="M73" s="21"/>
      <c r="N73" s="21"/>
      <c r="O73" s="21"/>
      <c r="P73" s="23" t="str">
        <f t="shared" si="10"/>
        <v>DECLARE @ITEM_ID INT = (SELECT ITEM_ID FROM items a join lines b on b.LINE_ID = a.LINE_ID WHERE b.LINE_CODE +'-'+a.INTERNAL_REFERENCE = '001-HENLEY-BAM')</v>
      </c>
      <c r="Q73" s="23" t="str">
        <f t="shared" si="11"/>
        <v>DECLARE @ISACTIVE BIT = (CASE WHEN 'Si' = 'Si' THEN 1 ELSE 0 END)</v>
      </c>
      <c r="R73" s="23" t="str">
        <f t="shared" si="12"/>
        <v>@ITEM_ID,'1','','Bamboo','',NULL,0,@ISACTIVE,2000</v>
      </c>
      <c r="S73" s="21"/>
      <c r="T73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'001-HENLEY-BAM') DECLARE @ISACTIVE BIT = (CASE WHEN 'Si' = 'Si' THEN 1 ELSE 0 END) insert into item_references (ITEM_ID, REFERENCE_CODE, PROVIDER_REFERENCE_CODE, REFERENCE_NAME, PROVIDER_REFERENCE_NAME, NOTES, INVENTORY_QUANTITY, IS_ACTIVE, ALARM_MINIMUM_QUANTITY) values  (@ITEM_ID,'1','','Bamboo','',NULL,0,@ISACTIVE,2000)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73" s="21"/>
      <c r="V73" s="21"/>
      <c r="W73" s="21"/>
      <c r="X73" s="21"/>
      <c r="Y73" s="21"/>
      <c r="Z73" s="21"/>
      <c r="AA73" s="21"/>
      <c r="AB73" s="54" t="str">
        <f t="shared" si="14"/>
        <v>DECLARE @REFERENCE_ID INT = (SELECT REFERENCE_ID FROM item_references WHERE ITEM_ID = @ITEM_ID AND REFERENCE_CODE = '1')</v>
      </c>
      <c r="AC73" s="21"/>
      <c r="AD73" s="54" t="str">
        <f t="shared" si="15"/>
        <v>UPDATE references_warehouse set QUANTITY = 0 WHERE WAREHOUSE_ID = @LOCAL AND REFERENCE_ID = @REFERENCE_ID</v>
      </c>
      <c r="AE73" s="21"/>
      <c r="AF73" s="54" t="str">
        <f t="shared" si="16"/>
        <v>UPDATE references_warehouse set QUANTITY = 0 WHERE WAREHOUSE_ID = @FRANCA AND REFERENCE_ID = @REFERENCE_ID</v>
      </c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</row>
    <row r="74" spans="1:45" hidden="1" x14ac:dyDescent="0.25">
      <c r="A74" s="53" t="s">
        <v>730</v>
      </c>
      <c r="B74" s="53" t="s">
        <v>688</v>
      </c>
      <c r="C74" s="53"/>
      <c r="D74" s="53" t="s">
        <v>731</v>
      </c>
      <c r="E74" s="53"/>
      <c r="F74" s="53"/>
      <c r="G74">
        <v>0</v>
      </c>
      <c r="H74">
        <v>0</v>
      </c>
      <c r="I74" s="53" t="s">
        <v>626</v>
      </c>
      <c r="J74">
        <v>900</v>
      </c>
      <c r="K74" s="21" t="str">
        <f t="shared" si="9"/>
        <v>001-HO-369-002</v>
      </c>
      <c r="L74" s="21"/>
      <c r="M74" s="21"/>
      <c r="N74" s="21"/>
      <c r="O74" s="21"/>
      <c r="P74" s="23" t="str">
        <f t="shared" si="10"/>
        <v>DECLARE @ITEM_ID INT = (SELECT ITEM_ID FROM items a join lines b on b.LINE_ID = a.LINE_ID WHERE b.LINE_CODE +'-'+a.INTERNAL_REFERENCE = '001-HO-369')</v>
      </c>
      <c r="Q74" s="23" t="str">
        <f t="shared" si="11"/>
        <v>DECLARE @ISACTIVE BIT = (CASE WHEN 'Si' = 'Si' THEN 1 ELSE 0 END)</v>
      </c>
      <c r="R74" s="23" t="str">
        <f t="shared" si="12"/>
        <v>@ITEM_ID,'002','','Natual','',NULL,0,@ISACTIVE,900</v>
      </c>
      <c r="S74" s="21"/>
      <c r="T74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'001-HO-369') DECLARE @ISACTIVE BIT = (CASE WHEN 'Si' = 'Si' THEN 1 ELSE 0 END) insert into item_references (ITEM_ID, REFERENCE_CODE, PROVIDER_REFERENCE_CODE, REFERENCE_NAME, PROVIDER_REFERENCE_NAME, NOTES, INVENTORY_QUANTITY, IS_ACTIVE, ALARM_MINIMUM_QUANTITY) values  (@ITEM_ID,'002','','Natual','',NULL,0,@ISACTIVE,900)
DECLARE @REFERENCE_ID INT = (SELECT REFERENCE_ID FROM item_references WHERE ITEM_ID = @ITEM_ID AND REFERENCE_CODE = '002') UPDATE references_warehouse set QUANTITY = 0 WHERE WAREHOUSE_ID = @LOCAL AND REFERENCE_ID = @REFERENCE_ID UPDATE references_warehouse set QUANTITY = 0 WHERE WAREHOUSE_ID = @FRANCA AND REFERENCE_ID = @REFERENCE_ID
GO</v>
      </c>
      <c r="U74" s="21"/>
      <c r="V74" s="21"/>
      <c r="W74" s="21"/>
      <c r="X74" s="21"/>
      <c r="Y74" s="21"/>
      <c r="Z74" s="21"/>
      <c r="AA74" s="21"/>
      <c r="AB74" s="54" t="str">
        <f t="shared" si="14"/>
        <v>DECLARE @REFERENCE_ID INT = (SELECT REFERENCE_ID FROM item_references WHERE ITEM_ID = @ITEM_ID AND REFERENCE_CODE = '002')</v>
      </c>
      <c r="AC74" s="21"/>
      <c r="AD74" s="54" t="str">
        <f t="shared" si="15"/>
        <v>UPDATE references_warehouse set QUANTITY = 0 WHERE WAREHOUSE_ID = @LOCAL AND REFERENCE_ID = @REFERENCE_ID</v>
      </c>
      <c r="AE74" s="21"/>
      <c r="AF74" s="54" t="str">
        <f t="shared" si="16"/>
        <v>UPDATE references_warehouse set QUANTITY = 0 WHERE WAREHOUSE_ID = @FRANCA AND REFERENCE_ID = @REFERENCE_ID</v>
      </c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</row>
    <row r="75" spans="1:45" hidden="1" x14ac:dyDescent="0.25">
      <c r="A75" s="53" t="s">
        <v>894</v>
      </c>
      <c r="B75" s="53" t="s">
        <v>1030</v>
      </c>
      <c r="C75" s="53"/>
      <c r="D75" s="53" t="s">
        <v>724</v>
      </c>
      <c r="E75" s="53"/>
      <c r="F75" s="53"/>
      <c r="G75">
        <v>0</v>
      </c>
      <c r="H75">
        <v>0</v>
      </c>
      <c r="I75" s="53" t="s">
        <v>626</v>
      </c>
      <c r="J75">
        <v>600</v>
      </c>
      <c r="K75" s="21" t="str">
        <f t="shared" si="9"/>
        <v>001-HO-371-1</v>
      </c>
      <c r="L75" s="21"/>
      <c r="M75" s="21"/>
      <c r="N75" s="21"/>
      <c r="O75" s="21"/>
      <c r="P75" s="23" t="str">
        <f t="shared" si="10"/>
        <v>DECLARE @ITEM_ID INT = (SELECT ITEM_ID FROM items a join lines b on b.LINE_ID = a.LINE_ID WHERE b.LINE_CODE +'-'+a.INTERNAL_REFERENCE = '001-HO-371')</v>
      </c>
      <c r="Q75" s="23" t="str">
        <f t="shared" si="11"/>
        <v>DECLARE @ISACTIVE BIT = (CASE WHEN 'Si' = 'Si' THEN 1 ELSE 0 END)</v>
      </c>
      <c r="R75" s="23" t="str">
        <f t="shared" si="12"/>
        <v>@ITEM_ID,'1','','Natural','',NULL,0,@ISACTIVE,600</v>
      </c>
      <c r="S75" s="21"/>
      <c r="T75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'001-HO-371') DECLARE @ISACTIVE BIT = (CASE WHEN 'Si' = 'Si' THEN 1 ELSE 0 END) insert into item_references (ITEM_ID, REFERENCE_CODE, PROVIDER_REFERENCE_CODE, REFERENCE_NAME, PROVIDER_REFERENCE_NAME, NOTES, INVENTORY_QUANTITY, IS_ACTIVE, ALARM_MINIMUM_QUANTITY) values  (@ITEM_ID,'1','','Natural','',NULL,0,@ISACTIVE,600)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75" s="21"/>
      <c r="V75" s="21"/>
      <c r="W75" s="21"/>
      <c r="X75" s="21"/>
      <c r="Y75" s="21"/>
      <c r="Z75" s="21"/>
      <c r="AA75" s="21"/>
      <c r="AB75" s="54" t="str">
        <f t="shared" si="14"/>
        <v>DECLARE @REFERENCE_ID INT = (SELECT REFERENCE_ID FROM item_references WHERE ITEM_ID = @ITEM_ID AND REFERENCE_CODE = '1')</v>
      </c>
      <c r="AC75" s="21"/>
      <c r="AD75" s="54" t="str">
        <f t="shared" si="15"/>
        <v>UPDATE references_warehouse set QUANTITY = 0 WHERE WAREHOUSE_ID = @LOCAL AND REFERENCE_ID = @REFERENCE_ID</v>
      </c>
      <c r="AE75" s="21"/>
      <c r="AF75" s="54" t="str">
        <f t="shared" si="16"/>
        <v>UPDATE references_warehouse set QUANTITY = 0 WHERE WAREHOUSE_ID = @FRANCA AND REFERENCE_ID = @REFERENCE_ID</v>
      </c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</row>
    <row r="76" spans="1:45" hidden="1" x14ac:dyDescent="0.25">
      <c r="A76" s="53" t="s">
        <v>934</v>
      </c>
      <c r="B76" s="53" t="s">
        <v>1030</v>
      </c>
      <c r="C76" s="53"/>
      <c r="D76" s="53" t="s">
        <v>724</v>
      </c>
      <c r="E76" s="53"/>
      <c r="F76" s="53"/>
      <c r="G76">
        <v>0</v>
      </c>
      <c r="H76">
        <v>0</v>
      </c>
      <c r="I76" s="53" t="s">
        <v>626</v>
      </c>
      <c r="J76">
        <v>700</v>
      </c>
      <c r="K76" s="21" t="str">
        <f t="shared" si="9"/>
        <v>001-HO-374-1</v>
      </c>
      <c r="L76" s="21"/>
      <c r="M76" s="21"/>
      <c r="N76" s="21"/>
      <c r="O76" s="21"/>
      <c r="P76" s="23" t="str">
        <f t="shared" si="10"/>
        <v>DECLARE @ITEM_ID INT = (SELECT ITEM_ID FROM items a join lines b on b.LINE_ID = a.LINE_ID WHERE b.LINE_CODE +'-'+a.INTERNAL_REFERENCE = '001-HO-374')</v>
      </c>
      <c r="Q76" s="23" t="str">
        <f t="shared" si="11"/>
        <v>DECLARE @ISACTIVE BIT = (CASE WHEN 'Si' = 'Si' THEN 1 ELSE 0 END)</v>
      </c>
      <c r="R76" s="23" t="str">
        <f t="shared" si="12"/>
        <v>@ITEM_ID,'1','','Natural','',NULL,0,@ISACTIVE,700</v>
      </c>
      <c r="S76" s="21"/>
      <c r="T76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'001-HO-374') DECLARE @ISACTIVE BIT = (CASE WHEN 'Si' = 'Si' THEN 1 ELSE 0 END) insert into item_references (ITEM_ID, REFERENCE_CODE, PROVIDER_REFERENCE_CODE, REFERENCE_NAME, PROVIDER_REFERENCE_NAME, NOTES, INVENTORY_QUANTITY, IS_ACTIVE, ALARM_MINIMUM_QUANTITY) values  (@ITEM_ID,'1','','Natural','',NULL,0,@ISACTIVE,700)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76" s="21"/>
      <c r="V76" s="21"/>
      <c r="W76" s="21"/>
      <c r="X76" s="21"/>
      <c r="Y76" s="21"/>
      <c r="Z76" s="21"/>
      <c r="AA76" s="21"/>
      <c r="AB76" s="54" t="str">
        <f t="shared" si="14"/>
        <v>DECLARE @REFERENCE_ID INT = (SELECT REFERENCE_ID FROM item_references WHERE ITEM_ID = @ITEM_ID AND REFERENCE_CODE = '1')</v>
      </c>
      <c r="AC76" s="21"/>
      <c r="AD76" s="54" t="str">
        <f t="shared" si="15"/>
        <v>UPDATE references_warehouse set QUANTITY = 0 WHERE WAREHOUSE_ID = @LOCAL AND REFERENCE_ID = @REFERENCE_ID</v>
      </c>
      <c r="AE76" s="21"/>
      <c r="AF76" s="54" t="str">
        <f t="shared" si="16"/>
        <v>UPDATE references_warehouse set QUANTITY = 0 WHERE WAREHOUSE_ID = @FRANCA AND REFERENCE_ID = @REFERENCE_ID</v>
      </c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</row>
    <row r="77" spans="1:45" hidden="1" x14ac:dyDescent="0.25">
      <c r="A77" s="53" t="s">
        <v>949</v>
      </c>
      <c r="B77" s="53" t="s">
        <v>1030</v>
      </c>
      <c r="C77" s="53"/>
      <c r="D77" s="53" t="s">
        <v>772</v>
      </c>
      <c r="E77" s="53"/>
      <c r="F77" s="53"/>
      <c r="G77">
        <v>0</v>
      </c>
      <c r="H77">
        <v>0</v>
      </c>
      <c r="I77" s="53" t="s">
        <v>626</v>
      </c>
      <c r="J77">
        <v>700</v>
      </c>
      <c r="K77" s="21" t="str">
        <f t="shared" si="9"/>
        <v>001-HO-375-1</v>
      </c>
      <c r="L77" s="21"/>
      <c r="M77" s="21"/>
      <c r="N77" s="21"/>
      <c r="O77" s="21"/>
      <c r="P77" s="23" t="str">
        <f t="shared" si="10"/>
        <v>DECLARE @ITEM_ID INT = (SELECT ITEM_ID FROM items a join lines b on b.LINE_ID = a.LINE_ID WHERE b.LINE_CODE +'-'+a.INTERNAL_REFERENCE = '001-HO-375')</v>
      </c>
      <c r="Q77" s="23" t="str">
        <f t="shared" si="11"/>
        <v>DECLARE @ISACTIVE BIT = (CASE WHEN 'Si' = 'Si' THEN 1 ELSE 0 END)</v>
      </c>
      <c r="R77" s="23" t="str">
        <f t="shared" si="12"/>
        <v>@ITEM_ID,'1','','Bamboo','',NULL,0,@ISACTIVE,700</v>
      </c>
      <c r="S77" s="21"/>
      <c r="T77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'001-HO-375') DECLARE @ISACTIVE BIT = (CASE WHEN 'Si' = 'Si' THEN 1 ELSE 0 END) insert into item_references (ITEM_ID, REFERENCE_CODE, PROVIDER_REFERENCE_CODE, REFERENCE_NAME, PROVIDER_REFERENCE_NAME, NOTES, INVENTORY_QUANTITY, IS_ACTIVE, ALARM_MINIMUM_QUANTITY) values  (@ITEM_ID,'1','','Bamboo','',NULL,0,@ISACTIVE,700)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77" s="21"/>
      <c r="V77" s="21"/>
      <c r="W77" s="21"/>
      <c r="X77" s="21"/>
      <c r="Y77" s="21"/>
      <c r="Z77" s="21"/>
      <c r="AA77" s="21"/>
      <c r="AB77" s="54" t="str">
        <f t="shared" si="14"/>
        <v>DECLARE @REFERENCE_ID INT = (SELECT REFERENCE_ID FROM item_references WHERE ITEM_ID = @ITEM_ID AND REFERENCE_CODE = '1')</v>
      </c>
      <c r="AC77" s="21"/>
      <c r="AD77" s="54" t="str">
        <f t="shared" si="15"/>
        <v>UPDATE references_warehouse set QUANTITY = 0 WHERE WAREHOUSE_ID = @LOCAL AND REFERENCE_ID = @REFERENCE_ID</v>
      </c>
      <c r="AE77" s="21"/>
      <c r="AF77" s="54" t="str">
        <f t="shared" si="16"/>
        <v>UPDATE references_warehouse set QUANTITY = 0 WHERE WAREHOUSE_ID = @FRANCA AND REFERENCE_ID = @REFERENCE_ID</v>
      </c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</row>
    <row r="78" spans="1:45" hidden="1" x14ac:dyDescent="0.25">
      <c r="A78" s="53" t="s">
        <v>956</v>
      </c>
      <c r="B78" s="53" t="s">
        <v>1030</v>
      </c>
      <c r="C78" s="53"/>
      <c r="D78" s="53" t="s">
        <v>772</v>
      </c>
      <c r="E78" s="53"/>
      <c r="F78" s="53"/>
      <c r="G78">
        <v>0</v>
      </c>
      <c r="H78">
        <v>0</v>
      </c>
      <c r="I78" s="53" t="s">
        <v>626</v>
      </c>
      <c r="J78">
        <v>500</v>
      </c>
      <c r="K78" s="21" t="str">
        <f t="shared" si="9"/>
        <v>001-HO-376-1</v>
      </c>
      <c r="L78" s="21"/>
      <c r="M78" s="21"/>
      <c r="N78" s="21"/>
      <c r="O78" s="21"/>
      <c r="P78" s="23" t="str">
        <f t="shared" si="10"/>
        <v>DECLARE @ITEM_ID INT = (SELECT ITEM_ID FROM items a join lines b on b.LINE_ID = a.LINE_ID WHERE b.LINE_CODE +'-'+a.INTERNAL_REFERENCE = '001-HO-376')</v>
      </c>
      <c r="Q78" s="23" t="str">
        <f t="shared" si="11"/>
        <v>DECLARE @ISACTIVE BIT = (CASE WHEN 'Si' = 'Si' THEN 1 ELSE 0 END)</v>
      </c>
      <c r="R78" s="23" t="str">
        <f t="shared" si="12"/>
        <v>@ITEM_ID,'1','','Bamboo','',NULL,0,@ISACTIVE,500</v>
      </c>
      <c r="S78" s="21"/>
      <c r="T78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'001-HO-376') DECLARE @ISACTIVE BIT = (CASE WHEN 'Si' = 'Si' THEN 1 ELSE 0 END) insert into item_references (ITEM_ID, REFERENCE_CODE, PROVIDER_REFERENCE_CODE, REFERENCE_NAME, PROVIDER_REFERENCE_NAME, NOTES, INVENTORY_QUANTITY, IS_ACTIVE, ALARM_MINIMUM_QUANTITY) values  (@ITEM_ID,'1','','Bamboo','',NULL,0,@ISACTIVE,500)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78" s="21"/>
      <c r="V78" s="21"/>
      <c r="W78" s="21"/>
      <c r="X78" s="21"/>
      <c r="Y78" s="21"/>
      <c r="Z78" s="21"/>
      <c r="AA78" s="21"/>
      <c r="AB78" s="54" t="str">
        <f t="shared" si="14"/>
        <v>DECLARE @REFERENCE_ID INT = (SELECT REFERENCE_ID FROM item_references WHERE ITEM_ID = @ITEM_ID AND REFERENCE_CODE = '1')</v>
      </c>
      <c r="AC78" s="21"/>
      <c r="AD78" s="54" t="str">
        <f t="shared" si="15"/>
        <v>UPDATE references_warehouse set QUANTITY = 0 WHERE WAREHOUSE_ID = @LOCAL AND REFERENCE_ID = @REFERENCE_ID</v>
      </c>
      <c r="AE78" s="21"/>
      <c r="AF78" s="54" t="str">
        <f t="shared" si="16"/>
        <v>UPDATE references_warehouse set QUANTITY = 0 WHERE WAREHOUSE_ID = @FRANCA AND REFERENCE_ID = @REFERENCE_ID</v>
      </c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</row>
    <row r="79" spans="1:45" hidden="1" x14ac:dyDescent="0.25">
      <c r="A79" s="53" t="s">
        <v>957</v>
      </c>
      <c r="B79" s="53" t="s">
        <v>1030</v>
      </c>
      <c r="C79" s="53"/>
      <c r="D79" s="53" t="s">
        <v>772</v>
      </c>
      <c r="E79" s="53"/>
      <c r="F79" s="53"/>
      <c r="G79">
        <v>0</v>
      </c>
      <c r="H79">
        <v>0</v>
      </c>
      <c r="I79" s="53" t="s">
        <v>626</v>
      </c>
      <c r="J79">
        <v>500</v>
      </c>
      <c r="K79" s="21" t="str">
        <f t="shared" si="9"/>
        <v>001-HO-377-1</v>
      </c>
      <c r="L79" s="21"/>
      <c r="M79" s="21"/>
      <c r="N79" s="21"/>
      <c r="O79" s="21"/>
      <c r="P79" s="23" t="str">
        <f t="shared" si="10"/>
        <v>DECLARE @ITEM_ID INT = (SELECT ITEM_ID FROM items a join lines b on b.LINE_ID = a.LINE_ID WHERE b.LINE_CODE +'-'+a.INTERNAL_REFERENCE = '001-HO-377')</v>
      </c>
      <c r="Q79" s="23" t="str">
        <f t="shared" si="11"/>
        <v>DECLARE @ISACTIVE BIT = (CASE WHEN 'Si' = 'Si' THEN 1 ELSE 0 END)</v>
      </c>
      <c r="R79" s="23" t="str">
        <f t="shared" si="12"/>
        <v>@ITEM_ID,'1','','Bamboo','',NULL,0,@ISACTIVE,500</v>
      </c>
      <c r="S79" s="21"/>
      <c r="T79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'001-HO-377') DECLARE @ISACTIVE BIT = (CASE WHEN 'Si' = 'Si' THEN 1 ELSE 0 END) insert into item_references (ITEM_ID, REFERENCE_CODE, PROVIDER_REFERENCE_CODE, REFERENCE_NAME, PROVIDER_REFERENCE_NAME, NOTES, INVENTORY_QUANTITY, IS_ACTIVE, ALARM_MINIMUM_QUANTITY) values  (@ITEM_ID,'1','','Bamboo','',NULL,0,@ISACTIVE,500)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79" s="21"/>
      <c r="V79" s="21"/>
      <c r="W79" s="21"/>
      <c r="X79" s="21"/>
      <c r="Y79" s="21"/>
      <c r="Z79" s="21"/>
      <c r="AA79" s="21"/>
      <c r="AB79" s="54" t="str">
        <f t="shared" si="14"/>
        <v>DECLARE @REFERENCE_ID INT = (SELECT REFERENCE_ID FROM item_references WHERE ITEM_ID = @ITEM_ID AND REFERENCE_CODE = '1')</v>
      </c>
      <c r="AC79" s="21"/>
      <c r="AD79" s="54" t="str">
        <f t="shared" si="15"/>
        <v>UPDATE references_warehouse set QUANTITY = 0 WHERE WAREHOUSE_ID = @LOCAL AND REFERENCE_ID = @REFERENCE_ID</v>
      </c>
      <c r="AE79" s="21"/>
      <c r="AF79" s="54" t="str">
        <f t="shared" si="16"/>
        <v>UPDATE references_warehouse set QUANTITY = 0 WHERE WAREHOUSE_ID = @FRANCA AND REFERENCE_ID = @REFERENCE_ID</v>
      </c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</row>
    <row r="80" spans="1:45" hidden="1" x14ac:dyDescent="0.25">
      <c r="A80" s="53" t="s">
        <v>962</v>
      </c>
      <c r="B80" s="53" t="s">
        <v>1030</v>
      </c>
      <c r="C80" s="53"/>
      <c r="D80" s="53" t="s">
        <v>718</v>
      </c>
      <c r="E80" s="53"/>
      <c r="F80" s="53"/>
      <c r="G80">
        <v>0</v>
      </c>
      <c r="H80">
        <v>0</v>
      </c>
      <c r="I80" s="53" t="s">
        <v>626</v>
      </c>
      <c r="J80">
        <v>600</v>
      </c>
      <c r="K80" s="21" t="str">
        <f t="shared" si="9"/>
        <v>001-HO-378-1</v>
      </c>
      <c r="L80" s="21"/>
      <c r="M80" s="21"/>
      <c r="N80" s="21"/>
      <c r="O80" s="21"/>
      <c r="P80" s="23" t="str">
        <f t="shared" si="10"/>
        <v>DECLARE @ITEM_ID INT = (SELECT ITEM_ID FROM items a join lines b on b.LINE_ID = a.LINE_ID WHERE b.LINE_CODE +'-'+a.INTERNAL_REFERENCE = '001-HO-378')</v>
      </c>
      <c r="Q80" s="23" t="str">
        <f t="shared" si="11"/>
        <v>DECLARE @ISACTIVE BIT = (CASE WHEN 'Si' = 'Si' THEN 1 ELSE 0 END)</v>
      </c>
      <c r="R80" s="23" t="str">
        <f t="shared" si="12"/>
        <v>@ITEM_ID,'1','','Blanco','',NULL,0,@ISACTIVE,600</v>
      </c>
      <c r="S80" s="21"/>
      <c r="T80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'001-HO-378') DECLARE @ISACTIVE BIT = (CASE WHEN 'Si' = 'Si' THEN 1 ELSE 0 END) insert into item_references (ITEM_ID, REFERENCE_CODE, PROVIDER_REFERENCE_CODE, REFERENCE_NAME, PROVIDER_REFERENCE_NAME, NOTES, INVENTORY_QUANTITY, IS_ACTIVE, ALARM_MINIMUM_QUANTITY) values  (@ITEM_ID,'1','','Blanco','',NULL,0,@ISACTIVE,600)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80" s="21"/>
      <c r="V80" s="21"/>
      <c r="W80" s="21"/>
      <c r="X80" s="21"/>
      <c r="Y80" s="21"/>
      <c r="Z80" s="21"/>
      <c r="AA80" s="21"/>
      <c r="AB80" s="54" t="str">
        <f t="shared" si="14"/>
        <v>DECLARE @REFERENCE_ID INT = (SELECT REFERENCE_ID FROM item_references WHERE ITEM_ID = @ITEM_ID AND REFERENCE_CODE = '1')</v>
      </c>
      <c r="AC80" s="21"/>
      <c r="AD80" s="54" t="str">
        <f t="shared" si="15"/>
        <v>UPDATE references_warehouse set QUANTITY = 0 WHERE WAREHOUSE_ID = @LOCAL AND REFERENCE_ID = @REFERENCE_ID</v>
      </c>
      <c r="AE80" s="21"/>
      <c r="AF80" s="54" t="str">
        <f t="shared" si="16"/>
        <v>UPDATE references_warehouse set QUANTITY = 0 WHERE WAREHOUSE_ID = @FRANCA AND REFERENCE_ID = @REFERENCE_ID</v>
      </c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</row>
    <row r="81" spans="1:45" hidden="1" x14ac:dyDescent="0.25">
      <c r="A81" s="53" t="s">
        <v>967</v>
      </c>
      <c r="B81" s="53" t="s">
        <v>1030</v>
      </c>
      <c r="C81" s="53"/>
      <c r="D81" s="53" t="s">
        <v>724</v>
      </c>
      <c r="E81" s="53"/>
      <c r="F81" s="53"/>
      <c r="G81">
        <v>0</v>
      </c>
      <c r="H81">
        <v>0</v>
      </c>
      <c r="I81" s="53" t="s">
        <v>626</v>
      </c>
      <c r="J81">
        <v>500</v>
      </c>
      <c r="K81" s="21" t="str">
        <f t="shared" si="9"/>
        <v>001-HO-379-1</v>
      </c>
      <c r="L81" s="21"/>
      <c r="M81" s="21"/>
      <c r="N81" s="21"/>
      <c r="O81" s="21"/>
      <c r="P81" s="23" t="str">
        <f t="shared" si="10"/>
        <v>DECLARE @ITEM_ID INT = (SELECT ITEM_ID FROM items a join lines b on b.LINE_ID = a.LINE_ID WHERE b.LINE_CODE +'-'+a.INTERNAL_REFERENCE = '001-HO-379')</v>
      </c>
      <c r="Q81" s="23" t="str">
        <f t="shared" si="11"/>
        <v>DECLARE @ISACTIVE BIT = (CASE WHEN 'Si' = 'Si' THEN 1 ELSE 0 END)</v>
      </c>
      <c r="R81" s="23" t="str">
        <f t="shared" si="12"/>
        <v>@ITEM_ID,'1','','Natural','',NULL,0,@ISACTIVE,500</v>
      </c>
      <c r="S81" s="21"/>
      <c r="T81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'001-HO-379') DECLARE @ISACTIVE BIT = (CASE WHEN 'Si' = 'Si' THEN 1 ELSE 0 END) insert into item_references (ITEM_ID, REFERENCE_CODE, PROVIDER_REFERENCE_CODE, REFERENCE_NAME, PROVIDER_REFERENCE_NAME, NOTES, INVENTORY_QUANTITY, IS_ACTIVE, ALARM_MINIMUM_QUANTITY) values  (@ITEM_ID,'1','','Natural','',NULL,0,@ISACTIVE,500)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81" s="21"/>
      <c r="V81" s="21"/>
      <c r="W81" s="21"/>
      <c r="X81" s="21"/>
      <c r="Y81" s="21"/>
      <c r="Z81" s="21"/>
      <c r="AA81" s="21"/>
      <c r="AB81" s="54" t="str">
        <f t="shared" si="14"/>
        <v>DECLARE @REFERENCE_ID INT = (SELECT REFERENCE_ID FROM item_references WHERE ITEM_ID = @ITEM_ID AND REFERENCE_CODE = '1')</v>
      </c>
      <c r="AC81" s="21"/>
      <c r="AD81" s="54" t="str">
        <f t="shared" si="15"/>
        <v>UPDATE references_warehouse set QUANTITY = 0 WHERE WAREHOUSE_ID = @LOCAL AND REFERENCE_ID = @REFERENCE_ID</v>
      </c>
      <c r="AE81" s="21"/>
      <c r="AF81" s="54" t="str">
        <f t="shared" si="16"/>
        <v>UPDATE references_warehouse set QUANTITY = 0 WHERE WAREHOUSE_ID = @FRANCA AND REFERENCE_ID = @REFERENCE_ID</v>
      </c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</row>
    <row r="82" spans="1:45" hidden="1" x14ac:dyDescent="0.25">
      <c r="A82" s="53" t="s">
        <v>987</v>
      </c>
      <c r="B82" s="53" t="s">
        <v>1030</v>
      </c>
      <c r="C82" s="53"/>
      <c r="D82" s="53" t="s">
        <v>717</v>
      </c>
      <c r="E82" s="53"/>
      <c r="F82" s="53"/>
      <c r="G82">
        <v>0</v>
      </c>
      <c r="H82">
        <v>0</v>
      </c>
      <c r="I82" s="53" t="s">
        <v>626</v>
      </c>
      <c r="J82">
        <v>500</v>
      </c>
      <c r="K82" s="21" t="str">
        <f t="shared" si="9"/>
        <v>001-HO-381-1</v>
      </c>
      <c r="L82" s="21"/>
      <c r="M82" s="21"/>
      <c r="N82" s="21"/>
      <c r="O82" s="21"/>
      <c r="P82" s="23" t="str">
        <f t="shared" si="10"/>
        <v>DECLARE @ITEM_ID INT = (SELECT ITEM_ID FROM items a join lines b on b.LINE_ID = a.LINE_ID WHERE b.LINE_CODE +'-'+a.INTERNAL_REFERENCE = '001-HO-381')</v>
      </c>
      <c r="Q82" s="23" t="str">
        <f t="shared" si="11"/>
        <v>DECLARE @ISACTIVE BIT = (CASE WHEN 'Si' = 'Si' THEN 1 ELSE 0 END)</v>
      </c>
      <c r="R82" s="23" t="str">
        <f t="shared" si="12"/>
        <v>@ITEM_ID,'1','','Silver','',NULL,0,@ISACTIVE,500</v>
      </c>
      <c r="S82" s="21"/>
      <c r="T82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'001-HO-381') DECLARE @ISACTIVE BIT = (CASE WHEN 'Si' = 'Si' THEN 1 ELSE 0 END) insert into item_references (ITEM_ID, REFERENCE_CODE, PROVIDER_REFERENCE_CODE, REFERENCE_NAME, PROVIDER_REFERENCE_NAME, NOTES, INVENTORY_QUANTITY, IS_ACTIVE, ALARM_MINIMUM_QUANTITY) values  (@ITEM_ID,'1','','Silver','',NULL,0,@ISACTIVE,500)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82" s="21"/>
      <c r="V82" s="21"/>
      <c r="W82" s="21"/>
      <c r="X82" s="21"/>
      <c r="Y82" s="21"/>
      <c r="Z82" s="21"/>
      <c r="AA82" s="21"/>
      <c r="AB82" s="54" t="str">
        <f t="shared" si="14"/>
        <v>DECLARE @REFERENCE_ID INT = (SELECT REFERENCE_ID FROM item_references WHERE ITEM_ID = @ITEM_ID AND REFERENCE_CODE = '1')</v>
      </c>
      <c r="AC82" s="21"/>
      <c r="AD82" s="54" t="str">
        <f t="shared" si="15"/>
        <v>UPDATE references_warehouse set QUANTITY = 0 WHERE WAREHOUSE_ID = @LOCAL AND REFERENCE_ID = @REFERENCE_ID</v>
      </c>
      <c r="AE82" s="21"/>
      <c r="AF82" s="54" t="str">
        <f t="shared" si="16"/>
        <v>UPDATE references_warehouse set QUANTITY = 0 WHERE WAREHOUSE_ID = @FRANCA AND REFERENCE_ID = @REFERENCE_ID</v>
      </c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</row>
    <row r="83" spans="1:45" hidden="1" x14ac:dyDescent="0.25">
      <c r="A83" s="53" t="s">
        <v>990</v>
      </c>
      <c r="B83" s="53" t="s">
        <v>1030</v>
      </c>
      <c r="C83" s="53"/>
      <c r="D83" s="53" t="s">
        <v>718</v>
      </c>
      <c r="E83" s="53"/>
      <c r="F83" s="53"/>
      <c r="G83">
        <v>0</v>
      </c>
      <c r="H83">
        <v>0</v>
      </c>
      <c r="I83" s="53" t="s">
        <v>626</v>
      </c>
      <c r="J83">
        <v>700</v>
      </c>
      <c r="K83" s="21" t="str">
        <f t="shared" si="9"/>
        <v>001-HO-383-1</v>
      </c>
      <c r="L83" s="21"/>
      <c r="M83" s="21"/>
      <c r="N83" s="21"/>
      <c r="O83" s="21"/>
      <c r="P83" s="23" t="str">
        <f t="shared" si="10"/>
        <v>DECLARE @ITEM_ID INT = (SELECT ITEM_ID FROM items a join lines b on b.LINE_ID = a.LINE_ID WHERE b.LINE_CODE +'-'+a.INTERNAL_REFERENCE = '001-HO-383')</v>
      </c>
      <c r="Q83" s="23" t="str">
        <f t="shared" si="11"/>
        <v>DECLARE @ISACTIVE BIT = (CASE WHEN 'Si' = 'Si' THEN 1 ELSE 0 END)</v>
      </c>
      <c r="R83" s="23" t="str">
        <f t="shared" si="12"/>
        <v>@ITEM_ID,'1','','Blanco','',NULL,0,@ISACTIVE,700</v>
      </c>
      <c r="S83" s="21"/>
      <c r="T83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'001-HO-383') DECLARE @ISACTIVE BIT = (CASE WHEN 'Si' = 'Si' THEN 1 ELSE 0 END) insert into item_references (ITEM_ID, REFERENCE_CODE, PROVIDER_REFERENCE_CODE, REFERENCE_NAME, PROVIDER_REFERENCE_NAME, NOTES, INVENTORY_QUANTITY, IS_ACTIVE, ALARM_MINIMUM_QUANTITY) values  (@ITEM_ID,'1','','Blanco','',NULL,0,@ISACTIVE,700)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83" s="21"/>
      <c r="V83" s="21"/>
      <c r="W83" s="21"/>
      <c r="X83" s="21"/>
      <c r="Y83" s="21"/>
      <c r="Z83" s="21"/>
      <c r="AA83" s="21"/>
      <c r="AB83" s="54" t="str">
        <f t="shared" si="14"/>
        <v>DECLARE @REFERENCE_ID INT = (SELECT REFERENCE_ID FROM item_references WHERE ITEM_ID = @ITEM_ID AND REFERENCE_CODE = '1')</v>
      </c>
      <c r="AC83" s="21"/>
      <c r="AD83" s="54" t="str">
        <f t="shared" si="15"/>
        <v>UPDATE references_warehouse set QUANTITY = 0 WHERE WAREHOUSE_ID = @LOCAL AND REFERENCE_ID = @REFERENCE_ID</v>
      </c>
      <c r="AE83" s="21"/>
      <c r="AF83" s="54" t="str">
        <f t="shared" si="16"/>
        <v>UPDATE references_warehouse set QUANTITY = 0 WHERE WAREHOUSE_ID = @FRANCA AND REFERENCE_ID = @REFERENCE_ID</v>
      </c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</row>
    <row r="84" spans="1:45" hidden="1" x14ac:dyDescent="0.25">
      <c r="A84" s="53" t="s">
        <v>837</v>
      </c>
      <c r="B84" s="53" t="s">
        <v>1030</v>
      </c>
      <c r="C84" s="53"/>
      <c r="D84" s="53" t="s">
        <v>722</v>
      </c>
      <c r="E84" s="53"/>
      <c r="F84" s="53"/>
      <c r="G84">
        <v>0</v>
      </c>
      <c r="H84">
        <v>0</v>
      </c>
      <c r="I84" s="53" t="s">
        <v>626</v>
      </c>
      <c r="J84">
        <v>600</v>
      </c>
      <c r="K84" s="21" t="str">
        <f t="shared" si="9"/>
        <v>001-HO-384-1</v>
      </c>
      <c r="L84" s="21"/>
      <c r="M84" s="21"/>
      <c r="N84" s="21"/>
      <c r="O84" s="21"/>
      <c r="P84" s="23" t="str">
        <f t="shared" si="10"/>
        <v>DECLARE @ITEM_ID INT = (SELECT ITEM_ID FROM items a join lines b on b.LINE_ID = a.LINE_ID WHERE b.LINE_CODE +'-'+a.INTERNAL_REFERENCE = '001-HO-384')</v>
      </c>
      <c r="Q84" s="23" t="str">
        <f t="shared" si="11"/>
        <v>DECLARE @ISACTIVE BIT = (CASE WHEN 'Si' = 'Si' THEN 1 ELSE 0 END)</v>
      </c>
      <c r="R84" s="23" t="str">
        <f t="shared" si="12"/>
        <v>@ITEM_ID,'1','','Azul Oscuro','',NULL,0,@ISACTIVE,600</v>
      </c>
      <c r="S84" s="21"/>
      <c r="T84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'001-HO-384') DECLARE @ISACTIVE BIT = (CASE WHEN 'Si' = 'Si' THEN 1 ELSE 0 END) insert into item_references (ITEM_ID, REFERENCE_CODE, PROVIDER_REFERENCE_CODE, REFERENCE_NAME, PROVIDER_REFERENCE_NAME, NOTES, INVENTORY_QUANTITY, IS_ACTIVE, ALARM_MINIMUM_QUANTITY) values  (@ITEM_ID,'1','','Azul Oscuro','',NULL,0,@ISACTIVE,600)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84" s="21"/>
      <c r="V84" s="21"/>
      <c r="W84" s="21"/>
      <c r="X84" s="21"/>
      <c r="Y84" s="21"/>
      <c r="Z84" s="21"/>
      <c r="AA84" s="21"/>
      <c r="AB84" s="54" t="str">
        <f t="shared" si="14"/>
        <v>DECLARE @REFERENCE_ID INT = (SELECT REFERENCE_ID FROM item_references WHERE ITEM_ID = @ITEM_ID AND REFERENCE_CODE = '1')</v>
      </c>
      <c r="AC84" s="21"/>
      <c r="AD84" s="54" t="str">
        <f t="shared" si="15"/>
        <v>UPDATE references_warehouse set QUANTITY = 0 WHERE WAREHOUSE_ID = @LOCAL AND REFERENCE_ID = @REFERENCE_ID</v>
      </c>
      <c r="AE84" s="21"/>
      <c r="AF84" s="54" t="str">
        <f t="shared" si="16"/>
        <v>UPDATE references_warehouse set QUANTITY = 0 WHERE WAREHOUSE_ID = @FRANCA AND REFERENCE_ID = @REFERENCE_ID</v>
      </c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</row>
    <row r="85" spans="1:45" hidden="1" x14ac:dyDescent="0.25">
      <c r="A85" s="53" t="s">
        <v>837</v>
      </c>
      <c r="B85" s="53" t="s">
        <v>1032</v>
      </c>
      <c r="C85" s="53"/>
      <c r="D85" s="53" t="s">
        <v>821</v>
      </c>
      <c r="E85" s="53"/>
      <c r="F85" s="53"/>
      <c r="G85">
        <v>0</v>
      </c>
      <c r="H85">
        <v>0</v>
      </c>
      <c r="I85" s="53" t="s">
        <v>626</v>
      </c>
      <c r="J85">
        <v>600</v>
      </c>
      <c r="K85" s="21" t="str">
        <f t="shared" si="9"/>
        <v>001-HO-384-2</v>
      </c>
      <c r="L85" s="21"/>
      <c r="M85" s="21"/>
      <c r="N85" s="21"/>
      <c r="O85" s="21"/>
      <c r="P85" s="23" t="str">
        <f t="shared" si="10"/>
        <v>DECLARE @ITEM_ID INT = (SELECT ITEM_ID FROM items a join lines b on b.LINE_ID = a.LINE_ID WHERE b.LINE_CODE +'-'+a.INTERNAL_REFERENCE = '001-HO-384')</v>
      </c>
      <c r="Q85" s="23" t="str">
        <f t="shared" si="11"/>
        <v>DECLARE @ISACTIVE BIT = (CASE WHEN 'Si' = 'Si' THEN 1 ELSE 0 END)</v>
      </c>
      <c r="R85" s="23" t="str">
        <f t="shared" si="12"/>
        <v>@ITEM_ID,'2','','Gris Claro','',NULL,0,@ISACTIVE,600</v>
      </c>
      <c r="S85" s="21"/>
      <c r="T85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'001-HO-384') DECLARE @ISACTIVE BIT = (CASE WHEN 'Si' = 'Si' THEN 1 ELSE 0 END) insert into item_references (ITEM_ID, REFERENCE_CODE, PROVIDER_REFERENCE_CODE, REFERENCE_NAME, PROVIDER_REFERENCE_NAME, NOTES, INVENTORY_QUANTITY, IS_ACTIVE, ALARM_MINIMUM_QUANTITY) values  (@ITEM_ID,'2','','Gris Claro','',NULL,0,@ISACTIVE,600)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85" s="21"/>
      <c r="V85" s="21"/>
      <c r="W85" s="21"/>
      <c r="X85" s="21"/>
      <c r="Y85" s="21"/>
      <c r="Z85" s="21"/>
      <c r="AA85" s="21"/>
      <c r="AB85" s="54" t="str">
        <f t="shared" si="14"/>
        <v>DECLARE @REFERENCE_ID INT = (SELECT REFERENCE_ID FROM item_references WHERE ITEM_ID = @ITEM_ID AND REFERENCE_CODE = '2')</v>
      </c>
      <c r="AC85" s="21"/>
      <c r="AD85" s="54" t="str">
        <f t="shared" si="15"/>
        <v>UPDATE references_warehouse set QUANTITY = 0 WHERE WAREHOUSE_ID = @LOCAL AND REFERENCE_ID = @REFERENCE_ID</v>
      </c>
      <c r="AE85" s="21"/>
      <c r="AF85" s="54" t="str">
        <f t="shared" si="16"/>
        <v>UPDATE references_warehouse set QUANTITY = 0 WHERE WAREHOUSE_ID = @FRANCA AND REFERENCE_ID = @REFERENCE_ID</v>
      </c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</row>
    <row r="86" spans="1:45" hidden="1" x14ac:dyDescent="0.25">
      <c r="A86" s="53" t="s">
        <v>846</v>
      </c>
      <c r="B86" s="53" t="s">
        <v>1030</v>
      </c>
      <c r="C86" s="53"/>
      <c r="D86" s="53" t="s">
        <v>713</v>
      </c>
      <c r="E86" s="53"/>
      <c r="F86" s="53"/>
      <c r="G86">
        <v>0</v>
      </c>
      <c r="H86">
        <v>0</v>
      </c>
      <c r="I86" s="53" t="s">
        <v>626</v>
      </c>
      <c r="J86">
        <v>500</v>
      </c>
      <c r="K86" s="21" t="str">
        <f t="shared" si="9"/>
        <v>001-HO-385-1</v>
      </c>
      <c r="L86" s="21"/>
      <c r="M86" s="21"/>
      <c r="N86" s="21"/>
      <c r="O86" s="21"/>
      <c r="P86" s="23" t="str">
        <f t="shared" si="10"/>
        <v>DECLARE @ITEM_ID INT = (SELECT ITEM_ID FROM items a join lines b on b.LINE_ID = a.LINE_ID WHERE b.LINE_CODE +'-'+a.INTERNAL_REFERENCE = '001-HO-385')</v>
      </c>
      <c r="Q86" s="23" t="str">
        <f t="shared" si="11"/>
        <v>DECLARE @ISACTIVE BIT = (CASE WHEN 'Si' = 'Si' THEN 1 ELSE 0 END)</v>
      </c>
      <c r="R86" s="23" t="str">
        <f t="shared" si="12"/>
        <v>@ITEM_ID,'1','','Negro','',NULL,0,@ISACTIVE,500</v>
      </c>
      <c r="S86" s="21"/>
      <c r="T86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'001-HO-385')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(@ITEM_ID,'1','','Negro','',NULL,0,@ISACTIVE,500)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86" s="21"/>
      <c r="V86" s="21"/>
      <c r="W86" s="21"/>
      <c r="X86" s="21"/>
      <c r="Y86" s="21"/>
      <c r="Z86" s="21"/>
      <c r="AA86" s="21"/>
      <c r="AB86" s="54" t="str">
        <f t="shared" si="14"/>
        <v>DECLARE @REFERENCE_ID INT = (SELECT REFERENCE_ID FROM item_references WHERE ITEM_ID = @ITEM_ID AND REFERENCE_CODE = '1')</v>
      </c>
      <c r="AC86" s="21"/>
      <c r="AD86" s="54" t="str">
        <f t="shared" si="15"/>
        <v>UPDATE references_warehouse set QUANTITY = 0 WHERE WAREHOUSE_ID = @LOCAL AND REFERENCE_ID = @REFERENCE_ID</v>
      </c>
      <c r="AE86" s="21"/>
      <c r="AF86" s="54" t="str">
        <f t="shared" si="16"/>
        <v>UPDATE references_warehouse set QUANTITY = 0 WHERE WAREHOUSE_ID = @FRANCA AND REFERENCE_ID = @REFERENCE_ID</v>
      </c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</row>
    <row r="87" spans="1:45" hidden="1" x14ac:dyDescent="0.25">
      <c r="A87" s="53" t="s">
        <v>993</v>
      </c>
      <c r="B87" s="53" t="s">
        <v>1033</v>
      </c>
      <c r="C87" s="53"/>
      <c r="D87" s="53" t="s">
        <v>742</v>
      </c>
      <c r="E87" s="53"/>
      <c r="F87" s="53"/>
      <c r="G87">
        <v>0</v>
      </c>
      <c r="H87">
        <v>0</v>
      </c>
      <c r="I87" s="53" t="s">
        <v>626</v>
      </c>
      <c r="J87">
        <v>4000</v>
      </c>
      <c r="K87" s="21" t="str">
        <f t="shared" si="9"/>
        <v>001-HOLLIS-3</v>
      </c>
      <c r="L87" s="21"/>
      <c r="M87" s="21"/>
      <c r="N87" s="21"/>
      <c r="O87" s="21"/>
      <c r="P87" s="23" t="str">
        <f t="shared" si="10"/>
        <v>DECLARE @ITEM_ID INT = (SELECT ITEM_ID FROM items a join lines b on b.LINE_ID = a.LINE_ID WHERE b.LINE_CODE +'-'+a.INTERNAL_REFERENCE = '001-HOLLIS')</v>
      </c>
      <c r="Q87" s="23" t="str">
        <f t="shared" si="11"/>
        <v>DECLARE @ISACTIVE BIT = (CASE WHEN 'Si' = 'Si' THEN 1 ELSE 0 END)</v>
      </c>
      <c r="R87" s="23" t="str">
        <f t="shared" si="12"/>
        <v>@ITEM_ID,'3','','Amarillo','',NULL,0,@ISACTIVE,4000</v>
      </c>
      <c r="S87" s="21"/>
      <c r="T87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'001-HOLLIS') DECLARE @ISACTIVE BIT = (CASE WHEN 'Si' = 'Si' THEN 1 ELSE 0 END) insert into item_references (ITEM_ID, REFERENCE_CODE, PROVIDER_REFERENCE_CODE, REFERENCE_NAME, PROVIDER_REFERENCE_NAME, NOTES, INVENTORY_QUANTITY, IS_ACTIVE, ALARM_MINIMUM_QUANTITY) values  (@ITEM_ID,'3','','Amarillo','',NULL,0,@ISACTIVE,4000)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87" s="21"/>
      <c r="V87" s="21"/>
      <c r="W87" s="21"/>
      <c r="X87" s="21"/>
      <c r="Y87" s="21"/>
      <c r="Z87" s="21"/>
      <c r="AA87" s="21"/>
      <c r="AB87" s="54" t="str">
        <f t="shared" si="14"/>
        <v>DECLARE @REFERENCE_ID INT = (SELECT REFERENCE_ID FROM item_references WHERE ITEM_ID = @ITEM_ID AND REFERENCE_CODE = '3')</v>
      </c>
      <c r="AC87" s="21"/>
      <c r="AD87" s="54" t="str">
        <f t="shared" si="15"/>
        <v>UPDATE references_warehouse set QUANTITY = 0 WHERE WAREHOUSE_ID = @LOCAL AND REFERENCE_ID = @REFERENCE_ID</v>
      </c>
      <c r="AE87" s="21"/>
      <c r="AF87" s="54" t="str">
        <f t="shared" si="16"/>
        <v>UPDATE references_warehouse set QUANTITY = 0 WHERE WAREHOUSE_ID = @FRANCA AND REFERENCE_ID = @REFERENCE_ID</v>
      </c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</row>
    <row r="88" spans="1:45" hidden="1" x14ac:dyDescent="0.25">
      <c r="A88" s="53" t="s">
        <v>993</v>
      </c>
      <c r="B88" s="53" t="s">
        <v>1030</v>
      </c>
      <c r="C88" s="53"/>
      <c r="D88" s="53" t="s">
        <v>720</v>
      </c>
      <c r="E88" s="53"/>
      <c r="F88" s="53"/>
      <c r="G88">
        <v>0</v>
      </c>
      <c r="H88">
        <v>0</v>
      </c>
      <c r="I88" s="53" t="s">
        <v>626</v>
      </c>
      <c r="J88">
        <v>6000</v>
      </c>
      <c r="K88" s="21" t="str">
        <f t="shared" si="9"/>
        <v>001-HOLLIS-1</v>
      </c>
      <c r="L88" s="21"/>
      <c r="M88" s="21"/>
      <c r="N88" s="21"/>
      <c r="O88" s="21"/>
      <c r="P88" s="23" t="str">
        <f t="shared" si="10"/>
        <v>DECLARE @ITEM_ID INT = (SELECT ITEM_ID FROM items a join lines b on b.LINE_ID = a.LINE_ID WHERE b.LINE_CODE +'-'+a.INTERNAL_REFERENCE = '001-HOLLIS')</v>
      </c>
      <c r="Q88" s="23" t="str">
        <f t="shared" si="11"/>
        <v>DECLARE @ISACTIVE BIT = (CASE WHEN 'Si' = 'Si' THEN 1 ELSE 0 END)</v>
      </c>
      <c r="R88" s="23" t="str">
        <f t="shared" si="12"/>
        <v>@ITEM_ID,'1','','Azul Royal','',NULL,0,@ISACTIVE,6000</v>
      </c>
      <c r="S88" s="21"/>
      <c r="T88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'001-HOLLIS') DECLARE @ISACTIVE BIT = (CASE WHEN 'Si' = 'Si' THEN 1 ELSE 0 END) insert into item_references (ITEM_ID, REFERENCE_CODE, PROVIDER_REFERENCE_CODE, REFERENCE_NAME, PROVIDER_REFERENCE_NAME, NOTES, INVENTORY_QUANTITY, IS_ACTIVE, ALARM_MINIMUM_QUANTITY) values  (@ITEM_ID,'1','','Azul Royal','',NULL,0,@ISACTIVE,6000)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88" s="21"/>
      <c r="V88" s="21"/>
      <c r="W88" s="21"/>
      <c r="X88" s="21"/>
      <c r="Y88" s="21"/>
      <c r="Z88" s="21"/>
      <c r="AA88" s="21"/>
      <c r="AB88" s="54" t="str">
        <f t="shared" si="14"/>
        <v>DECLARE @REFERENCE_ID INT = (SELECT REFERENCE_ID FROM item_references WHERE ITEM_ID = @ITEM_ID AND REFERENCE_CODE = '1')</v>
      </c>
      <c r="AC88" s="21"/>
      <c r="AD88" s="54" t="str">
        <f t="shared" si="15"/>
        <v>UPDATE references_warehouse set QUANTITY = 0 WHERE WAREHOUSE_ID = @LOCAL AND REFERENCE_ID = @REFERENCE_ID</v>
      </c>
      <c r="AE88" s="21"/>
      <c r="AF88" s="54" t="str">
        <f t="shared" si="16"/>
        <v>UPDATE references_warehouse set QUANTITY = 0 WHERE WAREHOUSE_ID = @FRANCA AND REFERENCE_ID = @REFERENCE_ID</v>
      </c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</row>
    <row r="89" spans="1:45" hidden="1" x14ac:dyDescent="0.25">
      <c r="A89" s="53" t="s">
        <v>993</v>
      </c>
      <c r="B89" s="53" t="s">
        <v>1039</v>
      </c>
      <c r="C89" s="53"/>
      <c r="D89" s="53" t="s">
        <v>718</v>
      </c>
      <c r="E89" s="53"/>
      <c r="F89" s="53"/>
      <c r="G89">
        <v>0</v>
      </c>
      <c r="H89">
        <v>0</v>
      </c>
      <c r="I89" s="53" t="s">
        <v>626</v>
      </c>
      <c r="J89">
        <v>6000</v>
      </c>
      <c r="K89" s="21" t="str">
        <f t="shared" si="9"/>
        <v>001-HOLLIS-6</v>
      </c>
      <c r="L89" s="21"/>
      <c r="M89" s="21"/>
      <c r="N89" s="21"/>
      <c r="O89" s="21"/>
      <c r="P89" s="23" t="str">
        <f t="shared" si="10"/>
        <v>DECLARE @ITEM_ID INT = (SELECT ITEM_ID FROM items a join lines b on b.LINE_ID = a.LINE_ID WHERE b.LINE_CODE +'-'+a.INTERNAL_REFERENCE = '001-HOLLIS')</v>
      </c>
      <c r="Q89" s="23" t="str">
        <f t="shared" si="11"/>
        <v>DECLARE @ISACTIVE BIT = (CASE WHEN 'Si' = 'Si' THEN 1 ELSE 0 END)</v>
      </c>
      <c r="R89" s="23" t="str">
        <f t="shared" si="12"/>
        <v>@ITEM_ID,'6','','Blanco','',NULL,0,@ISACTIVE,6000</v>
      </c>
      <c r="S89" s="21"/>
      <c r="T89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'001-HOLLIS') DECLARE @ISACTIVE BIT = (CASE WHEN 'Si' = 'Si' THEN 1 ELSE 0 END) insert into item_references (ITEM_ID, REFERENCE_CODE, PROVIDER_REFERENCE_CODE, REFERENCE_NAME, PROVIDER_REFERENCE_NAME, NOTES, INVENTORY_QUANTITY, IS_ACTIVE, ALARM_MINIMUM_QUANTITY) values  (@ITEM_ID,'6','','Blanco','',NULL,0,@ISACTIVE,6000)
DECLARE @REFERENCE_ID INT = (SELECT REFERENCE_ID FROM item_references WHERE ITEM_ID = @ITEM_ID AND REFERENCE_CODE = '6') UPDATE references_warehouse set QUANTITY = 0 WHERE WAREHOUSE_ID = @LOCAL AND REFERENCE_ID = @REFERENCE_ID UPDATE references_warehouse set QUANTITY = 0 WHERE WAREHOUSE_ID = @FRANCA AND REFERENCE_ID = @REFERENCE_ID
GO</v>
      </c>
      <c r="U89" s="21"/>
      <c r="V89" s="21"/>
      <c r="W89" s="21"/>
      <c r="X89" s="21"/>
      <c r="Y89" s="21"/>
      <c r="Z89" s="21"/>
      <c r="AA89" s="21"/>
      <c r="AB89" s="54" t="str">
        <f t="shared" si="14"/>
        <v>DECLARE @REFERENCE_ID INT = (SELECT REFERENCE_ID FROM item_references WHERE ITEM_ID = @ITEM_ID AND REFERENCE_CODE = '6')</v>
      </c>
      <c r="AC89" s="21"/>
      <c r="AD89" s="54" t="str">
        <f t="shared" si="15"/>
        <v>UPDATE references_warehouse set QUANTITY = 0 WHERE WAREHOUSE_ID = @LOCAL AND REFERENCE_ID = @REFERENCE_ID</v>
      </c>
      <c r="AE89" s="21"/>
      <c r="AF89" s="54" t="str">
        <f t="shared" si="16"/>
        <v>UPDATE references_warehouse set QUANTITY = 0 WHERE WAREHOUSE_ID = @FRANCA AND REFERENCE_ID = @REFERENCE_ID</v>
      </c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</row>
    <row r="90" spans="1:45" hidden="1" x14ac:dyDescent="0.25">
      <c r="A90" s="53" t="s">
        <v>993</v>
      </c>
      <c r="B90" s="53" t="s">
        <v>1034</v>
      </c>
      <c r="C90" s="53"/>
      <c r="D90" s="53" t="s">
        <v>743</v>
      </c>
      <c r="E90" s="53"/>
      <c r="F90" s="53"/>
      <c r="G90">
        <v>0</v>
      </c>
      <c r="H90">
        <v>0</v>
      </c>
      <c r="I90" s="53" t="s">
        <v>626</v>
      </c>
      <c r="J90">
        <v>3000</v>
      </c>
      <c r="K90" s="21" t="str">
        <f t="shared" si="9"/>
        <v>001-HOLLIS-4</v>
      </c>
      <c r="L90" s="21"/>
      <c r="M90" s="21"/>
      <c r="N90" s="21"/>
      <c r="O90" s="21"/>
      <c r="P90" s="23" t="str">
        <f t="shared" si="10"/>
        <v>DECLARE @ITEM_ID INT = (SELECT ITEM_ID FROM items a join lines b on b.LINE_ID = a.LINE_ID WHERE b.LINE_CODE +'-'+a.INTERNAL_REFERENCE = '001-HOLLIS')</v>
      </c>
      <c r="Q90" s="23" t="str">
        <f t="shared" si="11"/>
        <v>DECLARE @ISACTIVE BIT = (CASE WHEN 'Si' = 'Si' THEN 1 ELSE 0 END)</v>
      </c>
      <c r="R90" s="23" t="str">
        <f t="shared" si="12"/>
        <v>@ITEM_ID,'4','','Naranja','',NULL,0,@ISACTIVE,3000</v>
      </c>
      <c r="S90" s="21"/>
      <c r="T90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'001-HOLLIS') DECLARE @ISACTIVE BIT = (CASE WHEN 'Si' = 'Si' THEN 1 ELSE 0 END) insert into item_references (ITEM_ID, REFERENCE_CODE, PROVIDER_REFERENCE_CODE, REFERENCE_NAME, PROVIDER_REFERENCE_NAME, NOTES, INVENTORY_QUANTITY, IS_ACTIVE, ALARM_MINIMUM_QUANTITY) values  (@ITEM_ID,'4','','Naranja','',NULL,0,@ISACTIVE,3000)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90" s="21"/>
      <c r="V90" s="21"/>
      <c r="W90" s="21"/>
      <c r="X90" s="21"/>
      <c r="Y90" s="21"/>
      <c r="Z90" s="21"/>
      <c r="AA90" s="21"/>
      <c r="AB90" s="54" t="str">
        <f t="shared" si="14"/>
        <v>DECLARE @REFERENCE_ID INT = (SELECT REFERENCE_ID FROM item_references WHERE ITEM_ID = @ITEM_ID AND REFERENCE_CODE = '4')</v>
      </c>
      <c r="AC90" s="21"/>
      <c r="AD90" s="54" t="str">
        <f t="shared" si="15"/>
        <v>UPDATE references_warehouse set QUANTITY = 0 WHERE WAREHOUSE_ID = @LOCAL AND REFERENCE_ID = @REFERENCE_ID</v>
      </c>
      <c r="AE90" s="21"/>
      <c r="AF90" s="54" t="str">
        <f t="shared" si="16"/>
        <v>UPDATE references_warehouse set QUANTITY = 0 WHERE WAREHOUSE_ID = @FRANCA AND REFERENCE_ID = @REFERENCE_ID</v>
      </c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</row>
    <row r="91" spans="1:45" hidden="1" x14ac:dyDescent="0.25">
      <c r="A91" s="53" t="s">
        <v>993</v>
      </c>
      <c r="B91" s="53" t="s">
        <v>1032</v>
      </c>
      <c r="C91" s="53"/>
      <c r="D91" s="53" t="s">
        <v>713</v>
      </c>
      <c r="E91" s="53"/>
      <c r="F91" s="53"/>
      <c r="G91">
        <v>0</v>
      </c>
      <c r="H91">
        <v>0</v>
      </c>
      <c r="I91" s="53" t="s">
        <v>626</v>
      </c>
      <c r="J91">
        <v>6000</v>
      </c>
      <c r="K91" s="21" t="str">
        <f t="shared" si="9"/>
        <v>001-HOLLIS-2</v>
      </c>
      <c r="L91" s="21"/>
      <c r="M91" s="21"/>
      <c r="N91" s="21"/>
      <c r="O91" s="21"/>
      <c r="P91" s="23" t="str">
        <f t="shared" si="10"/>
        <v>DECLARE @ITEM_ID INT = (SELECT ITEM_ID FROM items a join lines b on b.LINE_ID = a.LINE_ID WHERE b.LINE_CODE +'-'+a.INTERNAL_REFERENCE = '001-HOLLIS')</v>
      </c>
      <c r="Q91" s="23" t="str">
        <f t="shared" si="11"/>
        <v>DECLARE @ISACTIVE BIT = (CASE WHEN 'Si' = 'Si' THEN 1 ELSE 0 END)</v>
      </c>
      <c r="R91" s="23" t="str">
        <f t="shared" si="12"/>
        <v>@ITEM_ID,'2','','Negro','',NULL,0,@ISACTIVE,6000</v>
      </c>
      <c r="S91" s="21"/>
      <c r="T91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'001-HOLLIS') DECLARE @ISACTIVE BIT = (CASE WHEN 'Si' = 'Si' THEN 1 ELSE 0 END) insert into item_references (ITEM_ID, REFERENCE_CODE, PROVIDER_REFERENCE_CODE, REFERENCE_NAME, PROVIDER_REFERENCE_NAME, NOTES, INVENTORY_QUANTITY, IS_ACTIVE, ALARM_MINIMUM_QUANTITY) values  (@ITEM_ID,'2','','Negro','',NULL,0,@ISACTIVE,6000)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91" s="21"/>
      <c r="V91" s="21"/>
      <c r="W91" s="21"/>
      <c r="X91" s="21"/>
      <c r="Y91" s="21"/>
      <c r="Z91" s="21"/>
      <c r="AA91" s="21"/>
      <c r="AB91" s="54" t="str">
        <f t="shared" si="14"/>
        <v>DECLARE @REFERENCE_ID INT = (SELECT REFERENCE_ID FROM item_references WHERE ITEM_ID = @ITEM_ID AND REFERENCE_CODE = '2')</v>
      </c>
      <c r="AC91" s="21"/>
      <c r="AD91" s="54" t="str">
        <f t="shared" si="15"/>
        <v>UPDATE references_warehouse set QUANTITY = 0 WHERE WAREHOUSE_ID = @LOCAL AND REFERENCE_ID = @REFERENCE_ID</v>
      </c>
      <c r="AE91" s="21"/>
      <c r="AF91" s="54" t="str">
        <f t="shared" si="16"/>
        <v>UPDATE references_warehouse set QUANTITY = 0 WHERE WAREHOUSE_ID = @FRANCA AND REFERENCE_ID = @REFERENCE_ID</v>
      </c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</row>
    <row r="92" spans="1:45" hidden="1" x14ac:dyDescent="0.25">
      <c r="A92" s="53" t="s">
        <v>993</v>
      </c>
      <c r="B92" s="53" t="s">
        <v>1038</v>
      </c>
      <c r="C92" s="53"/>
      <c r="D92" s="53" t="s">
        <v>715</v>
      </c>
      <c r="E92" s="53"/>
      <c r="F92" s="53"/>
      <c r="G92">
        <v>0</v>
      </c>
      <c r="H92">
        <v>0</v>
      </c>
      <c r="I92" s="53" t="s">
        <v>626</v>
      </c>
      <c r="J92">
        <v>6000</v>
      </c>
      <c r="K92" s="21" t="str">
        <f t="shared" si="9"/>
        <v>001-HOLLIS-5</v>
      </c>
      <c r="L92" s="21"/>
      <c r="M92" s="21"/>
      <c r="N92" s="21"/>
      <c r="O92" s="21"/>
      <c r="P92" s="23" t="str">
        <f t="shared" si="10"/>
        <v>DECLARE @ITEM_ID INT = (SELECT ITEM_ID FROM items a join lines b on b.LINE_ID = a.LINE_ID WHERE b.LINE_CODE +'-'+a.INTERNAL_REFERENCE = '001-HOLLIS')</v>
      </c>
      <c r="Q92" s="23" t="str">
        <f t="shared" si="11"/>
        <v>DECLARE @ISACTIVE BIT = (CASE WHEN 'Si' = 'Si' THEN 1 ELSE 0 END)</v>
      </c>
      <c r="R92" s="23" t="str">
        <f t="shared" si="12"/>
        <v>@ITEM_ID,'5','','Rojo','',NULL,0,@ISACTIVE,6000</v>
      </c>
      <c r="S92" s="21"/>
      <c r="T92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'001-HOLLIS') DECLARE @ISACTIVE BIT = (CASE WHEN 'Si' = 'Si' THEN 1 ELSE 0 END) insert into item_references (ITEM_ID, REFERENCE_CODE, PROVIDER_REFERENCE_CODE, REFERENCE_NAME, PROVIDER_REFERENCE_NAME, NOTES, INVENTORY_QUANTITY, IS_ACTIVE, ALARM_MINIMUM_QUANTITY) values  (@ITEM_ID,'5','','Rojo','',NULL,0,@ISACTIVE,6000)
DECLARE @REFERENCE_ID INT = (SELECT REFERENCE_ID FROM item_references WHERE ITEM_ID = @ITEM_ID AND REFERENCE_CODE = '5') UPDATE references_warehouse set QUANTITY = 0 WHERE WAREHOUSE_ID = @LOCAL AND REFERENCE_ID = @REFERENCE_ID UPDATE references_warehouse set QUANTITY = 0 WHERE WAREHOUSE_ID = @FRANCA AND REFERENCE_ID = @REFERENCE_ID
GO</v>
      </c>
      <c r="U92" s="21"/>
      <c r="V92" s="21"/>
      <c r="W92" s="21"/>
      <c r="X92" s="21"/>
      <c r="Y92" s="21"/>
      <c r="Z92" s="21"/>
      <c r="AA92" s="21"/>
      <c r="AB92" s="54" t="str">
        <f t="shared" si="14"/>
        <v>DECLARE @REFERENCE_ID INT = (SELECT REFERENCE_ID FROM item_references WHERE ITEM_ID = @ITEM_ID AND REFERENCE_CODE = '5')</v>
      </c>
      <c r="AC92" s="21"/>
      <c r="AD92" s="54" t="str">
        <f t="shared" si="15"/>
        <v>UPDATE references_warehouse set QUANTITY = 0 WHERE WAREHOUSE_ID = @LOCAL AND REFERENCE_ID = @REFERENCE_ID</v>
      </c>
      <c r="AE92" s="21"/>
      <c r="AF92" s="54" t="str">
        <f t="shared" si="16"/>
        <v>UPDATE references_warehouse set QUANTITY = 0 WHERE WAREHOUSE_ID = @FRANCA AND REFERENCE_ID = @REFERENCE_ID</v>
      </c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</row>
    <row r="93" spans="1:45" hidden="1" x14ac:dyDescent="0.25">
      <c r="A93" s="53" t="s">
        <v>993</v>
      </c>
      <c r="B93" s="53" t="s">
        <v>1040</v>
      </c>
      <c r="C93" s="53"/>
      <c r="D93" s="53" t="s">
        <v>721</v>
      </c>
      <c r="E93" s="53"/>
      <c r="F93" s="53"/>
      <c r="G93">
        <v>0</v>
      </c>
      <c r="H93">
        <v>0</v>
      </c>
      <c r="I93" s="53" t="s">
        <v>626</v>
      </c>
      <c r="J93">
        <v>5000</v>
      </c>
      <c r="K93" s="21" t="str">
        <f t="shared" si="9"/>
        <v>001-HOLLIS-7</v>
      </c>
      <c r="L93" s="21"/>
      <c r="M93" s="21"/>
      <c r="N93" s="21"/>
      <c r="O93" s="21"/>
      <c r="P93" s="23" t="str">
        <f t="shared" si="10"/>
        <v>DECLARE @ITEM_ID INT = (SELECT ITEM_ID FROM items a join lines b on b.LINE_ID = a.LINE_ID WHERE b.LINE_CODE +'-'+a.INTERNAL_REFERENCE = '001-HOLLIS')</v>
      </c>
      <c r="Q93" s="23" t="str">
        <f t="shared" si="11"/>
        <v>DECLARE @ISACTIVE BIT = (CASE WHEN 'Si' = 'Si' THEN 1 ELSE 0 END)</v>
      </c>
      <c r="R93" s="23" t="str">
        <f t="shared" si="12"/>
        <v>@ITEM_ID,'7','','Verde','',NULL,0,@ISACTIVE,5000</v>
      </c>
      <c r="S93" s="21"/>
      <c r="T93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'001-HOLLIS') DECLARE @ISACTIVE BIT = (CASE WHEN 'Si' = 'Si' THEN 1 ELSE 0 END) insert into item_references (ITEM_ID, REFERENCE_CODE, PROVIDER_REFERENCE_CODE, REFERENCE_NAME, PROVIDER_REFERENCE_NAME, NOTES, INVENTORY_QUANTITY, IS_ACTIVE, ALARM_MINIMUM_QUANTITY) values  (@ITEM_ID,'7','','Verde','',NULL,0,@ISACTIVE,5000)
DECLARE @REFERENCE_ID INT = (SELECT REFERENCE_ID FROM item_references WHERE ITEM_ID = @ITEM_ID AND REFERENCE_CODE = '7') UPDATE references_warehouse set QUANTITY = 0 WHERE WAREHOUSE_ID = @LOCAL AND REFERENCE_ID = @REFERENCE_ID UPDATE references_warehouse set QUANTITY = 0 WHERE WAREHOUSE_ID = @FRANCA AND REFERENCE_ID = @REFERENCE_ID
GO</v>
      </c>
      <c r="U93" s="21"/>
      <c r="V93" s="21"/>
      <c r="W93" s="21"/>
      <c r="X93" s="21"/>
      <c r="Y93" s="21"/>
      <c r="Z93" s="21"/>
      <c r="AA93" s="21"/>
      <c r="AB93" s="54" t="str">
        <f t="shared" si="14"/>
        <v>DECLARE @REFERENCE_ID INT = (SELECT REFERENCE_ID FROM item_references WHERE ITEM_ID = @ITEM_ID AND REFERENCE_CODE = '7')</v>
      </c>
      <c r="AC93" s="21"/>
      <c r="AD93" s="54" t="str">
        <f t="shared" si="15"/>
        <v>UPDATE references_warehouse set QUANTITY = 0 WHERE WAREHOUSE_ID = @LOCAL AND REFERENCE_ID = @REFERENCE_ID</v>
      </c>
      <c r="AE93" s="21"/>
      <c r="AF93" s="54" t="str">
        <f t="shared" si="16"/>
        <v>UPDATE references_warehouse set QUANTITY = 0 WHERE WAREHOUSE_ID = @FRANCA AND REFERENCE_ID = @REFERENCE_ID</v>
      </c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</row>
    <row r="94" spans="1:45" hidden="1" x14ac:dyDescent="0.25">
      <c r="A94" s="53" t="s">
        <v>994</v>
      </c>
      <c r="B94" s="53" t="s">
        <v>1030</v>
      </c>
      <c r="C94" s="53"/>
      <c r="D94" s="53" t="s">
        <v>742</v>
      </c>
      <c r="E94" s="53"/>
      <c r="F94" s="53"/>
      <c r="G94">
        <v>0</v>
      </c>
      <c r="H94">
        <v>0</v>
      </c>
      <c r="I94" s="53" t="s">
        <v>626</v>
      </c>
      <c r="J94">
        <v>4000</v>
      </c>
      <c r="K94" s="21" t="str">
        <f t="shared" si="9"/>
        <v>001-HOLLIS-PAS-1</v>
      </c>
      <c r="L94" s="21"/>
      <c r="M94" s="21"/>
      <c r="N94" s="21"/>
      <c r="O94" s="21"/>
      <c r="P94" s="23" t="str">
        <f t="shared" si="10"/>
        <v>DECLARE @ITEM_ID INT = (SELECT ITEM_ID FROM items a join lines b on b.LINE_ID = a.LINE_ID WHERE b.LINE_CODE +'-'+a.INTERNAL_REFERENCE = '001-HOLLIS-PAS')</v>
      </c>
      <c r="Q94" s="23" t="str">
        <f t="shared" si="11"/>
        <v>DECLARE @ISACTIVE BIT = (CASE WHEN 'Si' = 'Si' THEN 1 ELSE 0 END)</v>
      </c>
      <c r="R94" s="23" t="str">
        <f t="shared" si="12"/>
        <v>@ITEM_ID,'1','','Amarillo','',NULL,0,@ISACTIVE,4000</v>
      </c>
      <c r="S94" s="21"/>
      <c r="T94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'001-HOLLIS-PAS') DECLARE @ISACTIVE BIT = (CASE WHEN 'Si' = 'Si' THEN 1 ELSE 0 END) insert into item_references (ITEM_ID, REFERENCE_CODE, PROVIDER_REFERENCE_CODE, REFERENCE_NAME, PROVIDER_REFERENCE_NAME, NOTES, INVENTORY_QUANTITY, IS_ACTIVE, ALARM_MINIMUM_QUANTITY) values  (@ITEM_ID,'1','','Amarillo','',NULL,0,@ISACTIVE,4000)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94" s="21"/>
      <c r="V94" s="21"/>
      <c r="W94" s="21"/>
      <c r="X94" s="21"/>
      <c r="Y94" s="21"/>
      <c r="Z94" s="21"/>
      <c r="AA94" s="21"/>
      <c r="AB94" s="54" t="str">
        <f t="shared" si="14"/>
        <v>DECLARE @REFERENCE_ID INT = (SELECT REFERENCE_ID FROM item_references WHERE ITEM_ID = @ITEM_ID AND REFERENCE_CODE = '1')</v>
      </c>
      <c r="AC94" s="21"/>
      <c r="AD94" s="54" t="str">
        <f t="shared" si="15"/>
        <v>UPDATE references_warehouse set QUANTITY = 0 WHERE WAREHOUSE_ID = @LOCAL AND REFERENCE_ID = @REFERENCE_ID</v>
      </c>
      <c r="AE94" s="21"/>
      <c r="AF94" s="54" t="str">
        <f t="shared" si="16"/>
        <v>UPDATE references_warehouse set QUANTITY = 0 WHERE WAREHOUSE_ID = @FRANCA AND REFERENCE_ID = @REFERENCE_ID</v>
      </c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</row>
    <row r="95" spans="1:45" hidden="1" x14ac:dyDescent="0.25">
      <c r="A95" s="53" t="s">
        <v>994</v>
      </c>
      <c r="B95" s="53" t="s">
        <v>1032</v>
      </c>
      <c r="C95" s="53"/>
      <c r="D95" s="53" t="s">
        <v>714</v>
      </c>
      <c r="E95" s="53"/>
      <c r="F95" s="53"/>
      <c r="G95">
        <v>0</v>
      </c>
      <c r="H95">
        <v>0</v>
      </c>
      <c r="I95" s="53" t="s">
        <v>626</v>
      </c>
      <c r="J95">
        <v>4000</v>
      </c>
      <c r="K95" s="21" t="str">
        <f t="shared" si="9"/>
        <v>001-HOLLIS-PAS-2</v>
      </c>
      <c r="L95" s="21"/>
      <c r="M95" s="21"/>
      <c r="N95" s="21"/>
      <c r="O95" s="21"/>
      <c r="P95" s="23" t="str">
        <f t="shared" si="10"/>
        <v>DECLARE @ITEM_ID INT = (SELECT ITEM_ID FROM items a join lines b on b.LINE_ID = a.LINE_ID WHERE b.LINE_CODE +'-'+a.INTERNAL_REFERENCE = '001-HOLLIS-PAS')</v>
      </c>
      <c r="Q95" s="23" t="str">
        <f t="shared" si="11"/>
        <v>DECLARE @ISACTIVE BIT = (CASE WHEN 'Si' = 'Si' THEN 1 ELSE 0 END)</v>
      </c>
      <c r="R95" s="23" t="str">
        <f t="shared" si="12"/>
        <v>@ITEM_ID,'2','','Azul','',NULL,0,@ISACTIVE,4000</v>
      </c>
      <c r="S95" s="21"/>
      <c r="T95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'001-HOLLIS-PAS')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(@ITEM_ID,'2','','Azul','',NULL,0,@ISACTIVE,4000)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95" s="21"/>
      <c r="V95" s="21"/>
      <c r="W95" s="21"/>
      <c r="X95" s="21"/>
      <c r="Y95" s="21"/>
      <c r="Z95" s="21"/>
      <c r="AA95" s="21"/>
      <c r="AB95" s="54" t="str">
        <f t="shared" si="14"/>
        <v>DECLARE @REFERENCE_ID INT = (SELECT REFERENCE_ID FROM item_references WHERE ITEM_ID = @ITEM_ID AND REFERENCE_CODE = '2')</v>
      </c>
      <c r="AC95" s="21"/>
      <c r="AD95" s="54" t="str">
        <f t="shared" si="15"/>
        <v>UPDATE references_warehouse set QUANTITY = 0 WHERE WAREHOUSE_ID = @LOCAL AND REFERENCE_ID = @REFERENCE_ID</v>
      </c>
      <c r="AE95" s="21"/>
      <c r="AF95" s="54" t="str">
        <f t="shared" si="16"/>
        <v>UPDATE references_warehouse set QUANTITY = 0 WHERE WAREHOUSE_ID = @FRANCA AND REFERENCE_ID = @REFERENCE_ID</v>
      </c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</row>
    <row r="96" spans="1:45" hidden="1" x14ac:dyDescent="0.25">
      <c r="A96" s="53" t="s">
        <v>994</v>
      </c>
      <c r="B96" s="53" t="s">
        <v>1033</v>
      </c>
      <c r="C96" s="53"/>
      <c r="D96" s="53" t="s">
        <v>943</v>
      </c>
      <c r="E96" s="53"/>
      <c r="F96" s="53"/>
      <c r="G96">
        <v>0</v>
      </c>
      <c r="H96">
        <v>0</v>
      </c>
      <c r="I96" s="53" t="s">
        <v>626</v>
      </c>
      <c r="J96">
        <v>4000</v>
      </c>
      <c r="K96" s="21" t="str">
        <f t="shared" si="9"/>
        <v>001-HOLLIS-PAS-3</v>
      </c>
      <c r="L96" s="21"/>
      <c r="M96" s="21"/>
      <c r="N96" s="21"/>
      <c r="O96" s="21"/>
      <c r="P96" s="23" t="str">
        <f t="shared" si="10"/>
        <v>DECLARE @ITEM_ID INT = (SELECT ITEM_ID FROM items a join lines b on b.LINE_ID = a.LINE_ID WHERE b.LINE_CODE +'-'+a.INTERNAL_REFERENCE = '001-HOLLIS-PAS')</v>
      </c>
      <c r="Q96" s="23" t="str">
        <f t="shared" si="11"/>
        <v>DECLARE @ISACTIVE BIT = (CASE WHEN 'Si' = 'Si' THEN 1 ELSE 0 END)</v>
      </c>
      <c r="R96" s="23" t="str">
        <f t="shared" si="12"/>
        <v>@ITEM_ID,'3','','Morado','',NULL,0,@ISACTIVE,4000</v>
      </c>
      <c r="S96" s="21"/>
      <c r="T96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'001-HOLLIS-PAS') DECLARE @ISACTIVE BIT = (CASE WHEN 'Si' = 'Si' THEN 1 ELSE 0 END) insert into item_references (ITEM_ID, REFERENCE_CODE, PROVIDER_REFERENCE_CODE, REFERENCE_NAME, PROVIDER_REFERENCE_NAME, NOTES, INVENTORY_QUANTITY, IS_ACTIVE, ALARM_MINIMUM_QUANTITY) values  (@ITEM_ID,'3','','Morado','',NULL,0,@ISACTIVE,4000)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96" s="21"/>
      <c r="V96" s="21"/>
      <c r="W96" s="21"/>
      <c r="X96" s="21"/>
      <c r="Y96" s="21"/>
      <c r="Z96" s="21"/>
      <c r="AA96" s="21"/>
      <c r="AB96" s="54" t="str">
        <f t="shared" si="14"/>
        <v>DECLARE @REFERENCE_ID INT = (SELECT REFERENCE_ID FROM item_references WHERE ITEM_ID = @ITEM_ID AND REFERENCE_CODE = '3')</v>
      </c>
      <c r="AC96" s="21"/>
      <c r="AD96" s="54" t="str">
        <f t="shared" si="15"/>
        <v>UPDATE references_warehouse set QUANTITY = 0 WHERE WAREHOUSE_ID = @LOCAL AND REFERENCE_ID = @REFERENCE_ID</v>
      </c>
      <c r="AE96" s="21"/>
      <c r="AF96" s="54" t="str">
        <f t="shared" si="16"/>
        <v>UPDATE references_warehouse set QUANTITY = 0 WHERE WAREHOUSE_ID = @FRANCA AND REFERENCE_ID = @REFERENCE_ID</v>
      </c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</row>
    <row r="97" spans="1:45" hidden="1" x14ac:dyDescent="0.25">
      <c r="A97" s="53" t="s">
        <v>994</v>
      </c>
      <c r="B97" s="53" t="s">
        <v>1034</v>
      </c>
      <c r="C97" s="53"/>
      <c r="D97" s="53" t="s">
        <v>743</v>
      </c>
      <c r="E97" s="53"/>
      <c r="F97" s="53"/>
      <c r="G97">
        <v>0</v>
      </c>
      <c r="H97">
        <v>0</v>
      </c>
      <c r="I97" s="53" t="s">
        <v>626</v>
      </c>
      <c r="J97">
        <v>4000</v>
      </c>
      <c r="K97" s="21" t="str">
        <f t="shared" si="9"/>
        <v>001-HOLLIS-PAS-4</v>
      </c>
      <c r="L97" s="21"/>
      <c r="M97" s="21"/>
      <c r="N97" s="21"/>
      <c r="O97" s="21"/>
      <c r="P97" s="23" t="str">
        <f t="shared" si="10"/>
        <v>DECLARE @ITEM_ID INT = (SELECT ITEM_ID FROM items a join lines b on b.LINE_ID = a.LINE_ID WHERE b.LINE_CODE +'-'+a.INTERNAL_REFERENCE = '001-HOLLIS-PAS')</v>
      </c>
      <c r="Q97" s="23" t="str">
        <f t="shared" si="11"/>
        <v>DECLARE @ISACTIVE BIT = (CASE WHEN 'Si' = 'Si' THEN 1 ELSE 0 END)</v>
      </c>
      <c r="R97" s="23" t="str">
        <f t="shared" si="12"/>
        <v>@ITEM_ID,'4','','Naranja','',NULL,0,@ISACTIVE,4000</v>
      </c>
      <c r="S97" s="21"/>
      <c r="T97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'001-HOLLIS-PAS') DECLARE @ISACTIVE BIT = (CASE WHEN 'Si' = 'Si' THEN 1 ELSE 0 END) insert into item_references (ITEM_ID, REFERENCE_CODE, PROVIDER_REFERENCE_CODE, REFERENCE_NAME, PROVIDER_REFERENCE_NAME, NOTES, INVENTORY_QUANTITY, IS_ACTIVE, ALARM_MINIMUM_QUANTITY) values  (@ITEM_ID,'4','','Naranja','',NULL,0,@ISACTIVE,4000)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97" s="21"/>
      <c r="V97" s="21"/>
      <c r="W97" s="21"/>
      <c r="X97" s="21"/>
      <c r="Y97" s="21"/>
      <c r="Z97" s="21"/>
      <c r="AA97" s="21"/>
      <c r="AB97" s="54" t="str">
        <f t="shared" si="14"/>
        <v>DECLARE @REFERENCE_ID INT = (SELECT REFERENCE_ID FROM item_references WHERE ITEM_ID = @ITEM_ID AND REFERENCE_CODE = '4')</v>
      </c>
      <c r="AC97" s="21"/>
      <c r="AD97" s="54" t="str">
        <f t="shared" si="15"/>
        <v>UPDATE references_warehouse set QUANTITY = 0 WHERE WAREHOUSE_ID = @LOCAL AND REFERENCE_ID = @REFERENCE_ID</v>
      </c>
      <c r="AE97" s="21"/>
      <c r="AF97" s="54" t="str">
        <f t="shared" si="16"/>
        <v>UPDATE references_warehouse set QUANTITY = 0 WHERE WAREHOUSE_ID = @FRANCA AND REFERENCE_ID = @REFERENCE_ID</v>
      </c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</row>
    <row r="98" spans="1:45" hidden="1" x14ac:dyDescent="0.25">
      <c r="A98" s="53" t="s">
        <v>994</v>
      </c>
      <c r="B98" s="53" t="s">
        <v>1038</v>
      </c>
      <c r="C98" s="53"/>
      <c r="D98" s="53" t="s">
        <v>761</v>
      </c>
      <c r="E98" s="53"/>
      <c r="F98" s="53"/>
      <c r="G98">
        <v>0</v>
      </c>
      <c r="H98">
        <v>0</v>
      </c>
      <c r="I98" s="53" t="s">
        <v>626</v>
      </c>
      <c r="J98">
        <v>4000</v>
      </c>
      <c r="K98" s="21" t="str">
        <f t="shared" si="9"/>
        <v>001-HOLLIS-PAS-5</v>
      </c>
      <c r="L98" s="21"/>
      <c r="M98" s="21"/>
      <c r="N98" s="21"/>
      <c r="O98" s="21"/>
      <c r="P98" s="23" t="str">
        <f t="shared" si="10"/>
        <v>DECLARE @ITEM_ID INT = (SELECT ITEM_ID FROM items a join lines b on b.LINE_ID = a.LINE_ID WHERE b.LINE_CODE +'-'+a.INTERNAL_REFERENCE = '001-HOLLIS-PAS')</v>
      </c>
      <c r="Q98" s="23" t="str">
        <f t="shared" si="11"/>
        <v>DECLARE @ISACTIVE BIT = (CASE WHEN 'Si' = 'Si' THEN 1 ELSE 0 END)</v>
      </c>
      <c r="R98" s="23" t="str">
        <f t="shared" si="12"/>
        <v>@ITEM_ID,'5','','Rosado','',NULL,0,@ISACTIVE,4000</v>
      </c>
      <c r="S98" s="21"/>
      <c r="T98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'001-HOLLIS-PAS') DECLARE @ISACTIVE BIT = (CASE WHEN 'Si' = 'Si' THEN 1 ELSE 0 END) insert into item_references (ITEM_ID, REFERENCE_CODE, PROVIDER_REFERENCE_CODE, REFERENCE_NAME, PROVIDER_REFERENCE_NAME, NOTES, INVENTORY_QUANTITY, IS_ACTIVE, ALARM_MINIMUM_QUANTITY) values  (@ITEM_ID,'5','','Rosado','',NULL,0,@ISACTIVE,4000)
DECLARE @REFERENCE_ID INT = (SELECT REFERENCE_ID FROM item_references WHERE ITEM_ID = @ITEM_ID AND REFERENCE_CODE = '5') UPDATE references_warehouse set QUANTITY = 0 WHERE WAREHOUSE_ID = @LOCAL AND REFERENCE_ID = @REFERENCE_ID UPDATE references_warehouse set QUANTITY = 0 WHERE WAREHOUSE_ID = @FRANCA AND REFERENCE_ID = @REFERENCE_ID
GO</v>
      </c>
      <c r="U98" s="21"/>
      <c r="V98" s="21"/>
      <c r="W98" s="21"/>
      <c r="X98" s="21"/>
      <c r="Y98" s="21"/>
      <c r="Z98" s="21"/>
      <c r="AA98" s="21"/>
      <c r="AB98" s="54" t="str">
        <f t="shared" si="14"/>
        <v>DECLARE @REFERENCE_ID INT = (SELECT REFERENCE_ID FROM item_references WHERE ITEM_ID = @ITEM_ID AND REFERENCE_CODE = '5')</v>
      </c>
      <c r="AC98" s="21"/>
      <c r="AD98" s="54" t="str">
        <f t="shared" si="15"/>
        <v>UPDATE references_warehouse set QUANTITY = 0 WHERE WAREHOUSE_ID = @LOCAL AND REFERENCE_ID = @REFERENCE_ID</v>
      </c>
      <c r="AE98" s="21"/>
      <c r="AF98" s="54" t="str">
        <f t="shared" si="16"/>
        <v>UPDATE references_warehouse set QUANTITY = 0 WHERE WAREHOUSE_ID = @FRANCA AND REFERENCE_ID = @REFERENCE_ID</v>
      </c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</row>
    <row r="99" spans="1:45" hidden="1" x14ac:dyDescent="0.25">
      <c r="A99" s="53" t="s">
        <v>994</v>
      </c>
      <c r="B99" s="53" t="s">
        <v>1039</v>
      </c>
      <c r="C99" s="53"/>
      <c r="D99" s="53" t="s">
        <v>721</v>
      </c>
      <c r="E99" s="53"/>
      <c r="F99" s="53"/>
      <c r="G99">
        <v>0</v>
      </c>
      <c r="H99">
        <v>0</v>
      </c>
      <c r="I99" s="53" t="s">
        <v>626</v>
      </c>
      <c r="J99">
        <v>4000</v>
      </c>
      <c r="K99" s="21" t="str">
        <f t="shared" si="9"/>
        <v>001-HOLLIS-PAS-6</v>
      </c>
      <c r="L99" s="21"/>
      <c r="M99" s="21"/>
      <c r="N99" s="21"/>
      <c r="O99" s="21"/>
      <c r="P99" s="23" t="str">
        <f t="shared" si="10"/>
        <v>DECLARE @ITEM_ID INT = (SELECT ITEM_ID FROM items a join lines b on b.LINE_ID = a.LINE_ID WHERE b.LINE_CODE +'-'+a.INTERNAL_REFERENCE = '001-HOLLIS-PAS')</v>
      </c>
      <c r="Q99" s="23" t="str">
        <f t="shared" si="11"/>
        <v>DECLARE @ISACTIVE BIT = (CASE WHEN 'Si' = 'Si' THEN 1 ELSE 0 END)</v>
      </c>
      <c r="R99" s="23" t="str">
        <f t="shared" si="12"/>
        <v>@ITEM_ID,'6','','Verde','',NULL,0,@ISACTIVE,4000</v>
      </c>
      <c r="S99" s="21"/>
      <c r="T99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'001-HOLLIS-PAS') DECLARE @ISACTIVE BIT = (CASE WHEN 'Si' = 'Si' THEN 1 ELSE 0 END) insert into item_references (ITEM_ID, REFERENCE_CODE, PROVIDER_REFERENCE_CODE, REFERENCE_NAME, PROVIDER_REFERENCE_NAME, NOTES, INVENTORY_QUANTITY, IS_ACTIVE, ALARM_MINIMUM_QUANTITY) values  (@ITEM_ID,'6','','Verde','',NULL,0,@ISACTIVE,4000)
DECLARE @REFERENCE_ID INT = (SELECT REFERENCE_ID FROM item_references WHERE ITEM_ID = @ITEM_ID AND REFERENCE_CODE = '6') UPDATE references_warehouse set QUANTITY = 0 WHERE WAREHOUSE_ID = @LOCAL AND REFERENCE_ID = @REFERENCE_ID UPDATE references_warehouse set QUANTITY = 0 WHERE WAREHOUSE_ID = @FRANCA AND REFERENCE_ID = @REFERENCE_ID
GO</v>
      </c>
      <c r="U99" s="21"/>
      <c r="V99" s="21"/>
      <c r="W99" s="21"/>
      <c r="X99" s="21"/>
      <c r="Y99" s="21"/>
      <c r="Z99" s="21"/>
      <c r="AA99" s="21"/>
      <c r="AB99" s="54" t="str">
        <f t="shared" si="14"/>
        <v>DECLARE @REFERENCE_ID INT = (SELECT REFERENCE_ID FROM item_references WHERE ITEM_ID = @ITEM_ID AND REFERENCE_CODE = '6')</v>
      </c>
      <c r="AC99" s="21"/>
      <c r="AD99" s="54" t="str">
        <f t="shared" si="15"/>
        <v>UPDATE references_warehouse set QUANTITY = 0 WHERE WAREHOUSE_ID = @LOCAL AND REFERENCE_ID = @REFERENCE_ID</v>
      </c>
      <c r="AE99" s="21"/>
      <c r="AF99" s="54" t="str">
        <f t="shared" si="16"/>
        <v>UPDATE references_warehouse set QUANTITY = 0 WHERE WAREHOUSE_ID = @FRANCA AND REFERENCE_ID = @REFERENCE_ID</v>
      </c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</row>
    <row r="100" spans="1:45" hidden="1" x14ac:dyDescent="0.25">
      <c r="A100" s="53" t="s">
        <v>899</v>
      </c>
      <c r="B100" s="53" t="s">
        <v>1030</v>
      </c>
      <c r="C100" s="53"/>
      <c r="D100" s="53" t="s">
        <v>718</v>
      </c>
      <c r="E100" s="53"/>
      <c r="F100" s="53"/>
      <c r="G100">
        <v>0</v>
      </c>
      <c r="H100">
        <v>0</v>
      </c>
      <c r="I100" s="53" t="s">
        <v>626</v>
      </c>
      <c r="J100">
        <v>10000</v>
      </c>
      <c r="K100" s="21" t="str">
        <f t="shared" si="9"/>
        <v>001-JU-93-1</v>
      </c>
      <c r="L100" s="21"/>
      <c r="M100" s="21"/>
      <c r="N100" s="21"/>
      <c r="O100" s="21"/>
      <c r="P100" s="23" t="str">
        <f t="shared" si="10"/>
        <v>DECLARE @ITEM_ID INT = (SELECT ITEM_ID FROM items a join lines b on b.LINE_ID = a.LINE_ID WHERE b.LINE_CODE +'-'+a.INTERNAL_REFERENCE = '001-JU-93')</v>
      </c>
      <c r="Q100" s="23" t="str">
        <f t="shared" si="11"/>
        <v>DECLARE @ISACTIVE BIT = (CASE WHEN 'Si' = 'Si' THEN 1 ELSE 0 END)</v>
      </c>
      <c r="R100" s="23" t="str">
        <f t="shared" si="12"/>
        <v>@ITEM_ID,'1','','Blanco','',NULL,0,@ISACTIVE,10000</v>
      </c>
      <c r="S100" s="21"/>
      <c r="T100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'001-JU-93') DECLARE @ISACTIVE BIT = (CASE WHEN 'Si' = 'Si' THEN 1 ELSE 0 END) insert into item_references (ITEM_ID, REFERENCE_CODE, PROVIDER_REFERENCE_CODE, REFERENCE_NAME, PROVIDER_REFERENCE_NAME, NOTES, INVENTORY_QUANTITY, IS_ACTIVE, ALARM_MINIMUM_QUANTITY) values  (@ITEM_ID,'1','','Blanco','',NULL,0,@ISACTIVE,10000)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00" s="21"/>
      <c r="V100" s="21"/>
      <c r="W100" s="21"/>
      <c r="X100" s="21"/>
      <c r="Y100" s="21"/>
      <c r="Z100" s="21"/>
      <c r="AA100" s="21"/>
      <c r="AB100" s="54" t="str">
        <f t="shared" si="14"/>
        <v>DECLARE @REFERENCE_ID INT = (SELECT REFERENCE_ID FROM item_references WHERE ITEM_ID = @ITEM_ID AND REFERENCE_CODE = '1')</v>
      </c>
      <c r="AC100" s="21"/>
      <c r="AD100" s="54" t="str">
        <f t="shared" si="15"/>
        <v>UPDATE references_warehouse set QUANTITY = 0 WHERE WAREHOUSE_ID = @LOCAL AND REFERENCE_ID = @REFERENCE_ID</v>
      </c>
      <c r="AE100" s="21"/>
      <c r="AF100" s="54" t="str">
        <f t="shared" si="16"/>
        <v>UPDATE references_warehouse set QUANTITY = 0 WHERE WAREHOUSE_ID = @FRANCA AND REFERENCE_ID = @REFERENCE_ID</v>
      </c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</row>
    <row r="101" spans="1:45" hidden="1" x14ac:dyDescent="0.25">
      <c r="A101" s="53" t="s">
        <v>900</v>
      </c>
      <c r="B101" s="53" t="s">
        <v>1030</v>
      </c>
      <c r="C101" s="53"/>
      <c r="D101" s="53" t="s">
        <v>772</v>
      </c>
      <c r="E101" s="53"/>
      <c r="F101" s="53"/>
      <c r="G101">
        <v>0</v>
      </c>
      <c r="H101">
        <v>0</v>
      </c>
      <c r="I101" s="53" t="s">
        <v>626</v>
      </c>
      <c r="J101">
        <v>10000</v>
      </c>
      <c r="K101" s="21" t="str">
        <f t="shared" si="9"/>
        <v>001-JU-94-1</v>
      </c>
      <c r="L101" s="21"/>
      <c r="M101" s="21"/>
      <c r="N101" s="21"/>
      <c r="O101" s="21"/>
      <c r="P101" s="23" t="str">
        <f t="shared" si="10"/>
        <v>DECLARE @ITEM_ID INT = (SELECT ITEM_ID FROM items a join lines b on b.LINE_ID = a.LINE_ID WHERE b.LINE_CODE +'-'+a.INTERNAL_REFERENCE = '001-JU-94')</v>
      </c>
      <c r="Q101" s="23" t="str">
        <f t="shared" si="11"/>
        <v>DECLARE @ISACTIVE BIT = (CASE WHEN 'Si' = 'Si' THEN 1 ELSE 0 END)</v>
      </c>
      <c r="R101" s="23" t="str">
        <f t="shared" si="12"/>
        <v>@ITEM_ID,'1','','Bamboo','',NULL,0,@ISACTIVE,10000</v>
      </c>
      <c r="S101" s="21"/>
      <c r="T101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'001-JU-94') DECLARE @ISACTIVE BIT = (CASE WHEN 'Si' = 'Si' THEN 1 ELSE 0 END) insert into item_references (ITEM_ID, REFERENCE_CODE, PROVIDER_REFERENCE_CODE, REFERENCE_NAME, PROVIDER_REFERENCE_NAME, NOTES, INVENTORY_QUANTITY, IS_ACTIVE, ALARM_MINIMUM_QUANTITY) values  (@ITEM_ID,'1','','Bamboo','',NULL,0,@ISACTIVE,10000)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01" s="21"/>
      <c r="V101" s="21"/>
      <c r="W101" s="21"/>
      <c r="X101" s="21"/>
      <c r="Y101" s="21"/>
      <c r="Z101" s="21"/>
      <c r="AA101" s="21"/>
      <c r="AB101" s="54" t="str">
        <f t="shared" si="14"/>
        <v>DECLARE @REFERENCE_ID INT = (SELECT REFERENCE_ID FROM item_references WHERE ITEM_ID = @ITEM_ID AND REFERENCE_CODE = '1')</v>
      </c>
      <c r="AC101" s="21"/>
      <c r="AD101" s="54" t="str">
        <f t="shared" si="15"/>
        <v>UPDATE references_warehouse set QUANTITY = 0 WHERE WAREHOUSE_ID = @LOCAL AND REFERENCE_ID = @REFERENCE_ID</v>
      </c>
      <c r="AE101" s="21"/>
      <c r="AF101" s="54" t="str">
        <f t="shared" si="16"/>
        <v>UPDATE references_warehouse set QUANTITY = 0 WHERE WAREHOUSE_ID = @FRANCA AND REFERENCE_ID = @REFERENCE_ID</v>
      </c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</row>
    <row r="102" spans="1:45" hidden="1" x14ac:dyDescent="0.25">
      <c r="A102" s="53" t="s">
        <v>911</v>
      </c>
      <c r="B102" s="53" t="s">
        <v>1030</v>
      </c>
      <c r="C102" s="53"/>
      <c r="D102" s="53" t="s">
        <v>718</v>
      </c>
      <c r="E102" s="53"/>
      <c r="F102" s="53"/>
      <c r="G102">
        <v>0</v>
      </c>
      <c r="H102">
        <v>0</v>
      </c>
      <c r="I102" s="53" t="s">
        <v>626</v>
      </c>
      <c r="J102">
        <v>10000</v>
      </c>
      <c r="K102" s="21" t="str">
        <f t="shared" si="9"/>
        <v>001-JU-95-1</v>
      </c>
      <c r="L102" s="21"/>
      <c r="M102" s="21"/>
      <c r="N102" s="21"/>
      <c r="O102" s="21"/>
      <c r="P102" s="23" t="str">
        <f t="shared" si="10"/>
        <v>DECLARE @ITEM_ID INT = (SELECT ITEM_ID FROM items a join lines b on b.LINE_ID = a.LINE_ID WHERE b.LINE_CODE +'-'+a.INTERNAL_REFERENCE = '001-JU-95')</v>
      </c>
      <c r="Q102" s="23" t="str">
        <f t="shared" si="11"/>
        <v>DECLARE @ISACTIVE BIT = (CASE WHEN 'Si' = 'Si' THEN 1 ELSE 0 END)</v>
      </c>
      <c r="R102" s="23" t="str">
        <f t="shared" si="12"/>
        <v>@ITEM_ID,'1','','Blanco','',NULL,0,@ISACTIVE,10000</v>
      </c>
      <c r="S102" s="21"/>
      <c r="T102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'001-JU-95') DECLARE @ISACTIVE BIT = (CASE WHEN 'Si' = 'Si' THEN 1 ELSE 0 END) insert into item_references (ITEM_ID, REFERENCE_CODE, PROVIDER_REFERENCE_CODE, REFERENCE_NAME, PROVIDER_REFERENCE_NAME, NOTES, INVENTORY_QUANTITY, IS_ACTIVE, ALARM_MINIMUM_QUANTITY) values  (@ITEM_ID,'1','','Blanco','',NULL,0,@ISACTIVE,10000)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02" s="21"/>
      <c r="V102" s="21"/>
      <c r="W102" s="21"/>
      <c r="X102" s="21"/>
      <c r="Y102" s="21"/>
      <c r="Z102" s="21"/>
      <c r="AA102" s="21"/>
      <c r="AB102" s="54" t="str">
        <f t="shared" si="14"/>
        <v>DECLARE @REFERENCE_ID INT = (SELECT REFERENCE_ID FROM item_references WHERE ITEM_ID = @ITEM_ID AND REFERENCE_CODE = '1')</v>
      </c>
      <c r="AC102" s="21"/>
      <c r="AD102" s="54" t="str">
        <f t="shared" si="15"/>
        <v>UPDATE references_warehouse set QUANTITY = 0 WHERE WAREHOUSE_ID = @LOCAL AND REFERENCE_ID = @REFERENCE_ID</v>
      </c>
      <c r="AE102" s="21"/>
      <c r="AF102" s="54" t="str">
        <f t="shared" si="16"/>
        <v>UPDATE references_warehouse set QUANTITY = 0 WHERE WAREHOUSE_ID = @FRANCA AND REFERENCE_ID = @REFERENCE_ID</v>
      </c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</row>
    <row r="103" spans="1:45" hidden="1" x14ac:dyDescent="0.25">
      <c r="A103" s="53" t="s">
        <v>917</v>
      </c>
      <c r="B103" s="53" t="s">
        <v>1030</v>
      </c>
      <c r="C103" s="53"/>
      <c r="D103" s="53" t="s">
        <v>724</v>
      </c>
      <c r="E103" s="53"/>
      <c r="F103" s="53"/>
      <c r="G103">
        <v>0</v>
      </c>
      <c r="H103">
        <v>0</v>
      </c>
      <c r="I103" s="53" t="s">
        <v>626</v>
      </c>
      <c r="J103">
        <v>600</v>
      </c>
      <c r="K103" s="21" t="str">
        <f t="shared" si="9"/>
        <v>001-JU-96-1</v>
      </c>
      <c r="L103" s="21"/>
      <c r="M103" s="21"/>
      <c r="N103" s="21"/>
      <c r="O103" s="21"/>
      <c r="P103" s="23" t="str">
        <f t="shared" si="10"/>
        <v>DECLARE @ITEM_ID INT = (SELECT ITEM_ID FROM items a join lines b on b.LINE_ID = a.LINE_ID WHERE b.LINE_CODE +'-'+a.INTERNAL_REFERENCE = '001-JU-96')</v>
      </c>
      <c r="Q103" s="23" t="str">
        <f t="shared" si="11"/>
        <v>DECLARE @ISACTIVE BIT = (CASE WHEN 'Si' = 'Si' THEN 1 ELSE 0 END)</v>
      </c>
      <c r="R103" s="23" t="str">
        <f t="shared" si="12"/>
        <v>@ITEM_ID,'1','','Natural','',NULL,0,@ISACTIVE,600</v>
      </c>
      <c r="S103" s="21"/>
      <c r="T103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'001-JU-96') DECLARE @ISACTIVE BIT = (CASE WHEN 'Si' = 'Si' THEN 1 ELSE 0 END) insert into item_references (ITEM_ID, REFERENCE_CODE, PROVIDER_REFERENCE_CODE, REFERENCE_NAME, PROVIDER_REFERENCE_NAME, NOTES, INVENTORY_QUANTITY, IS_ACTIVE, ALARM_MINIMUM_QUANTITY) values  (@ITEM_ID,'1','','Natural','',NULL,0,@ISACTIVE,600)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03" s="21"/>
      <c r="V103" s="21"/>
      <c r="W103" s="21"/>
      <c r="X103" s="21"/>
      <c r="Y103" s="21"/>
      <c r="Z103" s="21"/>
      <c r="AA103" s="21"/>
      <c r="AB103" s="54" t="str">
        <f t="shared" si="14"/>
        <v>DECLARE @REFERENCE_ID INT = (SELECT REFERENCE_ID FROM item_references WHERE ITEM_ID = @ITEM_ID AND REFERENCE_CODE = '1')</v>
      </c>
      <c r="AC103" s="21"/>
      <c r="AD103" s="54" t="str">
        <f t="shared" si="15"/>
        <v>UPDATE references_warehouse set QUANTITY = 0 WHERE WAREHOUSE_ID = @LOCAL AND REFERENCE_ID = @REFERENCE_ID</v>
      </c>
      <c r="AE103" s="21"/>
      <c r="AF103" s="54" t="str">
        <f t="shared" si="16"/>
        <v>UPDATE references_warehouse set QUANTITY = 0 WHERE WAREHOUSE_ID = @FRANCA AND REFERENCE_ID = @REFERENCE_ID</v>
      </c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</row>
    <row r="104" spans="1:45" hidden="1" x14ac:dyDescent="0.25">
      <c r="A104" s="53" t="s">
        <v>935</v>
      </c>
      <c r="B104" s="53" t="s">
        <v>1030</v>
      </c>
      <c r="C104" s="53"/>
      <c r="D104" s="53" t="s">
        <v>724</v>
      </c>
      <c r="E104" s="53"/>
      <c r="F104" s="53"/>
      <c r="G104">
        <v>0</v>
      </c>
      <c r="H104">
        <v>0</v>
      </c>
      <c r="I104" s="53" t="s">
        <v>626</v>
      </c>
      <c r="J104">
        <v>700</v>
      </c>
      <c r="K104" s="21" t="str">
        <f t="shared" si="9"/>
        <v>001-JU-97-1</v>
      </c>
      <c r="L104" s="21"/>
      <c r="M104" s="21"/>
      <c r="N104" s="21"/>
      <c r="O104" s="21"/>
      <c r="P104" s="23" t="str">
        <f t="shared" si="10"/>
        <v>DECLARE @ITEM_ID INT = (SELECT ITEM_ID FROM items a join lines b on b.LINE_ID = a.LINE_ID WHERE b.LINE_CODE +'-'+a.INTERNAL_REFERENCE = '001-JU-97')</v>
      </c>
      <c r="Q104" s="23" t="str">
        <f t="shared" si="11"/>
        <v>DECLARE @ISACTIVE BIT = (CASE WHEN 'Si' = 'Si' THEN 1 ELSE 0 END)</v>
      </c>
      <c r="R104" s="23" t="str">
        <f t="shared" si="12"/>
        <v>@ITEM_ID,'1','','Natural','',NULL,0,@ISACTIVE,700</v>
      </c>
      <c r="S104" s="21"/>
      <c r="T104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'001-JU-97') DECLARE @ISACTIVE BIT = (CASE WHEN 'Si' = 'Si' THEN 1 ELSE 0 END) insert into item_references (ITEM_ID, REFERENCE_CODE, PROVIDER_REFERENCE_CODE, REFERENCE_NAME, PROVIDER_REFERENCE_NAME, NOTES, INVENTORY_QUANTITY, IS_ACTIVE, ALARM_MINIMUM_QUANTITY) values  (@ITEM_ID,'1','','Natural','',NULL,0,@ISACTIVE,700)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04" s="21"/>
      <c r="V104" s="21"/>
      <c r="W104" s="21"/>
      <c r="X104" s="21"/>
      <c r="Y104" s="21"/>
      <c r="Z104" s="21"/>
      <c r="AA104" s="21"/>
      <c r="AB104" s="54" t="str">
        <f t="shared" si="14"/>
        <v>DECLARE @REFERENCE_ID INT = (SELECT REFERENCE_ID FROM item_references WHERE ITEM_ID = @ITEM_ID AND REFERENCE_CODE = '1')</v>
      </c>
      <c r="AC104" s="21"/>
      <c r="AD104" s="54" t="str">
        <f t="shared" si="15"/>
        <v>UPDATE references_warehouse set QUANTITY = 0 WHERE WAREHOUSE_ID = @LOCAL AND REFERENCE_ID = @REFERENCE_ID</v>
      </c>
      <c r="AE104" s="21"/>
      <c r="AF104" s="54" t="str">
        <f t="shared" si="16"/>
        <v>UPDATE references_warehouse set QUANTITY = 0 WHERE WAREHOUSE_ID = @FRANCA AND REFERENCE_ID = @REFERENCE_ID</v>
      </c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</row>
    <row r="105" spans="1:45" hidden="1" x14ac:dyDescent="0.25">
      <c r="A105" s="53" t="s">
        <v>965</v>
      </c>
      <c r="B105" s="53" t="s">
        <v>1030</v>
      </c>
      <c r="C105" s="53"/>
      <c r="D105" s="53" t="s">
        <v>724</v>
      </c>
      <c r="E105" s="53"/>
      <c r="F105" s="53"/>
      <c r="G105">
        <v>0</v>
      </c>
      <c r="H105">
        <v>0</v>
      </c>
      <c r="I105" s="53" t="s">
        <v>626</v>
      </c>
      <c r="J105">
        <v>700</v>
      </c>
      <c r="K105" s="21" t="str">
        <f t="shared" si="9"/>
        <v>001-JU-98-1</v>
      </c>
      <c r="L105" s="21"/>
      <c r="M105" s="21"/>
      <c r="N105" s="21"/>
      <c r="O105" s="21"/>
      <c r="P105" s="23" t="str">
        <f t="shared" si="10"/>
        <v>DECLARE @ITEM_ID INT = (SELECT ITEM_ID FROM items a join lines b on b.LINE_ID = a.LINE_ID WHERE b.LINE_CODE +'-'+a.INTERNAL_REFERENCE = '001-JU-98')</v>
      </c>
      <c r="Q105" s="23" t="str">
        <f t="shared" si="11"/>
        <v>DECLARE @ISACTIVE BIT = (CASE WHEN 'Si' = 'Si' THEN 1 ELSE 0 END)</v>
      </c>
      <c r="R105" s="23" t="str">
        <f t="shared" si="12"/>
        <v>@ITEM_ID,'1','','Natural','',NULL,0,@ISACTIVE,700</v>
      </c>
      <c r="S105" s="21"/>
      <c r="T105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'001-JU-98') DECLARE @ISACTIVE BIT = (CASE WHEN 'Si' = 'Si' THEN 1 ELSE 0 END) insert into item_references (ITEM_ID, REFERENCE_CODE, PROVIDER_REFERENCE_CODE, REFERENCE_NAME, PROVIDER_REFERENCE_NAME, NOTES, INVENTORY_QUANTITY, IS_ACTIVE, ALARM_MINIMUM_QUANTITY) values  (@ITEM_ID,'1','','Natural','',NULL,0,@ISACTIVE,700)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05" s="21"/>
      <c r="V105" s="21"/>
      <c r="W105" s="21"/>
      <c r="X105" s="21"/>
      <c r="Y105" s="21"/>
      <c r="Z105" s="21"/>
      <c r="AA105" s="21"/>
      <c r="AB105" s="54" t="str">
        <f t="shared" si="14"/>
        <v>DECLARE @REFERENCE_ID INT = (SELECT REFERENCE_ID FROM item_references WHERE ITEM_ID = @ITEM_ID AND REFERENCE_CODE = '1')</v>
      </c>
      <c r="AC105" s="21"/>
      <c r="AD105" s="54" t="str">
        <f t="shared" si="15"/>
        <v>UPDATE references_warehouse set QUANTITY = 0 WHERE WAREHOUSE_ID = @LOCAL AND REFERENCE_ID = @REFERENCE_ID</v>
      </c>
      <c r="AE105" s="21"/>
      <c r="AF105" s="54" t="str">
        <f t="shared" si="16"/>
        <v>UPDATE references_warehouse set QUANTITY = 0 WHERE WAREHOUSE_ID = @FRANCA AND REFERENCE_ID = @REFERENCE_ID</v>
      </c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</row>
    <row r="106" spans="1:45" hidden="1" x14ac:dyDescent="0.25">
      <c r="A106" s="53" t="s">
        <v>826</v>
      </c>
      <c r="B106" s="53" t="s">
        <v>1030</v>
      </c>
      <c r="C106" s="53"/>
      <c r="D106" s="53" t="s">
        <v>713</v>
      </c>
      <c r="E106" s="53"/>
      <c r="F106" s="53"/>
      <c r="G106">
        <v>0</v>
      </c>
      <c r="H106">
        <v>0</v>
      </c>
      <c r="I106" s="53" t="s">
        <v>626</v>
      </c>
      <c r="J106">
        <v>600</v>
      </c>
      <c r="K106" s="21" t="str">
        <f t="shared" si="9"/>
        <v>001-JU-99-1</v>
      </c>
      <c r="L106" s="21"/>
      <c r="M106" s="21"/>
      <c r="N106" s="21"/>
      <c r="O106" s="21"/>
      <c r="P106" s="23" t="str">
        <f t="shared" si="10"/>
        <v>DECLARE @ITEM_ID INT = (SELECT ITEM_ID FROM items a join lines b on b.LINE_ID = a.LINE_ID WHERE b.LINE_CODE +'-'+a.INTERNAL_REFERENCE = '001-JU-99')</v>
      </c>
      <c r="Q106" s="23" t="str">
        <f t="shared" si="11"/>
        <v>DECLARE @ISACTIVE BIT = (CASE WHEN 'Si' = 'Si' THEN 1 ELSE 0 END)</v>
      </c>
      <c r="R106" s="23" t="str">
        <f t="shared" si="12"/>
        <v>@ITEM_ID,'1','','Negro','',NULL,0,@ISACTIVE,600</v>
      </c>
      <c r="S106" s="21"/>
      <c r="T106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'001-JU-99')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06" s="21"/>
      <c r="V106" s="21"/>
      <c r="W106" s="21"/>
      <c r="X106" s="21"/>
      <c r="Y106" s="21"/>
      <c r="Z106" s="21"/>
      <c r="AA106" s="21"/>
      <c r="AB106" s="54" t="str">
        <f t="shared" si="14"/>
        <v>DECLARE @REFERENCE_ID INT = (SELECT REFERENCE_ID FROM item_references WHERE ITEM_ID = @ITEM_ID AND REFERENCE_CODE = '1')</v>
      </c>
      <c r="AC106" s="21"/>
      <c r="AD106" s="54" t="str">
        <f t="shared" si="15"/>
        <v>UPDATE references_warehouse set QUANTITY = 0 WHERE WAREHOUSE_ID = @LOCAL AND REFERENCE_ID = @REFERENCE_ID</v>
      </c>
      <c r="AE106" s="21"/>
      <c r="AF106" s="54" t="str">
        <f t="shared" si="16"/>
        <v>UPDATE references_warehouse set QUANTITY = 0 WHERE WAREHOUSE_ID = @FRANCA AND REFERENCE_ID = @REFERENCE_ID</v>
      </c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</row>
    <row r="107" spans="1:45" hidden="1" x14ac:dyDescent="0.25">
      <c r="A107" s="53" t="s">
        <v>910</v>
      </c>
      <c r="B107" s="53" t="s">
        <v>1030</v>
      </c>
      <c r="C107" s="53"/>
      <c r="D107" s="53" t="s">
        <v>715</v>
      </c>
      <c r="E107" s="53"/>
      <c r="F107" s="53"/>
      <c r="G107">
        <v>0</v>
      </c>
      <c r="H107">
        <v>0</v>
      </c>
      <c r="I107" s="53" t="s">
        <v>626</v>
      </c>
      <c r="J107">
        <v>10000</v>
      </c>
      <c r="K107" s="21" t="str">
        <f t="shared" si="9"/>
        <v>001-LAPIZ-ROJO-1</v>
      </c>
      <c r="L107" s="21"/>
      <c r="M107" s="21"/>
      <c r="N107" s="21"/>
      <c r="O107" s="21"/>
      <c r="P107" s="23" t="str">
        <f t="shared" si="10"/>
        <v>DECLARE @ITEM_ID INT = (SELECT ITEM_ID FROM items a join lines b on b.LINE_ID = a.LINE_ID WHERE b.LINE_CODE +'-'+a.INTERNAL_REFERENCE = '001-LAPIZ-ROJO')</v>
      </c>
      <c r="Q107" s="23" t="str">
        <f t="shared" si="11"/>
        <v>DECLARE @ISACTIVE BIT = (CASE WHEN 'Si' = 'Si' THEN 1 ELSE 0 END)</v>
      </c>
      <c r="R107" s="23" t="str">
        <f t="shared" si="12"/>
        <v>@ITEM_ID,'1','','Rojo','',NULL,0,@ISACTIVE,10000</v>
      </c>
      <c r="S107" s="21"/>
      <c r="T107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'001-LAPIZ-ROJO') DECLARE @ISACTIVE BIT = (CASE WHEN 'Si' = 'Si' THEN 1 ELSE 0 END) insert into item_references (ITEM_ID, REFERENCE_CODE, PROVIDER_REFERENCE_CODE, REFERENCE_NAME, PROVIDER_REFERENCE_NAME, NOTES, INVENTORY_QUANTITY, IS_ACTIVE, ALARM_MINIMUM_QUANTITY) values  (@ITEM_ID,'1','','Rojo','',NULL,0,@ISACTIVE,10000)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07" s="21"/>
      <c r="V107" s="21"/>
      <c r="W107" s="21"/>
      <c r="X107" s="21"/>
      <c r="Y107" s="21"/>
      <c r="Z107" s="21"/>
      <c r="AA107" s="21"/>
      <c r="AB107" s="54" t="str">
        <f t="shared" si="14"/>
        <v>DECLARE @REFERENCE_ID INT = (SELECT REFERENCE_ID FROM item_references WHERE ITEM_ID = @ITEM_ID AND REFERENCE_CODE = '1')</v>
      </c>
      <c r="AC107" s="21"/>
      <c r="AD107" s="54" t="str">
        <f t="shared" si="15"/>
        <v>UPDATE references_warehouse set QUANTITY = 0 WHERE WAREHOUSE_ID = @LOCAL AND REFERENCE_ID = @REFERENCE_ID</v>
      </c>
      <c r="AE107" s="21"/>
      <c r="AF107" s="54" t="str">
        <f t="shared" si="16"/>
        <v>UPDATE references_warehouse set QUANTITY = 0 WHERE WAREHOUSE_ID = @FRANCA AND REFERENCE_ID = @REFERENCE_ID</v>
      </c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</row>
    <row r="108" spans="1:45" hidden="1" x14ac:dyDescent="0.25">
      <c r="A108" s="53" t="s">
        <v>954</v>
      </c>
      <c r="B108" s="53" t="s">
        <v>1033</v>
      </c>
      <c r="C108" s="53"/>
      <c r="D108" s="53" t="s">
        <v>714</v>
      </c>
      <c r="E108" s="53"/>
      <c r="F108" s="53"/>
      <c r="G108">
        <v>0</v>
      </c>
      <c r="H108">
        <v>0</v>
      </c>
      <c r="I108" s="53" t="s">
        <v>626</v>
      </c>
      <c r="J108">
        <v>700</v>
      </c>
      <c r="K108" s="21" t="str">
        <f t="shared" si="9"/>
        <v>001-LL-117-3</v>
      </c>
      <c r="L108" s="21"/>
      <c r="M108" s="21"/>
      <c r="N108" s="21"/>
      <c r="O108" s="21"/>
      <c r="P108" s="23" t="str">
        <f t="shared" si="10"/>
        <v>DECLARE @ITEM_ID INT = (SELECT ITEM_ID FROM items a join lines b on b.LINE_ID = a.LINE_ID WHERE b.LINE_CODE +'-'+a.INTERNAL_REFERENCE = '001-LL-117')</v>
      </c>
      <c r="Q108" s="23" t="str">
        <f t="shared" si="11"/>
        <v>DECLARE @ISACTIVE BIT = (CASE WHEN 'Si' = 'Si' THEN 1 ELSE 0 END)</v>
      </c>
      <c r="R108" s="23" t="str">
        <f t="shared" si="12"/>
        <v>@ITEM_ID,'3','','Azul','',NULL,0,@ISACTIVE,700</v>
      </c>
      <c r="S108" s="21"/>
      <c r="T108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'001-LL-117') DECLARE @ISACTIVE BIT = (CASE WHEN 'Si' = 'Si' THEN 1 ELSE 0 END) insert into item_references (ITEM_ID, REFERENCE_CODE, PROVIDER_REFERENCE_CODE, REFERENCE_NAME, PROVIDER_REFERENCE_NAME, NOTES, INVENTORY_QUANTITY, IS_ACTIVE, ALARM_MINIMUM_QUANTITY) values  (@ITEM_ID,'3','','Azul','',NULL,0,@ISACTIVE,700)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108" s="21"/>
      <c r="V108" s="21"/>
      <c r="W108" s="21"/>
      <c r="X108" s="21"/>
      <c r="Y108" s="21"/>
      <c r="Z108" s="21"/>
      <c r="AA108" s="21"/>
      <c r="AB108" s="54" t="str">
        <f t="shared" si="14"/>
        <v>DECLARE @REFERENCE_ID INT = (SELECT REFERENCE_ID FROM item_references WHERE ITEM_ID = @ITEM_ID AND REFERENCE_CODE = '3')</v>
      </c>
      <c r="AC108" s="21"/>
      <c r="AD108" s="54" t="str">
        <f t="shared" si="15"/>
        <v>UPDATE references_warehouse set QUANTITY = 0 WHERE WAREHOUSE_ID = @LOCAL AND REFERENCE_ID = @REFERENCE_ID</v>
      </c>
      <c r="AE108" s="21"/>
      <c r="AF108" s="54" t="str">
        <f t="shared" si="16"/>
        <v>UPDATE references_warehouse set QUANTITY = 0 WHERE WAREHOUSE_ID = @FRANCA AND REFERENCE_ID = @REFERENCE_ID</v>
      </c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</row>
    <row r="109" spans="1:45" hidden="1" x14ac:dyDescent="0.25">
      <c r="A109" s="53" t="s">
        <v>954</v>
      </c>
      <c r="B109" s="53" t="s">
        <v>1030</v>
      </c>
      <c r="C109" s="53"/>
      <c r="D109" s="53" t="s">
        <v>713</v>
      </c>
      <c r="E109" s="53"/>
      <c r="F109" s="53"/>
      <c r="G109">
        <v>0</v>
      </c>
      <c r="H109">
        <v>0</v>
      </c>
      <c r="I109" s="53" t="s">
        <v>626</v>
      </c>
      <c r="J109">
        <v>700</v>
      </c>
      <c r="K109" s="21" t="str">
        <f t="shared" si="9"/>
        <v>001-LL-117-1</v>
      </c>
      <c r="L109" s="21"/>
      <c r="M109" s="21"/>
      <c r="N109" s="21"/>
      <c r="O109" s="21"/>
      <c r="P109" s="23" t="str">
        <f t="shared" si="10"/>
        <v>DECLARE @ITEM_ID INT = (SELECT ITEM_ID FROM items a join lines b on b.LINE_ID = a.LINE_ID WHERE b.LINE_CODE +'-'+a.INTERNAL_REFERENCE = '001-LL-117')</v>
      </c>
      <c r="Q109" s="23" t="str">
        <f t="shared" si="11"/>
        <v>DECLARE @ISACTIVE BIT = (CASE WHEN 'Si' = 'Si' THEN 1 ELSE 0 END)</v>
      </c>
      <c r="R109" s="23" t="str">
        <f t="shared" si="12"/>
        <v>@ITEM_ID,'1','','Negro','',NULL,0,@ISACTIVE,700</v>
      </c>
      <c r="S109" s="21"/>
      <c r="T109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'001-LL-117')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09" s="21"/>
      <c r="V109" s="21"/>
      <c r="W109" s="21"/>
      <c r="X109" s="21"/>
      <c r="Y109" s="21"/>
      <c r="Z109" s="21"/>
      <c r="AA109" s="21"/>
      <c r="AB109" s="54" t="str">
        <f t="shared" si="14"/>
        <v>DECLARE @REFERENCE_ID INT = (SELECT REFERENCE_ID FROM item_references WHERE ITEM_ID = @ITEM_ID AND REFERENCE_CODE = '1')</v>
      </c>
      <c r="AC109" s="21"/>
      <c r="AD109" s="54" t="str">
        <f t="shared" si="15"/>
        <v>UPDATE references_warehouse set QUANTITY = 0 WHERE WAREHOUSE_ID = @LOCAL AND REFERENCE_ID = @REFERENCE_ID</v>
      </c>
      <c r="AE109" s="21"/>
      <c r="AF109" s="54" t="str">
        <f t="shared" si="16"/>
        <v>UPDATE references_warehouse set QUANTITY = 0 WHERE WAREHOUSE_ID = @FRANCA AND REFERENCE_ID = @REFERENCE_ID</v>
      </c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</row>
    <row r="110" spans="1:45" hidden="1" x14ac:dyDescent="0.25">
      <c r="A110" s="53" t="s">
        <v>954</v>
      </c>
      <c r="B110" s="53" t="s">
        <v>1034</v>
      </c>
      <c r="C110" s="53"/>
      <c r="D110" s="53" t="s">
        <v>715</v>
      </c>
      <c r="E110" s="53"/>
      <c r="F110" s="53"/>
      <c r="G110">
        <v>0</v>
      </c>
      <c r="H110">
        <v>0</v>
      </c>
      <c r="I110" s="53" t="s">
        <v>626</v>
      </c>
      <c r="J110">
        <v>700</v>
      </c>
      <c r="K110" s="21" t="str">
        <f t="shared" si="9"/>
        <v>001-LL-117-4</v>
      </c>
      <c r="L110" s="21"/>
      <c r="M110" s="21"/>
      <c r="N110" s="21"/>
      <c r="O110" s="21"/>
      <c r="P110" s="23" t="str">
        <f t="shared" si="10"/>
        <v>DECLARE @ITEM_ID INT = (SELECT ITEM_ID FROM items a join lines b on b.LINE_ID = a.LINE_ID WHERE b.LINE_CODE +'-'+a.INTERNAL_REFERENCE = '001-LL-117')</v>
      </c>
      <c r="Q110" s="23" t="str">
        <f t="shared" si="11"/>
        <v>DECLARE @ISACTIVE BIT = (CASE WHEN 'Si' = 'Si' THEN 1 ELSE 0 END)</v>
      </c>
      <c r="R110" s="23" t="str">
        <f t="shared" si="12"/>
        <v>@ITEM_ID,'4','','Rojo','',NULL,0,@ISACTIVE,700</v>
      </c>
      <c r="S110" s="21"/>
      <c r="T110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'001-LL-117') DECLARE @ISACTIVE BIT = (CASE WHEN 'Si' = 'Si' THEN 1 ELSE 0 END) insert into item_references (ITEM_ID, REFERENCE_CODE, PROVIDER_REFERENCE_CODE, REFERENCE_NAME, PROVIDER_REFERENCE_NAME, NOTES, INVENTORY_QUANTITY, IS_ACTIVE, ALARM_MINIMUM_QUANTITY) values  (@ITEM_ID,'4','','Rojo','',NULL,0,@ISACTIVE,700)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110" s="21"/>
      <c r="V110" s="21"/>
      <c r="W110" s="21"/>
      <c r="X110" s="21"/>
      <c r="Y110" s="21"/>
      <c r="Z110" s="21"/>
      <c r="AA110" s="21"/>
      <c r="AB110" s="54" t="str">
        <f t="shared" si="14"/>
        <v>DECLARE @REFERENCE_ID INT = (SELECT REFERENCE_ID FROM item_references WHERE ITEM_ID = @ITEM_ID AND REFERENCE_CODE = '4')</v>
      </c>
      <c r="AC110" s="21"/>
      <c r="AD110" s="54" t="str">
        <f t="shared" si="15"/>
        <v>UPDATE references_warehouse set QUANTITY = 0 WHERE WAREHOUSE_ID = @LOCAL AND REFERENCE_ID = @REFERENCE_ID</v>
      </c>
      <c r="AE110" s="21"/>
      <c r="AF110" s="54" t="str">
        <f t="shared" si="16"/>
        <v>UPDATE references_warehouse set QUANTITY = 0 WHERE WAREHOUSE_ID = @FRANCA AND REFERENCE_ID = @REFERENCE_ID</v>
      </c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</row>
    <row r="111" spans="1:45" hidden="1" x14ac:dyDescent="0.25">
      <c r="A111" s="53" t="s">
        <v>954</v>
      </c>
      <c r="B111" s="53" t="s">
        <v>1032</v>
      </c>
      <c r="C111" s="53"/>
      <c r="D111" s="53" t="s">
        <v>717</v>
      </c>
      <c r="E111" s="53"/>
      <c r="F111" s="53"/>
      <c r="G111">
        <v>0</v>
      </c>
      <c r="H111">
        <v>0</v>
      </c>
      <c r="I111" s="53" t="s">
        <v>626</v>
      </c>
      <c r="J111">
        <v>700</v>
      </c>
      <c r="K111" s="21" t="str">
        <f t="shared" si="9"/>
        <v>001-LL-117-2</v>
      </c>
      <c r="L111" s="21"/>
      <c r="M111" s="21"/>
      <c r="N111" s="21"/>
      <c r="O111" s="21"/>
      <c r="P111" s="23" t="str">
        <f t="shared" si="10"/>
        <v>DECLARE @ITEM_ID INT = (SELECT ITEM_ID FROM items a join lines b on b.LINE_ID = a.LINE_ID WHERE b.LINE_CODE +'-'+a.INTERNAL_REFERENCE = '001-LL-117')</v>
      </c>
      <c r="Q111" s="23" t="str">
        <f t="shared" si="11"/>
        <v>DECLARE @ISACTIVE BIT = (CASE WHEN 'Si' = 'Si' THEN 1 ELSE 0 END)</v>
      </c>
      <c r="R111" s="23" t="str">
        <f t="shared" si="12"/>
        <v>@ITEM_ID,'2','','Silver','',NULL,0,@ISACTIVE,700</v>
      </c>
      <c r="S111" s="21"/>
      <c r="T111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'001-LL-117') DECLARE @ISACTIVE BIT = (CASE WHEN 'Si' = 'Si' THEN 1 ELSE 0 END) insert into item_references (ITEM_ID, REFERENCE_CODE, PROVIDER_REFERENCE_CODE, REFERENCE_NAME, PROVIDER_REFERENCE_NAME, NOTES, INVENTORY_QUANTITY, IS_ACTIVE, ALARM_MINIMUM_QUANTITY) values  (@ITEM_ID,'2','','Silver','',NULL,0,@ISACTIVE,700)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111" s="21"/>
      <c r="V111" s="21"/>
      <c r="W111" s="21"/>
      <c r="X111" s="21"/>
      <c r="Y111" s="21"/>
      <c r="Z111" s="21"/>
      <c r="AA111" s="21"/>
      <c r="AB111" s="54" t="str">
        <f t="shared" si="14"/>
        <v>DECLARE @REFERENCE_ID INT = (SELECT REFERENCE_ID FROM item_references WHERE ITEM_ID = @ITEM_ID AND REFERENCE_CODE = '2')</v>
      </c>
      <c r="AC111" s="21"/>
      <c r="AD111" s="54" t="str">
        <f t="shared" si="15"/>
        <v>UPDATE references_warehouse set QUANTITY = 0 WHERE WAREHOUSE_ID = @LOCAL AND REFERENCE_ID = @REFERENCE_ID</v>
      </c>
      <c r="AE111" s="21"/>
      <c r="AF111" s="54" t="str">
        <f t="shared" si="16"/>
        <v>UPDATE references_warehouse set QUANTITY = 0 WHERE WAREHOUSE_ID = @FRANCA AND REFERENCE_ID = @REFERENCE_ID</v>
      </c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</row>
    <row r="112" spans="1:45" hidden="1" x14ac:dyDescent="0.25">
      <c r="A112" s="53" t="s">
        <v>929</v>
      </c>
      <c r="B112" s="53" t="s">
        <v>1030</v>
      </c>
      <c r="C112" s="53"/>
      <c r="D112" s="53" t="s">
        <v>717</v>
      </c>
      <c r="E112" s="53"/>
      <c r="F112" s="53"/>
      <c r="G112">
        <v>0</v>
      </c>
      <c r="H112">
        <v>0</v>
      </c>
      <c r="I112" s="53" t="s">
        <v>626</v>
      </c>
      <c r="J112">
        <v>600</v>
      </c>
      <c r="K112" s="21" t="str">
        <f t="shared" si="9"/>
        <v>001-LOCKET-1</v>
      </c>
      <c r="L112" s="21"/>
      <c r="M112" s="21"/>
      <c r="N112" s="21"/>
      <c r="O112" s="21"/>
      <c r="P112" s="23" t="str">
        <f t="shared" si="10"/>
        <v>DECLARE @ITEM_ID INT = (SELECT ITEM_ID FROM items a join lines b on b.LINE_ID = a.LINE_ID WHERE b.LINE_CODE +'-'+a.INTERNAL_REFERENCE = '001-LOCKET')</v>
      </c>
      <c r="Q112" s="23" t="str">
        <f t="shared" si="11"/>
        <v>DECLARE @ISACTIVE BIT = (CASE WHEN 'Si' = 'Si' THEN 1 ELSE 0 END)</v>
      </c>
      <c r="R112" s="23" t="str">
        <f t="shared" si="12"/>
        <v>@ITEM_ID,'1','','Silver','',NULL,0,@ISACTIVE,600</v>
      </c>
      <c r="S112" s="21"/>
      <c r="T112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'001-LOCKET') DECLARE @ISACTIVE BIT = (CASE WHEN 'Si' = 'Si' THEN 1 ELSE 0 END) insert into item_references (ITEM_ID, REFERENCE_CODE, PROVIDER_REFERENCE_CODE, REFERENCE_NAME, PROVIDER_REFERENCE_NAME, NOTES, INVENTORY_QUANTITY, IS_ACTIVE, ALARM_MINIMUM_QUANTITY) values  (@ITEM_ID,'1','','Silver','',NULL,0,@ISACTIVE,600)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12" s="21"/>
      <c r="V112" s="21"/>
      <c r="W112" s="21"/>
      <c r="X112" s="21"/>
      <c r="Y112" s="21"/>
      <c r="Z112" s="21"/>
      <c r="AA112" s="21"/>
      <c r="AB112" s="54" t="str">
        <f t="shared" si="14"/>
        <v>DECLARE @REFERENCE_ID INT = (SELECT REFERENCE_ID FROM item_references WHERE ITEM_ID = @ITEM_ID AND REFERENCE_CODE = '1')</v>
      </c>
      <c r="AC112" s="21"/>
      <c r="AD112" s="54" t="str">
        <f t="shared" si="15"/>
        <v>UPDATE references_warehouse set QUANTITY = 0 WHERE WAREHOUSE_ID = @LOCAL AND REFERENCE_ID = @REFERENCE_ID</v>
      </c>
      <c r="AE112" s="21"/>
      <c r="AF112" s="54" t="str">
        <f t="shared" si="16"/>
        <v>UPDATE references_warehouse set QUANTITY = 0 WHERE WAREHOUSE_ID = @FRANCA AND REFERENCE_ID = @REFERENCE_ID</v>
      </c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</row>
    <row r="113" spans="1:45" hidden="1" x14ac:dyDescent="0.25">
      <c r="A113" s="53" t="s">
        <v>854</v>
      </c>
      <c r="B113" s="53" t="s">
        <v>1030</v>
      </c>
      <c r="C113" s="53"/>
      <c r="D113" s="53" t="s">
        <v>713</v>
      </c>
      <c r="E113" s="53"/>
      <c r="F113" s="53"/>
      <c r="G113">
        <v>0</v>
      </c>
      <c r="H113">
        <v>0</v>
      </c>
      <c r="I113" s="53" t="s">
        <v>626</v>
      </c>
      <c r="J113">
        <v>600</v>
      </c>
      <c r="K113" s="21" t="str">
        <f t="shared" si="9"/>
        <v>001-ML-404-1</v>
      </c>
      <c r="L113" s="21"/>
      <c r="M113" s="21"/>
      <c r="N113" s="21"/>
      <c r="O113" s="21"/>
      <c r="P113" s="23" t="str">
        <f t="shared" si="10"/>
        <v>DECLARE @ITEM_ID INT = (SELECT ITEM_ID FROM items a join lines b on b.LINE_ID = a.LINE_ID WHERE b.LINE_CODE +'-'+a.INTERNAL_REFERENCE = '001-ML-404')</v>
      </c>
      <c r="Q113" s="23" t="str">
        <f t="shared" si="11"/>
        <v>DECLARE @ISACTIVE BIT = (CASE WHEN 'Si' = 'Si' THEN 1 ELSE 0 END)</v>
      </c>
      <c r="R113" s="23" t="str">
        <f t="shared" si="12"/>
        <v>@ITEM_ID,'1','','Negro','',NULL,0,@ISACTIVE,600</v>
      </c>
      <c r="S113" s="21"/>
      <c r="T113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'001-ML-404')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13" s="21"/>
      <c r="V113" s="21"/>
      <c r="W113" s="21"/>
      <c r="X113" s="21"/>
      <c r="Y113" s="21"/>
      <c r="Z113" s="21"/>
      <c r="AA113" s="21"/>
      <c r="AB113" s="54" t="str">
        <f t="shared" si="14"/>
        <v>DECLARE @REFERENCE_ID INT = (SELECT REFERENCE_ID FROM item_references WHERE ITEM_ID = @ITEM_ID AND REFERENCE_CODE = '1')</v>
      </c>
      <c r="AC113" s="21"/>
      <c r="AD113" s="54" t="str">
        <f t="shared" si="15"/>
        <v>UPDATE references_warehouse set QUANTITY = 0 WHERE WAREHOUSE_ID = @LOCAL AND REFERENCE_ID = @REFERENCE_ID</v>
      </c>
      <c r="AE113" s="21"/>
      <c r="AF113" s="54" t="str">
        <f t="shared" si="16"/>
        <v>UPDATE references_warehouse set QUANTITY = 0 WHERE WAREHOUSE_ID = @FRANCA AND REFERENCE_ID = @REFERENCE_ID</v>
      </c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</row>
    <row r="114" spans="1:45" hidden="1" x14ac:dyDescent="0.25">
      <c r="A114" s="53" t="s">
        <v>855</v>
      </c>
      <c r="B114" s="53" t="s">
        <v>1030</v>
      </c>
      <c r="C114" s="53"/>
      <c r="D114" s="53" t="s">
        <v>713</v>
      </c>
      <c r="E114" s="53"/>
      <c r="F114" s="53"/>
      <c r="G114">
        <v>0</v>
      </c>
      <c r="H114">
        <v>0</v>
      </c>
      <c r="I114" s="53" t="s">
        <v>626</v>
      </c>
      <c r="J114">
        <v>500</v>
      </c>
      <c r="K114" s="21" t="str">
        <f t="shared" si="9"/>
        <v>001-ML-405-1</v>
      </c>
      <c r="L114" s="21"/>
      <c r="M114" s="21"/>
      <c r="N114" s="21"/>
      <c r="O114" s="21"/>
      <c r="P114" s="23" t="str">
        <f t="shared" si="10"/>
        <v>DECLARE @ITEM_ID INT = (SELECT ITEM_ID FROM items a join lines b on b.LINE_ID = a.LINE_ID WHERE b.LINE_CODE +'-'+a.INTERNAL_REFERENCE = '001-ML-405')</v>
      </c>
      <c r="Q114" s="23" t="str">
        <f t="shared" si="11"/>
        <v>DECLARE @ISACTIVE BIT = (CASE WHEN 'Si' = 'Si' THEN 1 ELSE 0 END)</v>
      </c>
      <c r="R114" s="23" t="str">
        <f t="shared" si="12"/>
        <v>@ITEM_ID,'1','','Negro','',NULL,0,@ISACTIVE,500</v>
      </c>
      <c r="S114" s="21"/>
      <c r="T114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'001-ML-405')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(@ITEM_ID,'1','','Negro','',NULL,0,@ISACTIVE,500)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14" s="21"/>
      <c r="V114" s="21"/>
      <c r="W114" s="21"/>
      <c r="X114" s="21"/>
      <c r="Y114" s="21"/>
      <c r="Z114" s="21"/>
      <c r="AA114" s="21"/>
      <c r="AB114" s="54" t="str">
        <f t="shared" si="14"/>
        <v>DECLARE @REFERENCE_ID INT = (SELECT REFERENCE_ID FROM item_references WHERE ITEM_ID = @ITEM_ID AND REFERENCE_CODE = '1')</v>
      </c>
      <c r="AC114" s="21"/>
      <c r="AD114" s="54" t="str">
        <f t="shared" si="15"/>
        <v>UPDATE references_warehouse set QUANTITY = 0 WHERE WAREHOUSE_ID = @LOCAL AND REFERENCE_ID = @REFERENCE_ID</v>
      </c>
      <c r="AE114" s="21"/>
      <c r="AF114" s="54" t="str">
        <f t="shared" si="16"/>
        <v>UPDATE references_warehouse set QUANTITY = 0 WHERE WAREHOUSE_ID = @FRANCA AND REFERENCE_ID = @REFERENCE_ID</v>
      </c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</row>
    <row r="115" spans="1:45" hidden="1" x14ac:dyDescent="0.25">
      <c r="A115" s="53" t="s">
        <v>856</v>
      </c>
      <c r="B115" s="53" t="s">
        <v>1030</v>
      </c>
      <c r="C115" s="53"/>
      <c r="D115" s="53" t="s">
        <v>722</v>
      </c>
      <c r="E115" s="53"/>
      <c r="F115" s="53"/>
      <c r="G115">
        <v>0</v>
      </c>
      <c r="H115">
        <v>0</v>
      </c>
      <c r="I115" s="53" t="s">
        <v>626</v>
      </c>
      <c r="J115">
        <v>600</v>
      </c>
      <c r="K115" s="21" t="str">
        <f t="shared" si="9"/>
        <v>001-ML-406-1</v>
      </c>
      <c r="L115" s="21"/>
      <c r="M115" s="21"/>
      <c r="N115" s="21"/>
      <c r="O115" s="21"/>
      <c r="P115" s="23" t="str">
        <f t="shared" si="10"/>
        <v>DECLARE @ITEM_ID INT = (SELECT ITEM_ID FROM items a join lines b on b.LINE_ID = a.LINE_ID WHERE b.LINE_CODE +'-'+a.INTERNAL_REFERENCE = '001-ML-406')</v>
      </c>
      <c r="Q115" s="23" t="str">
        <f t="shared" si="11"/>
        <v>DECLARE @ISACTIVE BIT = (CASE WHEN 'Si' = 'Si' THEN 1 ELSE 0 END)</v>
      </c>
      <c r="R115" s="23" t="str">
        <f t="shared" si="12"/>
        <v>@ITEM_ID,'1','','Azul Oscuro','',NULL,0,@ISACTIVE,600</v>
      </c>
      <c r="S115" s="21"/>
      <c r="T115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'001-ML-406') DECLARE @ISACTIVE BIT = (CASE WHEN 'Si' = 'Si' THEN 1 ELSE 0 END) insert into item_references (ITEM_ID, REFERENCE_CODE, PROVIDER_REFERENCE_CODE, REFERENCE_NAME, PROVIDER_REFERENCE_NAME, NOTES, INVENTORY_QUANTITY, IS_ACTIVE, ALARM_MINIMUM_QUANTITY) values  (@ITEM_ID,'1','','Azul Oscuro','',NULL,0,@ISACTIVE,600)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15" s="21"/>
      <c r="V115" s="21"/>
      <c r="W115" s="21"/>
      <c r="X115" s="21"/>
      <c r="Y115" s="21"/>
      <c r="Z115" s="21"/>
      <c r="AA115" s="21"/>
      <c r="AB115" s="54" t="str">
        <f t="shared" si="14"/>
        <v>DECLARE @REFERENCE_ID INT = (SELECT REFERENCE_ID FROM item_references WHERE ITEM_ID = @ITEM_ID AND REFERENCE_CODE = '1')</v>
      </c>
      <c r="AC115" s="21"/>
      <c r="AD115" s="54" t="str">
        <f t="shared" si="15"/>
        <v>UPDATE references_warehouse set QUANTITY = 0 WHERE WAREHOUSE_ID = @LOCAL AND REFERENCE_ID = @REFERENCE_ID</v>
      </c>
      <c r="AE115" s="21"/>
      <c r="AF115" s="54" t="str">
        <f t="shared" si="16"/>
        <v>UPDATE references_warehouse set QUANTITY = 0 WHERE WAREHOUSE_ID = @FRANCA AND REFERENCE_ID = @REFERENCE_ID</v>
      </c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</row>
    <row r="116" spans="1:45" hidden="1" x14ac:dyDescent="0.25">
      <c r="A116" s="53" t="s">
        <v>856</v>
      </c>
      <c r="B116" s="53" t="s">
        <v>1032</v>
      </c>
      <c r="C116" s="53"/>
      <c r="D116" s="53" t="s">
        <v>713</v>
      </c>
      <c r="E116" s="53"/>
      <c r="F116" s="53"/>
      <c r="G116">
        <v>0</v>
      </c>
      <c r="H116">
        <v>0</v>
      </c>
      <c r="I116" s="53" t="s">
        <v>626</v>
      </c>
      <c r="J116">
        <v>600</v>
      </c>
      <c r="K116" s="21" t="str">
        <f t="shared" si="9"/>
        <v>001-ML-406-2</v>
      </c>
      <c r="L116" s="21"/>
      <c r="M116" s="21"/>
      <c r="N116" s="21"/>
      <c r="O116" s="21"/>
      <c r="P116" s="23" t="str">
        <f t="shared" si="10"/>
        <v>DECLARE @ITEM_ID INT = (SELECT ITEM_ID FROM items a join lines b on b.LINE_ID = a.LINE_ID WHERE b.LINE_CODE +'-'+a.INTERNAL_REFERENCE = '001-ML-406')</v>
      </c>
      <c r="Q116" s="23" t="str">
        <f t="shared" si="11"/>
        <v>DECLARE @ISACTIVE BIT = (CASE WHEN 'Si' = 'Si' THEN 1 ELSE 0 END)</v>
      </c>
      <c r="R116" s="23" t="str">
        <f t="shared" si="12"/>
        <v>@ITEM_ID,'2','','Negro','',NULL,0,@ISACTIVE,600</v>
      </c>
      <c r="S116" s="21"/>
      <c r="T116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'001-ML-406') DECLARE @ISACTIVE BIT = (CASE WHEN 'Si' = 'Si' THEN 1 ELSE 0 END) insert into item_references (ITEM_ID, REFERENCE_CODE, PROVIDER_REFERENCE_CODE, REFERENCE_NAME, PROVIDER_REFERENCE_NAME, NOTES, INVENTORY_QUANTITY, IS_ACTIVE, ALARM_MINIMUM_QUANTITY) values  (@ITEM_ID,'2','','Negro','',NULL,0,@ISACTIVE,600)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116" s="21"/>
      <c r="V116" s="21"/>
      <c r="W116" s="21"/>
      <c r="X116" s="21"/>
      <c r="Y116" s="21"/>
      <c r="Z116" s="21"/>
      <c r="AA116" s="21"/>
      <c r="AB116" s="54" t="str">
        <f t="shared" si="14"/>
        <v>DECLARE @REFERENCE_ID INT = (SELECT REFERENCE_ID FROM item_references WHERE ITEM_ID = @ITEM_ID AND REFERENCE_CODE = '2')</v>
      </c>
      <c r="AC116" s="21"/>
      <c r="AD116" s="54" t="str">
        <f t="shared" si="15"/>
        <v>UPDATE references_warehouse set QUANTITY = 0 WHERE WAREHOUSE_ID = @LOCAL AND REFERENCE_ID = @REFERENCE_ID</v>
      </c>
      <c r="AE116" s="21"/>
      <c r="AF116" s="54" t="str">
        <f t="shared" si="16"/>
        <v>UPDATE references_warehouse set QUANTITY = 0 WHERE WAREHOUSE_ID = @FRANCA AND REFERENCE_ID = @REFERENCE_ID</v>
      </c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</row>
    <row r="117" spans="1:45" hidden="1" x14ac:dyDescent="0.25">
      <c r="A117" s="53" t="s">
        <v>857</v>
      </c>
      <c r="B117" s="53" t="s">
        <v>1030</v>
      </c>
      <c r="C117" s="53"/>
      <c r="D117" s="53" t="s">
        <v>716</v>
      </c>
      <c r="E117" s="53"/>
      <c r="F117" s="53"/>
      <c r="G117">
        <v>0</v>
      </c>
      <c r="H117">
        <v>0</v>
      </c>
      <c r="I117" s="53" t="s">
        <v>626</v>
      </c>
      <c r="J117">
        <v>600</v>
      </c>
      <c r="K117" s="21" t="str">
        <f t="shared" si="9"/>
        <v>001-ML-407-1</v>
      </c>
      <c r="L117" s="21"/>
      <c r="M117" s="21"/>
      <c r="N117" s="21"/>
      <c r="O117" s="21"/>
      <c r="P117" s="23" t="str">
        <f t="shared" si="10"/>
        <v>DECLARE @ITEM_ID INT = (SELECT ITEM_ID FROM items a join lines b on b.LINE_ID = a.LINE_ID WHERE b.LINE_CODE +'-'+a.INTERNAL_REFERENCE = '001-ML-407')</v>
      </c>
      <c r="Q117" s="23" t="str">
        <f t="shared" si="11"/>
        <v>DECLARE @ISACTIVE BIT = (CASE WHEN 'Si' = 'Si' THEN 1 ELSE 0 END)</v>
      </c>
      <c r="R117" s="23" t="str">
        <f t="shared" si="12"/>
        <v>@ITEM_ID,'1','','Gris','',NULL,0,@ISACTIVE,600</v>
      </c>
      <c r="S117" s="21"/>
      <c r="T117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'001-ML-407') DECLARE @ISACTIVE BIT = (CASE WHEN 'Si' = 'Si' THEN 1 ELSE 0 END) insert into item_references (ITEM_ID, REFERENCE_CODE, PROVIDER_REFERENCE_CODE, REFERENCE_NAME, PROVIDER_REFERENCE_NAME, NOTES, INVENTORY_QUANTITY, IS_ACTIVE, ALARM_MINIMUM_QUANTITY) values  (@ITEM_ID,'1','','Gris','',NULL,0,@ISACTIVE,600)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17" s="21"/>
      <c r="V117" s="21"/>
      <c r="W117" s="21"/>
      <c r="X117" s="21"/>
      <c r="Y117" s="21"/>
      <c r="Z117" s="21"/>
      <c r="AA117" s="21"/>
      <c r="AB117" s="54" t="str">
        <f t="shared" si="14"/>
        <v>DECLARE @REFERENCE_ID INT = (SELECT REFERENCE_ID FROM item_references WHERE ITEM_ID = @ITEM_ID AND REFERENCE_CODE = '1')</v>
      </c>
      <c r="AC117" s="21"/>
      <c r="AD117" s="54" t="str">
        <f t="shared" si="15"/>
        <v>UPDATE references_warehouse set QUANTITY = 0 WHERE WAREHOUSE_ID = @LOCAL AND REFERENCE_ID = @REFERENCE_ID</v>
      </c>
      <c r="AE117" s="21"/>
      <c r="AF117" s="54" t="str">
        <f t="shared" si="16"/>
        <v>UPDATE references_warehouse set QUANTITY = 0 WHERE WAREHOUSE_ID = @FRANCA AND REFERENCE_ID = @REFERENCE_ID</v>
      </c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</row>
    <row r="118" spans="1:45" hidden="1" x14ac:dyDescent="0.25">
      <c r="A118" s="53" t="s">
        <v>858</v>
      </c>
      <c r="B118" s="53" t="s">
        <v>1030</v>
      </c>
      <c r="C118" s="53"/>
      <c r="D118" s="53" t="s">
        <v>859</v>
      </c>
      <c r="E118" s="53"/>
      <c r="F118" s="53"/>
      <c r="G118">
        <v>0</v>
      </c>
      <c r="H118">
        <v>0</v>
      </c>
      <c r="I118" s="53" t="s">
        <v>626</v>
      </c>
      <c r="J118">
        <v>600</v>
      </c>
      <c r="K118" s="21" t="str">
        <f t="shared" si="9"/>
        <v>001-ML-408-1</v>
      </c>
      <c r="L118" s="21"/>
      <c r="M118" s="21"/>
      <c r="N118" s="21"/>
      <c r="O118" s="21"/>
      <c r="P118" s="23" t="str">
        <f t="shared" si="10"/>
        <v>DECLARE @ITEM_ID INT = (SELECT ITEM_ID FROM items a join lines b on b.LINE_ID = a.LINE_ID WHERE b.LINE_CODE +'-'+a.INTERNAL_REFERENCE = '001-ML-408')</v>
      </c>
      <c r="Q118" s="23" t="str">
        <f t="shared" si="11"/>
        <v>DECLARE @ISACTIVE BIT = (CASE WHEN 'Si' = 'Si' THEN 1 ELSE 0 END)</v>
      </c>
      <c r="R118" s="23" t="str">
        <f t="shared" si="12"/>
        <v>@ITEM_ID,'1','','Madera','',NULL,0,@ISACTIVE,600</v>
      </c>
      <c r="S118" s="21"/>
      <c r="T118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'001-ML-408') DECLARE @ISACTIVE BIT = (CASE WHEN 'Si' = 'Si' THEN 1 ELSE 0 END) insert into item_references (ITEM_ID, REFERENCE_CODE, PROVIDER_REFERENCE_CODE, REFERENCE_NAME, PROVIDER_REFERENCE_NAME, NOTES, INVENTORY_QUANTITY, IS_ACTIVE, ALARM_MINIMUM_QUANTITY) values  (@ITEM_ID,'1','','Madera','',NULL,0,@ISACTIVE,600)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18" s="21"/>
      <c r="V118" s="21"/>
      <c r="W118" s="21"/>
      <c r="X118" s="21"/>
      <c r="Y118" s="21"/>
      <c r="Z118" s="21"/>
      <c r="AA118" s="21"/>
      <c r="AB118" s="54" t="str">
        <f t="shared" si="14"/>
        <v>DECLARE @REFERENCE_ID INT = (SELECT REFERENCE_ID FROM item_references WHERE ITEM_ID = @ITEM_ID AND REFERENCE_CODE = '1')</v>
      </c>
      <c r="AC118" s="21"/>
      <c r="AD118" s="54" t="str">
        <f t="shared" si="15"/>
        <v>UPDATE references_warehouse set QUANTITY = 0 WHERE WAREHOUSE_ID = @LOCAL AND REFERENCE_ID = @REFERENCE_ID</v>
      </c>
      <c r="AE118" s="21"/>
      <c r="AF118" s="54" t="str">
        <f t="shared" si="16"/>
        <v>UPDATE references_warehouse set QUANTITY = 0 WHERE WAREHOUSE_ID = @FRANCA AND REFERENCE_ID = @REFERENCE_ID</v>
      </c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</row>
    <row r="119" spans="1:45" hidden="1" x14ac:dyDescent="0.25">
      <c r="A119" s="53" t="s">
        <v>737</v>
      </c>
      <c r="B119" s="53" t="s">
        <v>1030</v>
      </c>
      <c r="C119" s="53"/>
      <c r="D119" s="53" t="s">
        <v>717</v>
      </c>
      <c r="E119" s="53"/>
      <c r="F119" s="53"/>
      <c r="G119">
        <v>0</v>
      </c>
      <c r="H119">
        <v>0</v>
      </c>
      <c r="I119" s="53" t="s">
        <v>626</v>
      </c>
      <c r="J119">
        <v>700</v>
      </c>
      <c r="K119" s="21" t="str">
        <f t="shared" si="9"/>
        <v>001-ML-413-1</v>
      </c>
      <c r="L119" s="21"/>
      <c r="M119" s="21"/>
      <c r="N119" s="21"/>
      <c r="O119" s="21"/>
      <c r="P119" s="23" t="str">
        <f t="shared" si="10"/>
        <v>DECLARE @ITEM_ID INT = (SELECT ITEM_ID FROM items a join lines b on b.LINE_ID = a.LINE_ID WHERE b.LINE_CODE +'-'+a.INTERNAL_REFERENCE = '001-ML-413')</v>
      </c>
      <c r="Q119" s="23" t="str">
        <f t="shared" si="11"/>
        <v>DECLARE @ISACTIVE BIT = (CASE WHEN 'Si' = 'Si' THEN 1 ELSE 0 END)</v>
      </c>
      <c r="R119" s="23" t="str">
        <f t="shared" si="12"/>
        <v>@ITEM_ID,'1','','Silver','',NULL,0,@ISACTIVE,700</v>
      </c>
      <c r="S119" s="21"/>
      <c r="T119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'001-ML-413') DECLARE @ISACTIVE BIT = (CASE WHEN 'Si' = 'Si' THEN 1 ELSE 0 END) insert into item_references (ITEM_ID, REFERENCE_CODE, PROVIDER_REFERENCE_CODE, REFERENCE_NAME, PROVIDER_REFERENCE_NAME, NOTES, INVENTORY_QUANTITY, IS_ACTIVE, ALARM_MINIMUM_QUANTITY) values  (@ITEM_ID,'1','','Silver','',NULL,0,@ISACTIVE,700)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19" s="21"/>
      <c r="V119" s="21"/>
      <c r="W119" s="21"/>
      <c r="X119" s="21"/>
      <c r="Y119" s="21"/>
      <c r="Z119" s="21"/>
      <c r="AA119" s="21"/>
      <c r="AB119" s="54" t="str">
        <f t="shared" si="14"/>
        <v>DECLARE @REFERENCE_ID INT = (SELECT REFERENCE_ID FROM item_references WHERE ITEM_ID = @ITEM_ID AND REFERENCE_CODE = '1')</v>
      </c>
      <c r="AC119" s="21"/>
      <c r="AD119" s="54" t="str">
        <f t="shared" si="15"/>
        <v>UPDATE references_warehouse set QUANTITY = 0 WHERE WAREHOUSE_ID = @LOCAL AND REFERENCE_ID = @REFERENCE_ID</v>
      </c>
      <c r="AE119" s="21"/>
      <c r="AF119" s="54" t="str">
        <f t="shared" si="16"/>
        <v>UPDATE references_warehouse set QUANTITY = 0 WHERE WAREHOUSE_ID = @FRANCA AND REFERENCE_ID = @REFERENCE_ID</v>
      </c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</row>
    <row r="120" spans="1:45" hidden="1" x14ac:dyDescent="0.25">
      <c r="A120" s="53" t="s">
        <v>927</v>
      </c>
      <c r="B120" s="53" t="s">
        <v>1032</v>
      </c>
      <c r="C120" s="53"/>
      <c r="D120" s="53" t="s">
        <v>759</v>
      </c>
      <c r="E120" s="53"/>
      <c r="F120" s="53"/>
      <c r="G120">
        <v>0</v>
      </c>
      <c r="H120">
        <v>0</v>
      </c>
      <c r="I120" s="53" t="s">
        <v>626</v>
      </c>
      <c r="J120">
        <v>600</v>
      </c>
      <c r="K120" s="21" t="str">
        <f t="shared" si="9"/>
        <v>001-MU-376-2</v>
      </c>
      <c r="L120" s="21"/>
      <c r="M120" s="21"/>
      <c r="N120" s="21"/>
      <c r="O120" s="21"/>
      <c r="P120" s="23" t="str">
        <f t="shared" si="10"/>
        <v>DECLARE @ITEM_ID INT = (SELECT ITEM_ID FROM items a join lines b on b.LINE_ID = a.LINE_ID WHERE b.LINE_CODE +'-'+a.INTERNAL_REFERENCE = '001-MU-376')</v>
      </c>
      <c r="Q120" s="23" t="str">
        <f t="shared" si="11"/>
        <v>DECLARE @ISACTIVE BIT = (CASE WHEN 'Si' = 'Si' THEN 1 ELSE 0 END)</v>
      </c>
      <c r="R120" s="23" t="str">
        <f t="shared" si="12"/>
        <v>@ITEM_ID,'2','','Gris Oscuro','',NULL,0,@ISACTIVE,600</v>
      </c>
      <c r="S120" s="21"/>
      <c r="T120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'001-MU-376') DECLARE @ISACTIVE BIT = (CASE WHEN 'Si' = 'Si' THEN 1 ELSE 0 END) insert into item_references (ITEM_ID, REFERENCE_CODE, PROVIDER_REFERENCE_CODE, REFERENCE_NAME, PROVIDER_REFERENCE_NAME, NOTES, INVENTORY_QUANTITY, IS_ACTIVE, ALARM_MINIMUM_QUANTITY) values  (@ITEM_ID,'2','','Gris Oscuro','',NULL,0,@ISACTIVE,600)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120" s="21"/>
      <c r="V120" s="21"/>
      <c r="W120" s="21"/>
      <c r="X120" s="21"/>
      <c r="Y120" s="21"/>
      <c r="Z120" s="21"/>
      <c r="AA120" s="21"/>
      <c r="AB120" s="54" t="str">
        <f t="shared" si="14"/>
        <v>DECLARE @REFERENCE_ID INT = (SELECT REFERENCE_ID FROM item_references WHERE ITEM_ID = @ITEM_ID AND REFERENCE_CODE = '2')</v>
      </c>
      <c r="AC120" s="21"/>
      <c r="AD120" s="54" t="str">
        <f t="shared" si="15"/>
        <v>UPDATE references_warehouse set QUANTITY = 0 WHERE WAREHOUSE_ID = @LOCAL AND REFERENCE_ID = @REFERENCE_ID</v>
      </c>
      <c r="AE120" s="21"/>
      <c r="AF120" s="54" t="str">
        <f t="shared" si="16"/>
        <v>UPDATE references_warehouse set QUANTITY = 0 WHERE WAREHOUSE_ID = @FRANCA AND REFERENCE_ID = @REFERENCE_ID</v>
      </c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</row>
    <row r="121" spans="1:45" hidden="1" x14ac:dyDescent="0.25">
      <c r="A121" s="53" t="s">
        <v>927</v>
      </c>
      <c r="B121" s="53" t="s">
        <v>1030</v>
      </c>
      <c r="C121" s="53"/>
      <c r="D121" s="53" t="s">
        <v>713</v>
      </c>
      <c r="E121" s="53"/>
      <c r="F121" s="53"/>
      <c r="G121">
        <v>0</v>
      </c>
      <c r="H121">
        <v>0</v>
      </c>
      <c r="I121" s="53" t="s">
        <v>626</v>
      </c>
      <c r="J121">
        <v>600</v>
      </c>
      <c r="K121" s="21" t="str">
        <f t="shared" si="9"/>
        <v>001-MU-376-1</v>
      </c>
      <c r="L121" s="21"/>
      <c r="M121" s="21"/>
      <c r="N121" s="21"/>
      <c r="O121" s="21"/>
      <c r="P121" s="23" t="str">
        <f t="shared" si="10"/>
        <v>DECLARE @ITEM_ID INT = (SELECT ITEM_ID FROM items a join lines b on b.LINE_ID = a.LINE_ID WHERE b.LINE_CODE +'-'+a.INTERNAL_REFERENCE = '001-MU-376')</v>
      </c>
      <c r="Q121" s="23" t="str">
        <f t="shared" si="11"/>
        <v>DECLARE @ISACTIVE BIT = (CASE WHEN 'Si' = 'Si' THEN 1 ELSE 0 END)</v>
      </c>
      <c r="R121" s="23" t="str">
        <f t="shared" si="12"/>
        <v>@ITEM_ID,'1','','Negro','',NULL,0,@ISACTIVE,600</v>
      </c>
      <c r="S121" s="21"/>
      <c r="T121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'001-MU-376')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21" s="21"/>
      <c r="V121" s="21"/>
      <c r="W121" s="21"/>
      <c r="X121" s="21"/>
      <c r="Y121" s="21"/>
      <c r="Z121" s="21"/>
      <c r="AA121" s="21"/>
      <c r="AB121" s="54" t="str">
        <f t="shared" si="14"/>
        <v>DECLARE @REFERENCE_ID INT = (SELECT REFERENCE_ID FROM item_references WHERE ITEM_ID = @ITEM_ID AND REFERENCE_CODE = '1')</v>
      </c>
      <c r="AC121" s="21"/>
      <c r="AD121" s="54" t="str">
        <f t="shared" si="15"/>
        <v>UPDATE references_warehouse set QUANTITY = 0 WHERE WAREHOUSE_ID = @LOCAL AND REFERENCE_ID = @REFERENCE_ID</v>
      </c>
      <c r="AE121" s="21"/>
      <c r="AF121" s="54" t="str">
        <f t="shared" si="16"/>
        <v>UPDATE references_warehouse set QUANTITY = 0 WHERE WAREHOUSE_ID = @FRANCA AND REFERENCE_ID = @REFERENCE_ID</v>
      </c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</row>
    <row r="122" spans="1:45" hidden="1" x14ac:dyDescent="0.25">
      <c r="A122" s="53" t="s">
        <v>930</v>
      </c>
      <c r="B122" s="53" t="s">
        <v>1030</v>
      </c>
      <c r="C122" s="53"/>
      <c r="D122" s="53" t="s">
        <v>713</v>
      </c>
      <c r="E122" s="53"/>
      <c r="F122" s="53"/>
      <c r="G122">
        <v>0</v>
      </c>
      <c r="H122">
        <v>0</v>
      </c>
      <c r="I122" s="53" t="s">
        <v>626</v>
      </c>
      <c r="J122">
        <v>400</v>
      </c>
      <c r="K122" s="21" t="str">
        <f t="shared" si="9"/>
        <v>001-MU-377-1</v>
      </c>
      <c r="L122" s="21"/>
      <c r="M122" s="21"/>
      <c r="N122" s="21"/>
      <c r="O122" s="21"/>
      <c r="P122" s="23" t="str">
        <f t="shared" si="10"/>
        <v>DECLARE @ITEM_ID INT = (SELECT ITEM_ID FROM items a join lines b on b.LINE_ID = a.LINE_ID WHERE b.LINE_CODE +'-'+a.INTERNAL_REFERENCE = '001-MU-377')</v>
      </c>
      <c r="Q122" s="23" t="str">
        <f t="shared" si="11"/>
        <v>DECLARE @ISACTIVE BIT = (CASE WHEN 'Si' = 'Si' THEN 1 ELSE 0 END)</v>
      </c>
      <c r="R122" s="23" t="str">
        <f t="shared" si="12"/>
        <v>@ITEM_ID,'1','','Negro','',NULL,0,@ISACTIVE,400</v>
      </c>
      <c r="S122" s="21"/>
      <c r="T122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'001-MU-377')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(@ITEM_ID,'1','','Negro','',NULL,0,@ISACTIVE,400)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22" s="21"/>
      <c r="V122" s="21"/>
      <c r="W122" s="21"/>
      <c r="X122" s="21"/>
      <c r="Y122" s="21"/>
      <c r="Z122" s="21"/>
      <c r="AA122" s="21"/>
      <c r="AB122" s="54" t="str">
        <f t="shared" si="14"/>
        <v>DECLARE @REFERENCE_ID INT = (SELECT REFERENCE_ID FROM item_references WHERE ITEM_ID = @ITEM_ID AND REFERENCE_CODE = '1')</v>
      </c>
      <c r="AC122" s="21"/>
      <c r="AD122" s="54" t="str">
        <f t="shared" si="15"/>
        <v>UPDATE references_warehouse set QUANTITY = 0 WHERE WAREHOUSE_ID = @LOCAL AND REFERENCE_ID = @REFERENCE_ID</v>
      </c>
      <c r="AE122" s="21"/>
      <c r="AF122" s="54" t="str">
        <f t="shared" si="16"/>
        <v>UPDATE references_warehouse set QUANTITY = 0 WHERE WAREHOUSE_ID = @FRANCA AND REFERENCE_ID = @REFERENCE_ID</v>
      </c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</row>
    <row r="123" spans="1:45" hidden="1" x14ac:dyDescent="0.25">
      <c r="A123" s="53" t="s">
        <v>853</v>
      </c>
      <c r="B123" s="53" t="s">
        <v>1032</v>
      </c>
      <c r="C123" s="53"/>
      <c r="D123" s="53" t="s">
        <v>714</v>
      </c>
      <c r="E123" s="53"/>
      <c r="F123" s="53"/>
      <c r="G123">
        <v>0</v>
      </c>
      <c r="H123">
        <v>0</v>
      </c>
      <c r="I123" s="53" t="s">
        <v>626</v>
      </c>
      <c r="J123">
        <v>500</v>
      </c>
      <c r="K123" s="21" t="str">
        <f t="shared" si="9"/>
        <v>001-MU-381-2</v>
      </c>
      <c r="L123" s="21"/>
      <c r="M123" s="21"/>
      <c r="N123" s="21"/>
      <c r="O123" s="21"/>
      <c r="P123" s="23" t="str">
        <f t="shared" si="10"/>
        <v>DECLARE @ITEM_ID INT = (SELECT ITEM_ID FROM items a join lines b on b.LINE_ID = a.LINE_ID WHERE b.LINE_CODE +'-'+a.INTERNAL_REFERENCE = '001-MU-381')</v>
      </c>
      <c r="Q123" s="23" t="str">
        <f t="shared" si="11"/>
        <v>DECLARE @ISACTIVE BIT = (CASE WHEN 'Si' = 'Si' THEN 1 ELSE 0 END)</v>
      </c>
      <c r="R123" s="23" t="str">
        <f t="shared" si="12"/>
        <v>@ITEM_ID,'2','','Azul','',NULL,0,@ISACTIVE,500</v>
      </c>
      <c r="S123" s="21"/>
      <c r="T123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'001-MU-381')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(@ITEM_ID,'2','','Azul','',NULL,0,@ISACTIVE,500)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123" s="21"/>
      <c r="V123" s="21"/>
      <c r="W123" s="21"/>
      <c r="X123" s="21"/>
      <c r="Y123" s="21"/>
      <c r="Z123" s="21"/>
      <c r="AA123" s="21"/>
      <c r="AB123" s="54" t="str">
        <f t="shared" si="14"/>
        <v>DECLARE @REFERENCE_ID INT = (SELECT REFERENCE_ID FROM item_references WHERE ITEM_ID = @ITEM_ID AND REFERENCE_CODE = '2')</v>
      </c>
      <c r="AC123" s="21"/>
      <c r="AD123" s="54" t="str">
        <f t="shared" si="15"/>
        <v>UPDATE references_warehouse set QUANTITY = 0 WHERE WAREHOUSE_ID = @LOCAL AND REFERENCE_ID = @REFERENCE_ID</v>
      </c>
      <c r="AE123" s="21"/>
      <c r="AF123" s="54" t="str">
        <f t="shared" si="16"/>
        <v>UPDATE references_warehouse set QUANTITY = 0 WHERE WAREHOUSE_ID = @FRANCA AND REFERENCE_ID = @REFERENCE_ID</v>
      </c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</row>
    <row r="124" spans="1:45" hidden="1" x14ac:dyDescent="0.25">
      <c r="A124" s="53" t="s">
        <v>853</v>
      </c>
      <c r="B124" s="53" t="s">
        <v>1033</v>
      </c>
      <c r="C124" s="53"/>
      <c r="D124" s="53" t="s">
        <v>718</v>
      </c>
      <c r="E124" s="53"/>
      <c r="F124" s="53"/>
      <c r="G124">
        <v>0</v>
      </c>
      <c r="H124">
        <v>0</v>
      </c>
      <c r="I124" s="53" t="s">
        <v>626</v>
      </c>
      <c r="J124">
        <v>500</v>
      </c>
      <c r="K124" s="21" t="str">
        <f t="shared" si="9"/>
        <v>001-MU-381-3</v>
      </c>
      <c r="L124" s="21"/>
      <c r="M124" s="21"/>
      <c r="N124" s="21"/>
      <c r="O124" s="21"/>
      <c r="P124" s="23" t="str">
        <f t="shared" si="10"/>
        <v>DECLARE @ITEM_ID INT = (SELECT ITEM_ID FROM items a join lines b on b.LINE_ID = a.LINE_ID WHERE b.LINE_CODE +'-'+a.INTERNAL_REFERENCE = '001-MU-381')</v>
      </c>
      <c r="Q124" s="23" t="str">
        <f t="shared" si="11"/>
        <v>DECLARE @ISACTIVE BIT = (CASE WHEN 'Si' = 'Si' THEN 1 ELSE 0 END)</v>
      </c>
      <c r="R124" s="23" t="str">
        <f t="shared" si="12"/>
        <v>@ITEM_ID,'3','','Blanco','',NULL,0,@ISACTIVE,500</v>
      </c>
      <c r="S124" s="21"/>
      <c r="T124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'001-MU-381') DECLARE @ISACTIVE BIT = (CASE WHEN 'Si' = 'Si' THEN 1 ELSE 0 END) insert into item_references (ITEM_ID, REFERENCE_CODE, PROVIDER_REFERENCE_CODE, REFERENCE_NAME, PROVIDER_REFERENCE_NAME, NOTES, INVENTORY_QUANTITY, IS_ACTIVE, ALARM_MINIMUM_QUANTITY) values  (@ITEM_ID,'3','','Blanco','',NULL,0,@ISACTIVE,500)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124" s="21"/>
      <c r="V124" s="21"/>
      <c r="W124" s="21"/>
      <c r="X124" s="21"/>
      <c r="Y124" s="21"/>
      <c r="Z124" s="21"/>
      <c r="AA124" s="21"/>
      <c r="AB124" s="54" t="str">
        <f t="shared" si="14"/>
        <v>DECLARE @REFERENCE_ID INT = (SELECT REFERENCE_ID FROM item_references WHERE ITEM_ID = @ITEM_ID AND REFERENCE_CODE = '3')</v>
      </c>
      <c r="AC124" s="21"/>
      <c r="AD124" s="54" t="str">
        <f t="shared" si="15"/>
        <v>UPDATE references_warehouse set QUANTITY = 0 WHERE WAREHOUSE_ID = @LOCAL AND REFERENCE_ID = @REFERENCE_ID</v>
      </c>
      <c r="AE124" s="21"/>
      <c r="AF124" s="54" t="str">
        <f t="shared" si="16"/>
        <v>UPDATE references_warehouse set QUANTITY = 0 WHERE WAREHOUSE_ID = @FRANCA AND REFERENCE_ID = @REFERENCE_ID</v>
      </c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</row>
    <row r="125" spans="1:45" hidden="1" x14ac:dyDescent="0.25">
      <c r="A125" s="53" t="s">
        <v>853</v>
      </c>
      <c r="B125" s="53" t="s">
        <v>1030</v>
      </c>
      <c r="C125" s="53"/>
      <c r="D125" s="53" t="s">
        <v>713</v>
      </c>
      <c r="E125" s="53"/>
      <c r="F125" s="53"/>
      <c r="G125">
        <v>0</v>
      </c>
      <c r="H125">
        <v>0</v>
      </c>
      <c r="I125" s="53" t="s">
        <v>626</v>
      </c>
      <c r="J125">
        <v>500</v>
      </c>
      <c r="K125" s="21" t="str">
        <f t="shared" si="9"/>
        <v>001-MU-381-1</v>
      </c>
      <c r="L125" s="21"/>
      <c r="M125" s="21"/>
      <c r="N125" s="21"/>
      <c r="O125" s="21"/>
      <c r="P125" s="23" t="str">
        <f t="shared" si="10"/>
        <v>DECLARE @ITEM_ID INT = (SELECT ITEM_ID FROM items a join lines b on b.LINE_ID = a.LINE_ID WHERE b.LINE_CODE +'-'+a.INTERNAL_REFERENCE = '001-MU-381')</v>
      </c>
      <c r="Q125" s="23" t="str">
        <f t="shared" si="11"/>
        <v>DECLARE @ISACTIVE BIT = (CASE WHEN 'Si' = 'Si' THEN 1 ELSE 0 END)</v>
      </c>
      <c r="R125" s="23" t="str">
        <f t="shared" si="12"/>
        <v>@ITEM_ID,'1','','Negro','',NULL,0,@ISACTIVE,500</v>
      </c>
      <c r="S125" s="21"/>
      <c r="T125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'001-MU-381')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(@ITEM_ID,'1','','Negro','',NULL,0,@ISACTIVE,500)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25" s="21"/>
      <c r="V125" s="21"/>
      <c r="W125" s="21"/>
      <c r="X125" s="21"/>
      <c r="Y125" s="21"/>
      <c r="Z125" s="21"/>
      <c r="AA125" s="21"/>
      <c r="AB125" s="54" t="str">
        <f t="shared" si="14"/>
        <v>DECLARE @REFERENCE_ID INT = (SELECT REFERENCE_ID FROM item_references WHERE ITEM_ID = @ITEM_ID AND REFERENCE_CODE = '1')</v>
      </c>
      <c r="AC125" s="21"/>
      <c r="AD125" s="54" t="str">
        <f t="shared" si="15"/>
        <v>UPDATE references_warehouse set QUANTITY = 0 WHERE WAREHOUSE_ID = @LOCAL AND REFERENCE_ID = @REFERENCE_ID</v>
      </c>
      <c r="AE125" s="21"/>
      <c r="AF125" s="54" t="str">
        <f t="shared" si="16"/>
        <v>UPDATE references_warehouse set QUANTITY = 0 WHERE WAREHOUSE_ID = @FRANCA AND REFERENCE_ID = @REFERENCE_ID</v>
      </c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</row>
    <row r="126" spans="1:45" hidden="1" x14ac:dyDescent="0.25">
      <c r="A126" s="53" t="s">
        <v>953</v>
      </c>
      <c r="B126" s="53" t="s">
        <v>1030</v>
      </c>
      <c r="C126" s="53"/>
      <c r="D126" s="53" t="s">
        <v>713</v>
      </c>
      <c r="E126" s="53"/>
      <c r="F126" s="53"/>
      <c r="G126">
        <v>0</v>
      </c>
      <c r="H126">
        <v>0</v>
      </c>
      <c r="I126" s="53" t="s">
        <v>626</v>
      </c>
      <c r="J126">
        <v>500</v>
      </c>
      <c r="K126" s="21" t="str">
        <f t="shared" si="9"/>
        <v>001-MU-383-1</v>
      </c>
      <c r="L126" s="21"/>
      <c r="M126" s="21"/>
      <c r="N126" s="21"/>
      <c r="O126" s="21"/>
      <c r="P126" s="23" t="str">
        <f t="shared" si="10"/>
        <v>DECLARE @ITEM_ID INT = (SELECT ITEM_ID FROM items a join lines b on b.LINE_ID = a.LINE_ID WHERE b.LINE_CODE +'-'+a.INTERNAL_REFERENCE = '001-MU-383')</v>
      </c>
      <c r="Q126" s="23" t="str">
        <f t="shared" si="11"/>
        <v>DECLARE @ISACTIVE BIT = (CASE WHEN 'Si' = 'Si' THEN 1 ELSE 0 END)</v>
      </c>
      <c r="R126" s="23" t="str">
        <f t="shared" si="12"/>
        <v>@ITEM_ID,'1','','Negro','',NULL,0,@ISACTIVE,500</v>
      </c>
      <c r="S126" s="21"/>
      <c r="T126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'001-MU-383')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(@ITEM_ID,'1','','Negro','',NULL,0,@ISACTIVE,500)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26" s="21"/>
      <c r="V126" s="21"/>
      <c r="W126" s="21"/>
      <c r="X126" s="21"/>
      <c r="Y126" s="21"/>
      <c r="Z126" s="21"/>
      <c r="AA126" s="21"/>
      <c r="AB126" s="54" t="str">
        <f t="shared" si="14"/>
        <v>DECLARE @REFERENCE_ID INT = (SELECT REFERENCE_ID FROM item_references WHERE ITEM_ID = @ITEM_ID AND REFERENCE_CODE = '1')</v>
      </c>
      <c r="AC126" s="21"/>
      <c r="AD126" s="54" t="str">
        <f t="shared" si="15"/>
        <v>UPDATE references_warehouse set QUANTITY = 0 WHERE WAREHOUSE_ID = @LOCAL AND REFERENCE_ID = @REFERENCE_ID</v>
      </c>
      <c r="AE126" s="21"/>
      <c r="AF126" s="54" t="str">
        <f t="shared" si="16"/>
        <v>UPDATE references_warehouse set QUANTITY = 0 WHERE WAREHOUSE_ID = @FRANCA AND REFERENCE_ID = @REFERENCE_ID</v>
      </c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</row>
    <row r="127" spans="1:45" hidden="1" x14ac:dyDescent="0.25">
      <c r="A127" s="53" t="s">
        <v>953</v>
      </c>
      <c r="B127" s="53" t="s">
        <v>1032</v>
      </c>
      <c r="C127" s="53"/>
      <c r="D127" s="53" t="s">
        <v>717</v>
      </c>
      <c r="E127" s="53"/>
      <c r="F127" s="53"/>
      <c r="G127">
        <v>0</v>
      </c>
      <c r="H127">
        <v>0</v>
      </c>
      <c r="I127" s="53" t="s">
        <v>626</v>
      </c>
      <c r="J127">
        <v>500</v>
      </c>
      <c r="K127" s="21" t="str">
        <f t="shared" si="9"/>
        <v>001-MU-383-2</v>
      </c>
      <c r="L127" s="21"/>
      <c r="M127" s="21"/>
      <c r="N127" s="21"/>
      <c r="O127" s="21"/>
      <c r="P127" s="23" t="str">
        <f t="shared" si="10"/>
        <v>DECLARE @ITEM_ID INT = (SELECT ITEM_ID FROM items a join lines b on b.LINE_ID = a.LINE_ID WHERE b.LINE_CODE +'-'+a.INTERNAL_REFERENCE = '001-MU-383')</v>
      </c>
      <c r="Q127" s="23" t="str">
        <f t="shared" si="11"/>
        <v>DECLARE @ISACTIVE BIT = (CASE WHEN 'Si' = 'Si' THEN 1 ELSE 0 END)</v>
      </c>
      <c r="R127" s="23" t="str">
        <f t="shared" si="12"/>
        <v>@ITEM_ID,'2','','Silver','',NULL,0,@ISACTIVE,500</v>
      </c>
      <c r="S127" s="21"/>
      <c r="T127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'001-MU-383') DECLARE @ISACTIVE BIT = (CASE WHEN 'Si' = 'Si' THEN 1 ELSE 0 END) insert into item_references (ITEM_ID, REFERENCE_CODE, PROVIDER_REFERENCE_CODE, REFERENCE_NAME, PROVIDER_REFERENCE_NAME, NOTES, INVENTORY_QUANTITY, IS_ACTIVE, ALARM_MINIMUM_QUANTITY) values  (@ITEM_ID,'2','','Silver','',NULL,0,@ISACTIVE,500)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127" s="21"/>
      <c r="V127" s="21"/>
      <c r="W127" s="21"/>
      <c r="X127" s="21"/>
      <c r="Y127" s="21"/>
      <c r="Z127" s="21"/>
      <c r="AA127" s="21"/>
      <c r="AB127" s="54" t="str">
        <f t="shared" si="14"/>
        <v>DECLARE @REFERENCE_ID INT = (SELECT REFERENCE_ID FROM item_references WHERE ITEM_ID = @ITEM_ID AND REFERENCE_CODE = '2')</v>
      </c>
      <c r="AC127" s="21"/>
      <c r="AD127" s="54" t="str">
        <f t="shared" si="15"/>
        <v>UPDATE references_warehouse set QUANTITY = 0 WHERE WAREHOUSE_ID = @LOCAL AND REFERENCE_ID = @REFERENCE_ID</v>
      </c>
      <c r="AE127" s="21"/>
      <c r="AF127" s="54" t="str">
        <f t="shared" si="16"/>
        <v>UPDATE references_warehouse set QUANTITY = 0 WHERE WAREHOUSE_ID = @FRANCA AND REFERENCE_ID = @REFERENCE_ID</v>
      </c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</row>
    <row r="128" spans="1:45" hidden="1" x14ac:dyDescent="0.25">
      <c r="A128" s="53" t="s">
        <v>980</v>
      </c>
      <c r="B128" s="53" t="s">
        <v>1030</v>
      </c>
      <c r="C128" s="53"/>
      <c r="D128" s="53" t="s">
        <v>713</v>
      </c>
      <c r="E128" s="53"/>
      <c r="F128" s="53"/>
      <c r="G128">
        <v>0</v>
      </c>
      <c r="H128">
        <v>0</v>
      </c>
      <c r="I128" s="53" t="s">
        <v>626</v>
      </c>
      <c r="J128">
        <v>600</v>
      </c>
      <c r="K128" s="21" t="str">
        <f t="shared" si="9"/>
        <v>001-MU-387-1</v>
      </c>
      <c r="L128" s="21"/>
      <c r="M128" s="21"/>
      <c r="N128" s="21"/>
      <c r="O128" s="21"/>
      <c r="P128" s="23" t="str">
        <f t="shared" si="10"/>
        <v>DECLARE @ITEM_ID INT = (SELECT ITEM_ID FROM items a join lines b on b.LINE_ID = a.LINE_ID WHERE b.LINE_CODE +'-'+a.INTERNAL_REFERENCE = '001-MU-387')</v>
      </c>
      <c r="Q128" s="23" t="str">
        <f t="shared" si="11"/>
        <v>DECLARE @ISACTIVE BIT = (CASE WHEN 'Si' = 'Si' THEN 1 ELSE 0 END)</v>
      </c>
      <c r="R128" s="23" t="str">
        <f t="shared" si="12"/>
        <v>@ITEM_ID,'1','','Negro','',NULL,0,@ISACTIVE,600</v>
      </c>
      <c r="S128" s="21"/>
      <c r="T128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'001-MU-387')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28" s="21"/>
      <c r="V128" s="21"/>
      <c r="W128" s="21"/>
      <c r="X128" s="21"/>
      <c r="Y128" s="21"/>
      <c r="Z128" s="21"/>
      <c r="AA128" s="21"/>
      <c r="AB128" s="54" t="str">
        <f t="shared" si="14"/>
        <v>DECLARE @REFERENCE_ID INT = (SELECT REFERENCE_ID FROM item_references WHERE ITEM_ID = @ITEM_ID AND REFERENCE_CODE = '1')</v>
      </c>
      <c r="AC128" s="21"/>
      <c r="AD128" s="54" t="str">
        <f t="shared" si="15"/>
        <v>UPDATE references_warehouse set QUANTITY = 0 WHERE WAREHOUSE_ID = @LOCAL AND REFERENCE_ID = @REFERENCE_ID</v>
      </c>
      <c r="AE128" s="21"/>
      <c r="AF128" s="54" t="str">
        <f t="shared" si="16"/>
        <v>UPDATE references_warehouse set QUANTITY = 0 WHERE WAREHOUSE_ID = @FRANCA AND REFERENCE_ID = @REFERENCE_ID</v>
      </c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</row>
    <row r="129" spans="1:45" hidden="1" x14ac:dyDescent="0.25">
      <c r="A129" s="53" t="s">
        <v>981</v>
      </c>
      <c r="B129" s="53" t="s">
        <v>1030</v>
      </c>
      <c r="C129" s="53"/>
      <c r="D129" s="53" t="s">
        <v>817</v>
      </c>
      <c r="E129" s="53"/>
      <c r="F129" s="53"/>
      <c r="G129">
        <v>0</v>
      </c>
      <c r="H129">
        <v>0</v>
      </c>
      <c r="I129" s="53" t="s">
        <v>626</v>
      </c>
      <c r="J129">
        <v>500</v>
      </c>
      <c r="K129" s="21" t="str">
        <f t="shared" si="9"/>
        <v>001-MU-388-1</v>
      </c>
      <c r="L129" s="21"/>
      <c r="M129" s="21"/>
      <c r="N129" s="21"/>
      <c r="O129" s="21"/>
      <c r="P129" s="23" t="str">
        <f t="shared" si="10"/>
        <v>DECLARE @ITEM_ID INT = (SELECT ITEM_ID FROM items a join lines b on b.LINE_ID = a.LINE_ID WHERE b.LINE_CODE +'-'+a.INTERNAL_REFERENCE = '001-MU-388')</v>
      </c>
      <c r="Q129" s="23" t="str">
        <f t="shared" si="11"/>
        <v>DECLARE @ISACTIVE BIT = (CASE WHEN 'Si' = 'Si' THEN 1 ELSE 0 END)</v>
      </c>
      <c r="R129" s="23" t="str">
        <f t="shared" si="12"/>
        <v>@ITEM_ID,'1','','Negro - Blanco','',NULL,0,@ISACTIVE,500</v>
      </c>
      <c r="S129" s="21"/>
      <c r="T129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'001-MU-388')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 - Blanco','',NULL,0,@ISACTIVE,500)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29" s="21"/>
      <c r="V129" s="21"/>
      <c r="W129" s="21"/>
      <c r="X129" s="21"/>
      <c r="Y129" s="21"/>
      <c r="Z129" s="21"/>
      <c r="AA129" s="21"/>
      <c r="AB129" s="54" t="str">
        <f t="shared" si="14"/>
        <v>DECLARE @REFERENCE_ID INT = (SELECT REFERENCE_ID FROM item_references WHERE ITEM_ID = @ITEM_ID AND REFERENCE_CODE = '1')</v>
      </c>
      <c r="AC129" s="21"/>
      <c r="AD129" s="54" t="str">
        <f t="shared" si="15"/>
        <v>UPDATE references_warehouse set QUANTITY = 0 WHERE WAREHOUSE_ID = @LOCAL AND REFERENCE_ID = @REFERENCE_ID</v>
      </c>
      <c r="AE129" s="21"/>
      <c r="AF129" s="54" t="str">
        <f t="shared" si="16"/>
        <v>UPDATE references_warehouse set QUANTITY = 0 WHERE WAREHOUSE_ID = @FRANCA AND REFERENCE_ID = @REFERENCE_ID</v>
      </c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</row>
    <row r="130" spans="1:45" hidden="1" x14ac:dyDescent="0.25">
      <c r="A130" s="53" t="s">
        <v>982</v>
      </c>
      <c r="B130" s="53" t="s">
        <v>1030</v>
      </c>
      <c r="C130" s="53"/>
      <c r="D130" s="53" t="s">
        <v>817</v>
      </c>
      <c r="E130" s="53"/>
      <c r="F130" s="53"/>
      <c r="G130">
        <v>0</v>
      </c>
      <c r="H130">
        <v>0</v>
      </c>
      <c r="I130" s="53" t="s">
        <v>626</v>
      </c>
      <c r="J130">
        <v>500</v>
      </c>
      <c r="K130" s="21" t="str">
        <f t="shared" si="9"/>
        <v>001-MU-389-1</v>
      </c>
      <c r="L130" s="21"/>
      <c r="M130" s="21"/>
      <c r="N130" s="21"/>
      <c r="O130" s="21"/>
      <c r="P130" s="23" t="str">
        <f t="shared" si="10"/>
        <v>DECLARE @ITEM_ID INT = (SELECT ITEM_ID FROM items a join lines b on b.LINE_ID = a.LINE_ID WHERE b.LINE_CODE +'-'+a.INTERNAL_REFERENCE = '001-MU-389')</v>
      </c>
      <c r="Q130" s="23" t="str">
        <f t="shared" si="11"/>
        <v>DECLARE @ISACTIVE BIT = (CASE WHEN 'Si' = 'Si' THEN 1 ELSE 0 END)</v>
      </c>
      <c r="R130" s="23" t="str">
        <f t="shared" si="12"/>
        <v>@ITEM_ID,'1','','Negro - Blanco','',NULL,0,@ISACTIVE,500</v>
      </c>
      <c r="S130" s="21"/>
      <c r="T130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'001-MU-389')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 - Blanco','',NULL,0,@ISACTIVE,500)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30" s="21"/>
      <c r="V130" s="21"/>
      <c r="W130" s="21"/>
      <c r="X130" s="21"/>
      <c r="Y130" s="21"/>
      <c r="Z130" s="21"/>
      <c r="AA130" s="21"/>
      <c r="AB130" s="54" t="str">
        <f t="shared" si="14"/>
        <v>DECLARE @REFERENCE_ID INT = (SELECT REFERENCE_ID FROM item_references WHERE ITEM_ID = @ITEM_ID AND REFERENCE_CODE = '1')</v>
      </c>
      <c r="AC130" s="21"/>
      <c r="AD130" s="54" t="str">
        <f t="shared" si="15"/>
        <v>UPDATE references_warehouse set QUANTITY = 0 WHERE WAREHOUSE_ID = @LOCAL AND REFERENCE_ID = @REFERENCE_ID</v>
      </c>
      <c r="AE130" s="21"/>
      <c r="AF130" s="54" t="str">
        <f t="shared" si="16"/>
        <v>UPDATE references_warehouse set QUANTITY = 0 WHERE WAREHOUSE_ID = @FRANCA AND REFERENCE_ID = @REFERENCE_ID</v>
      </c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</row>
    <row r="131" spans="1:45" hidden="1" x14ac:dyDescent="0.25">
      <c r="A131" s="53" t="s">
        <v>989</v>
      </c>
      <c r="B131" s="53" t="s">
        <v>1030</v>
      </c>
      <c r="C131" s="53"/>
      <c r="D131" s="53" t="s">
        <v>718</v>
      </c>
      <c r="E131" s="53"/>
      <c r="F131" s="53"/>
      <c r="G131">
        <v>0</v>
      </c>
      <c r="H131">
        <v>0</v>
      </c>
      <c r="I131" s="53" t="s">
        <v>626</v>
      </c>
      <c r="J131">
        <v>700</v>
      </c>
      <c r="K131" s="21" t="str">
        <f t="shared" si="9"/>
        <v>001-MU-390-1</v>
      </c>
      <c r="L131" s="21"/>
      <c r="M131" s="21"/>
      <c r="N131" s="21"/>
      <c r="O131" s="21"/>
      <c r="P131" s="23" t="str">
        <f t="shared" si="10"/>
        <v>DECLARE @ITEM_ID INT = (SELECT ITEM_ID FROM items a join lines b on b.LINE_ID = a.LINE_ID WHERE b.LINE_CODE +'-'+a.INTERNAL_REFERENCE = '001-MU-390')</v>
      </c>
      <c r="Q131" s="23" t="str">
        <f t="shared" si="11"/>
        <v>DECLARE @ISACTIVE BIT = (CASE WHEN 'Si' = 'Si' THEN 1 ELSE 0 END)</v>
      </c>
      <c r="R131" s="23" t="str">
        <f t="shared" si="12"/>
        <v>@ITEM_ID,'1','','Blanco','',NULL,0,@ISACTIVE,700</v>
      </c>
      <c r="S131" s="21"/>
      <c r="T131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'001-MU-390') DECLARE @ISACTIVE BIT = (CASE WHEN 'Si' = 'Si' THEN 1 ELSE 0 END) insert into item_references (ITEM_ID, REFERENCE_CODE, PROVIDER_REFERENCE_CODE, REFERENCE_NAME, PROVIDER_REFERENCE_NAME, NOTES, INVENTORY_QUANTITY, IS_ACTIVE, ALARM_MINIMUM_QUANTITY) values  (@ITEM_ID,'1','','Blanco','',NULL,0,@ISACTIVE,700)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31" s="21"/>
      <c r="V131" s="21"/>
      <c r="W131" s="21"/>
      <c r="X131" s="21"/>
      <c r="Y131" s="21"/>
      <c r="Z131" s="21"/>
      <c r="AA131" s="21"/>
      <c r="AB131" s="54" t="str">
        <f t="shared" si="14"/>
        <v>DECLARE @REFERENCE_ID INT = (SELECT REFERENCE_ID FROM item_references WHERE ITEM_ID = @ITEM_ID AND REFERENCE_CODE = '1')</v>
      </c>
      <c r="AC131" s="21"/>
      <c r="AD131" s="54" t="str">
        <f t="shared" si="15"/>
        <v>UPDATE references_warehouse set QUANTITY = 0 WHERE WAREHOUSE_ID = @LOCAL AND REFERENCE_ID = @REFERENCE_ID</v>
      </c>
      <c r="AE131" s="21"/>
      <c r="AF131" s="54" t="str">
        <f t="shared" si="16"/>
        <v>UPDATE references_warehouse set QUANTITY = 0 WHERE WAREHOUSE_ID = @FRANCA AND REFERENCE_ID = @REFERENCE_ID</v>
      </c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</row>
    <row r="132" spans="1:45" hidden="1" x14ac:dyDescent="0.25">
      <c r="A132" s="53" t="s">
        <v>989</v>
      </c>
      <c r="B132" s="53" t="s">
        <v>1032</v>
      </c>
      <c r="C132" s="53"/>
      <c r="D132" s="53" t="s">
        <v>713</v>
      </c>
      <c r="E132" s="53"/>
      <c r="F132" s="53"/>
      <c r="G132">
        <v>0</v>
      </c>
      <c r="H132">
        <v>0</v>
      </c>
      <c r="I132" s="53" t="s">
        <v>626</v>
      </c>
      <c r="J132">
        <v>700</v>
      </c>
      <c r="K132" s="21" t="str">
        <f t="shared" si="9"/>
        <v>001-MU-390-2</v>
      </c>
      <c r="L132" s="21"/>
      <c r="M132" s="21"/>
      <c r="N132" s="21"/>
      <c r="O132" s="21"/>
      <c r="P132" s="23" t="str">
        <f t="shared" si="10"/>
        <v>DECLARE @ITEM_ID INT = (SELECT ITEM_ID FROM items a join lines b on b.LINE_ID = a.LINE_ID WHERE b.LINE_CODE +'-'+a.INTERNAL_REFERENCE = '001-MU-390')</v>
      </c>
      <c r="Q132" s="23" t="str">
        <f t="shared" si="11"/>
        <v>DECLARE @ISACTIVE BIT = (CASE WHEN 'Si' = 'Si' THEN 1 ELSE 0 END)</v>
      </c>
      <c r="R132" s="23" t="str">
        <f t="shared" si="12"/>
        <v>@ITEM_ID,'2','','Negro','',NULL,0,@ISACTIVE,700</v>
      </c>
      <c r="S132" s="21"/>
      <c r="T132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'001-MU-390') DECLARE @ISACTIVE BIT = (CASE WHEN 'Si' = 'Si' THEN 1 ELSE 0 END) insert into item_references (ITEM_ID, REFERENCE_CODE, PROVIDER_REFERENCE_CODE, REFERENCE_NAME, PROVIDER_REFERENCE_NAME, NOTES, INVENTORY_QUANTITY, IS_ACTIVE, ALARM_MINIMUM_QUANTITY) values  (@ITEM_ID,'2','','Negro','',NULL,0,@ISACTIVE,700)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132" s="21"/>
      <c r="V132" s="21"/>
      <c r="W132" s="21"/>
      <c r="X132" s="21"/>
      <c r="Y132" s="21"/>
      <c r="Z132" s="21"/>
      <c r="AA132" s="21"/>
      <c r="AB132" s="54" t="str">
        <f t="shared" si="14"/>
        <v>DECLARE @REFERENCE_ID INT = (SELECT REFERENCE_ID FROM item_references WHERE ITEM_ID = @ITEM_ID AND REFERENCE_CODE = '2')</v>
      </c>
      <c r="AC132" s="21"/>
      <c r="AD132" s="54" t="str">
        <f t="shared" si="15"/>
        <v>UPDATE references_warehouse set QUANTITY = 0 WHERE WAREHOUSE_ID = @LOCAL AND REFERENCE_ID = @REFERENCE_ID</v>
      </c>
      <c r="AE132" s="21"/>
      <c r="AF132" s="54" t="str">
        <f t="shared" si="16"/>
        <v>UPDATE references_warehouse set QUANTITY = 0 WHERE WAREHOUSE_ID = @FRANCA AND REFERENCE_ID = @REFERENCE_ID</v>
      </c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</row>
    <row r="133" spans="1:45" hidden="1" x14ac:dyDescent="0.25">
      <c r="A133" s="53" t="s">
        <v>840</v>
      </c>
      <c r="B133" s="53" t="s">
        <v>1033</v>
      </c>
      <c r="C133" s="53"/>
      <c r="D133" s="53" t="s">
        <v>720</v>
      </c>
      <c r="E133" s="53"/>
      <c r="F133" s="53"/>
      <c r="G133">
        <v>0</v>
      </c>
      <c r="H133">
        <v>0</v>
      </c>
      <c r="I133" s="53" t="s">
        <v>626</v>
      </c>
      <c r="J133">
        <v>600</v>
      </c>
      <c r="K133" s="21" t="str">
        <f t="shared" si="9"/>
        <v>001-MU-391-3</v>
      </c>
      <c r="L133" s="21"/>
      <c r="M133" s="21"/>
      <c r="N133" s="21"/>
      <c r="O133" s="21"/>
      <c r="P133" s="23" t="str">
        <f t="shared" si="10"/>
        <v>DECLARE @ITEM_ID INT = (SELECT ITEM_ID FROM items a join lines b on b.LINE_ID = a.LINE_ID WHERE b.LINE_CODE +'-'+a.INTERNAL_REFERENCE = '001-MU-391')</v>
      </c>
      <c r="Q133" s="23" t="str">
        <f t="shared" si="11"/>
        <v>DECLARE @ISACTIVE BIT = (CASE WHEN 'Si' = 'Si' THEN 1 ELSE 0 END)</v>
      </c>
      <c r="R133" s="23" t="str">
        <f t="shared" si="12"/>
        <v>@ITEM_ID,'3','','Azul Royal','',NULL,0,@ISACTIVE,600</v>
      </c>
      <c r="S133" s="21"/>
      <c r="T133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'001-MU-391') DECLARE @ISACTIVE BIT = (CASE WHEN 'Si' = 'Si' THEN 1 ELSE 0 END) insert into item_references (ITEM_ID, REFERENCE_CODE, PROVIDER_REFERENCE_CODE, REFERENCE_NAME, PROVIDER_REFERENCE_NAME, NOTES, INVENTORY_QUANTITY, IS_ACTIVE, ALARM_MINIMUM_QUANTITY) values  (@ITEM_ID,'3','','Azul Royal','',NULL,0,@ISACTIVE,600)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133" s="21"/>
      <c r="V133" s="21"/>
      <c r="W133" s="21"/>
      <c r="X133" s="21"/>
      <c r="Y133" s="21"/>
      <c r="Z133" s="21"/>
      <c r="AA133" s="21"/>
      <c r="AB133" s="54" t="str">
        <f t="shared" si="14"/>
        <v>DECLARE @REFERENCE_ID INT = (SELECT REFERENCE_ID FROM item_references WHERE ITEM_ID = @ITEM_ID AND REFERENCE_CODE = '3')</v>
      </c>
      <c r="AC133" s="21"/>
      <c r="AD133" s="54" t="str">
        <f t="shared" si="15"/>
        <v>UPDATE references_warehouse set QUANTITY = 0 WHERE WAREHOUSE_ID = @LOCAL AND REFERENCE_ID = @REFERENCE_ID</v>
      </c>
      <c r="AE133" s="21"/>
      <c r="AF133" s="54" t="str">
        <f t="shared" si="16"/>
        <v>UPDATE references_warehouse set QUANTITY = 0 WHERE WAREHOUSE_ID = @FRANCA AND REFERENCE_ID = @REFERENCE_ID</v>
      </c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</row>
    <row r="134" spans="1:45" hidden="1" x14ac:dyDescent="0.25">
      <c r="A134" s="53" t="s">
        <v>840</v>
      </c>
      <c r="B134" s="53" t="s">
        <v>1032</v>
      </c>
      <c r="C134" s="53"/>
      <c r="D134" s="53" t="s">
        <v>713</v>
      </c>
      <c r="E134" s="53"/>
      <c r="F134" s="53"/>
      <c r="G134">
        <v>0</v>
      </c>
      <c r="H134">
        <v>0</v>
      </c>
      <c r="I134" s="53" t="s">
        <v>626</v>
      </c>
      <c r="J134">
        <v>600</v>
      </c>
      <c r="K134" s="21" t="str">
        <f t="shared" si="9"/>
        <v>001-MU-391-2</v>
      </c>
      <c r="L134" s="21"/>
      <c r="M134" s="21"/>
      <c r="N134" s="21"/>
      <c r="O134" s="21"/>
      <c r="P134" s="23" t="str">
        <f t="shared" si="10"/>
        <v>DECLARE @ITEM_ID INT = (SELECT ITEM_ID FROM items a join lines b on b.LINE_ID = a.LINE_ID WHERE b.LINE_CODE +'-'+a.INTERNAL_REFERENCE = '001-MU-391')</v>
      </c>
      <c r="Q134" s="23" t="str">
        <f t="shared" si="11"/>
        <v>DECLARE @ISACTIVE BIT = (CASE WHEN 'Si' = 'Si' THEN 1 ELSE 0 END)</v>
      </c>
      <c r="R134" s="23" t="str">
        <f t="shared" si="12"/>
        <v>@ITEM_ID,'2','','Negro','',NULL,0,@ISACTIVE,600</v>
      </c>
      <c r="S134" s="21"/>
      <c r="T134" s="22" t="str">
        <f t="shared" si="1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'001-MU-391') DECLARE @ISACTIVE BIT = (CASE WHEN 'Si' = 'Si' THEN 1 ELSE 0 END) insert into item_references (ITEM_ID, REFERENCE_CODE, PROVIDER_REFERENCE_CODE, REFERENCE_NAME, PROVIDER_REFERENCE_NAME, NOTES, INVENTORY_QUANTITY, IS_ACTIVE, ALARM_MINIMUM_QUANTITY) values  (@ITEM_ID,'2','','Negro','',NULL,0,@ISACTIVE,600)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134" s="21"/>
      <c r="V134" s="21"/>
      <c r="W134" s="21"/>
      <c r="X134" s="21"/>
      <c r="Y134" s="21"/>
      <c r="Z134" s="21"/>
      <c r="AA134" s="21"/>
      <c r="AB134" s="54" t="str">
        <f t="shared" si="14"/>
        <v>DECLARE @REFERENCE_ID INT = (SELECT REFERENCE_ID FROM item_references WHERE ITEM_ID = @ITEM_ID AND REFERENCE_CODE = '2')</v>
      </c>
      <c r="AC134" s="21"/>
      <c r="AD134" s="54" t="str">
        <f t="shared" si="15"/>
        <v>UPDATE references_warehouse set QUANTITY = 0 WHERE WAREHOUSE_ID = @LOCAL AND REFERENCE_ID = @REFERENCE_ID</v>
      </c>
      <c r="AE134" s="21"/>
      <c r="AF134" s="54" t="str">
        <f t="shared" si="16"/>
        <v>UPDATE references_warehouse set QUANTITY = 0 WHERE WAREHOUSE_ID = @FRANCA AND REFERENCE_ID = @REFERENCE_ID</v>
      </c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</row>
    <row r="135" spans="1:45" hidden="1" x14ac:dyDescent="0.25">
      <c r="A135" s="53" t="s">
        <v>840</v>
      </c>
      <c r="B135" s="53" t="s">
        <v>1030</v>
      </c>
      <c r="C135" s="53"/>
      <c r="D135" s="53" t="s">
        <v>717</v>
      </c>
      <c r="E135" s="53"/>
      <c r="F135" s="53"/>
      <c r="G135">
        <v>0</v>
      </c>
      <c r="H135">
        <v>0</v>
      </c>
      <c r="I135" s="53" t="s">
        <v>626</v>
      </c>
      <c r="J135">
        <v>600</v>
      </c>
      <c r="K135" s="21" t="str">
        <f t="shared" ref="K135:K198" si="17">IF(A135&lt;&gt;"",IF(B135&lt;&gt;"",CONCATENATE(A135,"-",B135),""),"")</f>
        <v>001-MU-391-1</v>
      </c>
      <c r="L135" s="21"/>
      <c r="M135" s="21"/>
      <c r="N135" s="21"/>
      <c r="O135" s="21"/>
      <c r="P135" s="23" t="str">
        <f t="shared" ref="P135:P198" si="18">CONCATENATE("DECLARE @ITEM_ID INT = (SELECT ITEM_ID FROM items a join lines b on b.LINE_ID = a.LINE_ID WHERE b.LINE_CODE +'-'+a.INTERNAL_REFERENCE = '",A135,"')")</f>
        <v>DECLARE @ITEM_ID INT = (SELECT ITEM_ID FROM items a join lines b on b.LINE_ID = a.LINE_ID WHERE b.LINE_CODE +'-'+a.INTERNAL_REFERENCE = '001-MU-391')</v>
      </c>
      <c r="Q135" s="23" t="str">
        <f t="shared" ref="Q135:Q198" si="19">CONCATENATE("DECLARE @ISACTIVE BIT = (CASE WHEN '",I135,"' = 'Si' THEN 1 ELSE 0 END)")</f>
        <v>DECLARE @ISACTIVE BIT = (CASE WHEN 'Si' = 'Si' THEN 1 ELSE 0 END)</v>
      </c>
      <c r="R135" s="23" t="str">
        <f t="shared" ref="R135:R198" si="20">CONCATENATE("@ITEM_ID",$X$2,$W$2,B135,$W$2,$X$2,$W$2,C135,$W$2,$X$2,$W$2,D135,$W$2,$X$2,$W$2,E135,$W$2,$X$2,IF(LEN(F135)&gt;0,CONCATENATE($W$2,F135,$W$2),$Z$2),$X$2,G135+H135,$X$2,"@ISACTIVE",$X$2,J135)</f>
        <v>@ITEM_ID,'1','','Silver','',NULL,0,@ISACTIVE,600</v>
      </c>
      <c r="S135" s="21"/>
      <c r="T135" s="22" t="str">
        <f t="shared" ref="T135:T198" si="21">CONCATENATE($AA$2," ",P135," ",Q135," ",$T$2,$T$3,$V$2,$V$3,$Y$2,$U$2,$V$2,R135,$Y$2,CHAR(10),AB135," ",AD135," ",AF135,CHAR(10),"GO")</f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'001-MU-391') DECLARE @ISACTIVE BIT = (CASE WHEN 'Si' = 'Si' THEN 1 ELSE 0 END) insert into item_references (ITEM_ID, REFERENCE_CODE, PROVIDER_REFERENCE_CODE, REFERENCE_NAME, PROVIDER_REFERENCE_NAME, NOTES, INVENTORY_QUANTITY, IS_ACTIVE, ALARM_MINIMUM_QUANTITY) values  (@ITEM_ID,'1','','Silver','',NULL,0,@ISACTIVE,600)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35" s="21"/>
      <c r="V135" s="21"/>
      <c r="W135" s="21"/>
      <c r="X135" s="21"/>
      <c r="Y135" s="21"/>
      <c r="Z135" s="21"/>
      <c r="AA135" s="21"/>
      <c r="AB135" s="54" t="str">
        <f t="shared" ref="AB135:AB198" si="22">CONCATENATE("DECLARE @REFERENCE_ID INT = (SELECT REFERENCE_ID FROM item_references WHERE ITEM_ID = @ITEM_ID AND REFERENCE_CODE = '",B135,"')")</f>
        <v>DECLARE @REFERENCE_ID INT = (SELECT REFERENCE_ID FROM item_references WHERE ITEM_ID = @ITEM_ID AND REFERENCE_CODE = '1')</v>
      </c>
      <c r="AC135" s="21"/>
      <c r="AD135" s="54" t="str">
        <f t="shared" ref="AD135:AD198" si="23">CONCATENATE("UPDATE references_warehouse set QUANTITY = ",G135," WHERE WAREHOUSE_ID = @LOCAL AND REFERENCE_ID = @REFERENCE_ID")</f>
        <v>UPDATE references_warehouse set QUANTITY = 0 WHERE WAREHOUSE_ID = @LOCAL AND REFERENCE_ID = @REFERENCE_ID</v>
      </c>
      <c r="AE135" s="21"/>
      <c r="AF135" s="54" t="str">
        <f t="shared" ref="AF135:AF198" si="24">CONCATENATE("UPDATE references_warehouse set QUANTITY = ",H135," WHERE WAREHOUSE_ID = @FRANCA AND REFERENCE_ID = @REFERENCE_ID")</f>
        <v>UPDATE references_warehouse set QUANTITY = 0 WHERE WAREHOUSE_ID = @FRANCA AND REFERENCE_ID = @REFERENCE_ID</v>
      </c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</row>
    <row r="136" spans="1:45" hidden="1" x14ac:dyDescent="0.25">
      <c r="A136" s="53" t="s">
        <v>841</v>
      </c>
      <c r="B136" s="53" t="s">
        <v>1033</v>
      </c>
      <c r="C136" s="53"/>
      <c r="D136" s="53" t="s">
        <v>722</v>
      </c>
      <c r="E136" s="53"/>
      <c r="F136" s="53"/>
      <c r="G136">
        <v>0</v>
      </c>
      <c r="H136">
        <v>0</v>
      </c>
      <c r="I136" s="53" t="s">
        <v>626</v>
      </c>
      <c r="J136">
        <v>600</v>
      </c>
      <c r="K136" s="21" t="str">
        <f t="shared" si="17"/>
        <v>001-MU-392-3</v>
      </c>
      <c r="L136" s="21"/>
      <c r="M136" s="21"/>
      <c r="N136" s="21"/>
      <c r="O136" s="21"/>
      <c r="P136" s="23" t="str">
        <f t="shared" si="18"/>
        <v>DECLARE @ITEM_ID INT = (SELECT ITEM_ID FROM items a join lines b on b.LINE_ID = a.LINE_ID WHERE b.LINE_CODE +'-'+a.INTERNAL_REFERENCE = '001-MU-392')</v>
      </c>
      <c r="Q136" s="23" t="str">
        <f t="shared" si="19"/>
        <v>DECLARE @ISACTIVE BIT = (CASE WHEN 'Si' = 'Si' THEN 1 ELSE 0 END)</v>
      </c>
      <c r="R136" s="23" t="str">
        <f t="shared" si="20"/>
        <v>@ITEM_ID,'3','','Azul Oscuro','',NULL,0,@ISACTIVE,600</v>
      </c>
      <c r="S136" s="21"/>
      <c r="T136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'001-MU-392') DECLARE @ISACTIVE BIT = (CASE WHEN 'Si' = 'Si' THEN 1 ELSE 0 END) insert into item_references (ITEM_ID, REFERENCE_CODE, PROVIDER_REFERENCE_CODE, REFERENCE_NAME, PROVIDER_REFERENCE_NAME, NOTES, INVENTORY_QUANTITY, IS_ACTIVE, ALARM_MINIMUM_QUANTITY) values  (@ITEM_ID,'3','','Azul Oscuro','',NULL,0,@ISACTIVE,600)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136" s="21"/>
      <c r="V136" s="21"/>
      <c r="W136" s="21"/>
      <c r="X136" s="21"/>
      <c r="Y136" s="21"/>
      <c r="Z136" s="21"/>
      <c r="AA136" s="21"/>
      <c r="AB136" s="54" t="str">
        <f t="shared" si="22"/>
        <v>DECLARE @REFERENCE_ID INT = (SELECT REFERENCE_ID FROM item_references WHERE ITEM_ID = @ITEM_ID AND REFERENCE_CODE = '3')</v>
      </c>
      <c r="AC136" s="21"/>
      <c r="AD136" s="54" t="str">
        <f t="shared" si="23"/>
        <v>UPDATE references_warehouse set QUANTITY = 0 WHERE WAREHOUSE_ID = @LOCAL AND REFERENCE_ID = @REFERENCE_ID</v>
      </c>
      <c r="AE136" s="21"/>
      <c r="AF136" s="54" t="str">
        <f t="shared" si="24"/>
        <v>UPDATE references_warehouse set QUANTITY = 0 WHERE WAREHOUSE_ID = @FRANCA AND REFERENCE_ID = @REFERENCE_ID</v>
      </c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</row>
    <row r="137" spans="1:45" hidden="1" x14ac:dyDescent="0.25">
      <c r="A137" s="53" t="s">
        <v>841</v>
      </c>
      <c r="B137" s="53" t="s">
        <v>1030</v>
      </c>
      <c r="C137" s="53"/>
      <c r="D137" s="53" t="s">
        <v>718</v>
      </c>
      <c r="E137" s="53"/>
      <c r="F137" s="53"/>
      <c r="G137">
        <v>0</v>
      </c>
      <c r="H137">
        <v>0</v>
      </c>
      <c r="I137" s="53" t="s">
        <v>626</v>
      </c>
      <c r="J137">
        <v>600</v>
      </c>
      <c r="K137" s="21" t="str">
        <f t="shared" si="17"/>
        <v>001-MU-392-1</v>
      </c>
      <c r="L137" s="21"/>
      <c r="M137" s="21"/>
      <c r="N137" s="21"/>
      <c r="O137" s="21"/>
      <c r="P137" s="23" t="str">
        <f t="shared" si="18"/>
        <v>DECLARE @ITEM_ID INT = (SELECT ITEM_ID FROM items a join lines b on b.LINE_ID = a.LINE_ID WHERE b.LINE_CODE +'-'+a.INTERNAL_REFERENCE = '001-MU-392')</v>
      </c>
      <c r="Q137" s="23" t="str">
        <f t="shared" si="19"/>
        <v>DECLARE @ISACTIVE BIT = (CASE WHEN 'Si' = 'Si' THEN 1 ELSE 0 END)</v>
      </c>
      <c r="R137" s="23" t="str">
        <f t="shared" si="20"/>
        <v>@ITEM_ID,'1','','Blanco','',NULL,0,@ISACTIVE,600</v>
      </c>
      <c r="S137" s="21"/>
      <c r="T137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'001-MU-392') DECLARE @ISACTIVE BIT = (CASE WHEN 'Si' = 'Si' THEN 1 ELSE 0 END) insert into item_references (ITEM_ID, REFERENCE_CODE, PROVIDER_REFERENCE_CODE, REFERENCE_NAME, PROVIDER_REFERENCE_NAME, NOTES, INVENTORY_QUANTITY, IS_ACTIVE, ALARM_MINIMUM_QUANTITY) values  (@ITEM_ID,'1','','Blanco','',NULL,0,@ISACTIVE,600)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37" s="21"/>
      <c r="V137" s="21"/>
      <c r="W137" s="21"/>
      <c r="X137" s="21"/>
      <c r="Y137" s="21"/>
      <c r="Z137" s="21"/>
      <c r="AA137" s="21"/>
      <c r="AB137" s="54" t="str">
        <f t="shared" si="22"/>
        <v>DECLARE @REFERENCE_ID INT = (SELECT REFERENCE_ID FROM item_references WHERE ITEM_ID = @ITEM_ID AND REFERENCE_CODE = '1')</v>
      </c>
      <c r="AC137" s="21"/>
      <c r="AD137" s="54" t="str">
        <f t="shared" si="23"/>
        <v>UPDATE references_warehouse set QUANTITY = 0 WHERE WAREHOUSE_ID = @LOCAL AND REFERENCE_ID = @REFERENCE_ID</v>
      </c>
      <c r="AE137" s="21"/>
      <c r="AF137" s="54" t="str">
        <f t="shared" si="24"/>
        <v>UPDATE references_warehouse set QUANTITY = 0 WHERE WAREHOUSE_ID = @FRANCA AND REFERENCE_ID = @REFERENCE_ID</v>
      </c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</row>
    <row r="138" spans="1:45" hidden="1" x14ac:dyDescent="0.25">
      <c r="A138" s="53" t="s">
        <v>841</v>
      </c>
      <c r="B138" s="53" t="s">
        <v>1032</v>
      </c>
      <c r="C138" s="53"/>
      <c r="D138" s="53" t="s">
        <v>713</v>
      </c>
      <c r="E138" s="53"/>
      <c r="F138" s="53"/>
      <c r="G138">
        <v>0</v>
      </c>
      <c r="H138">
        <v>0</v>
      </c>
      <c r="I138" s="53" t="s">
        <v>626</v>
      </c>
      <c r="J138">
        <v>600</v>
      </c>
      <c r="K138" s="21" t="str">
        <f t="shared" si="17"/>
        <v>001-MU-392-2</v>
      </c>
      <c r="L138" s="21"/>
      <c r="M138" s="21"/>
      <c r="N138" s="21"/>
      <c r="O138" s="21"/>
      <c r="P138" s="23" t="str">
        <f t="shared" si="18"/>
        <v>DECLARE @ITEM_ID INT = (SELECT ITEM_ID FROM items a join lines b on b.LINE_ID = a.LINE_ID WHERE b.LINE_CODE +'-'+a.INTERNAL_REFERENCE = '001-MU-392')</v>
      </c>
      <c r="Q138" s="23" t="str">
        <f t="shared" si="19"/>
        <v>DECLARE @ISACTIVE BIT = (CASE WHEN 'Si' = 'Si' THEN 1 ELSE 0 END)</v>
      </c>
      <c r="R138" s="23" t="str">
        <f t="shared" si="20"/>
        <v>@ITEM_ID,'2','','Negro','',NULL,0,@ISACTIVE,600</v>
      </c>
      <c r="S138" s="21"/>
      <c r="T138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'001-MU-392') DECLARE @ISACTIVE BIT = (CASE WHEN 'Si' = 'Si' THEN 1 ELSE 0 END) insert into item_references (ITEM_ID, REFERENCE_CODE, PROVIDER_REFERENCE_CODE, REFERENCE_NAME, PROVIDER_REFERENCE_NAME, NOTES, INVENTORY_QUANTITY, IS_ACTIVE, ALARM_MINIMUM_QUANTITY) values  (@ITEM_ID,'2','','Negro','',NULL,0,@ISACTIVE,600)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138" s="21"/>
      <c r="V138" s="21"/>
      <c r="W138" s="21"/>
      <c r="X138" s="21"/>
      <c r="Y138" s="21"/>
      <c r="Z138" s="21"/>
      <c r="AA138" s="21"/>
      <c r="AB138" s="54" t="str">
        <f t="shared" si="22"/>
        <v>DECLARE @REFERENCE_ID INT = (SELECT REFERENCE_ID FROM item_references WHERE ITEM_ID = @ITEM_ID AND REFERENCE_CODE = '2')</v>
      </c>
      <c r="AC138" s="21"/>
      <c r="AD138" s="54" t="str">
        <f t="shared" si="23"/>
        <v>UPDATE references_warehouse set QUANTITY = 0 WHERE WAREHOUSE_ID = @LOCAL AND REFERENCE_ID = @REFERENCE_ID</v>
      </c>
      <c r="AE138" s="21"/>
      <c r="AF138" s="54" t="str">
        <f t="shared" si="24"/>
        <v>UPDATE references_warehouse set QUANTITY = 0 WHERE WAREHOUSE_ID = @FRANCA AND REFERENCE_ID = @REFERENCE_ID</v>
      </c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</row>
    <row r="139" spans="1:45" hidden="1" x14ac:dyDescent="0.25">
      <c r="A139" s="53" t="s">
        <v>997</v>
      </c>
      <c r="B139" s="53" t="s">
        <v>1030</v>
      </c>
      <c r="C139" s="53"/>
      <c r="D139" s="53" t="s">
        <v>714</v>
      </c>
      <c r="E139" s="53"/>
      <c r="F139" s="53"/>
      <c r="G139">
        <v>0</v>
      </c>
      <c r="H139">
        <v>0</v>
      </c>
      <c r="I139" s="53" t="s">
        <v>626</v>
      </c>
      <c r="J139">
        <v>600</v>
      </c>
      <c r="K139" s="21" t="str">
        <f t="shared" si="17"/>
        <v>001-MU-393-1</v>
      </c>
      <c r="L139" s="21"/>
      <c r="M139" s="21"/>
      <c r="N139" s="21"/>
      <c r="O139" s="21"/>
      <c r="P139" s="23" t="str">
        <f t="shared" si="18"/>
        <v>DECLARE @ITEM_ID INT = (SELECT ITEM_ID FROM items a join lines b on b.LINE_ID = a.LINE_ID WHERE b.LINE_CODE +'-'+a.INTERNAL_REFERENCE = '001-MU-393')</v>
      </c>
      <c r="Q139" s="23" t="str">
        <f t="shared" si="19"/>
        <v>DECLARE @ISACTIVE BIT = (CASE WHEN 'Si' = 'Si' THEN 1 ELSE 0 END)</v>
      </c>
      <c r="R139" s="23" t="str">
        <f t="shared" si="20"/>
        <v>@ITEM_ID,'1','','Azul','',NULL,0,@ISACTIVE,600</v>
      </c>
      <c r="S139" s="21"/>
      <c r="T139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'001-MU-393') DECLARE @ISACTIVE BIT = (CASE WHEN 'Si' = 'Si' THEN 1 ELSE 0 END) insert into item_references (ITEM_ID, REFERENCE_CODE, PROVIDER_REFERENCE_CODE, REFERENCE_NAME, PROVIDER_REFERENCE_NAME, NOTES, INVENTORY_QUANTITY, IS_ACTIVE, ALARM_MINIMUM_QUANTITY) values  (@ITEM_ID,'1','','Azul','',NULL,0,@ISACTIVE,600)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39" s="21"/>
      <c r="V139" s="21"/>
      <c r="W139" s="21"/>
      <c r="X139" s="21"/>
      <c r="Y139" s="21"/>
      <c r="Z139" s="21"/>
      <c r="AA139" s="21"/>
      <c r="AB139" s="54" t="str">
        <f t="shared" si="22"/>
        <v>DECLARE @REFERENCE_ID INT = (SELECT REFERENCE_ID FROM item_references WHERE ITEM_ID = @ITEM_ID AND REFERENCE_CODE = '1')</v>
      </c>
      <c r="AC139" s="21"/>
      <c r="AD139" s="54" t="str">
        <f t="shared" si="23"/>
        <v>UPDATE references_warehouse set QUANTITY = 0 WHERE WAREHOUSE_ID = @LOCAL AND REFERENCE_ID = @REFERENCE_ID</v>
      </c>
      <c r="AE139" s="21"/>
      <c r="AF139" s="54" t="str">
        <f t="shared" si="24"/>
        <v>UPDATE references_warehouse set QUANTITY = 0 WHERE WAREHOUSE_ID = @FRANCA AND REFERENCE_ID = @REFERENCE_ID</v>
      </c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</row>
    <row r="140" spans="1:45" hidden="1" x14ac:dyDescent="0.25">
      <c r="A140" s="53" t="s">
        <v>997</v>
      </c>
      <c r="B140" s="53" t="s">
        <v>1032</v>
      </c>
      <c r="C140" s="53"/>
      <c r="D140" s="53" t="s">
        <v>718</v>
      </c>
      <c r="E140" s="53"/>
      <c r="F140" s="53"/>
      <c r="G140">
        <v>0</v>
      </c>
      <c r="H140">
        <v>0</v>
      </c>
      <c r="I140" s="53" t="s">
        <v>626</v>
      </c>
      <c r="J140">
        <v>600</v>
      </c>
      <c r="K140" s="21" t="str">
        <f t="shared" si="17"/>
        <v>001-MU-393-2</v>
      </c>
      <c r="L140" s="21"/>
      <c r="M140" s="21"/>
      <c r="N140" s="21"/>
      <c r="O140" s="21"/>
      <c r="P140" s="23" t="str">
        <f t="shared" si="18"/>
        <v>DECLARE @ITEM_ID INT = (SELECT ITEM_ID FROM items a join lines b on b.LINE_ID = a.LINE_ID WHERE b.LINE_CODE +'-'+a.INTERNAL_REFERENCE = '001-MU-393')</v>
      </c>
      <c r="Q140" s="23" t="str">
        <f t="shared" si="19"/>
        <v>DECLARE @ISACTIVE BIT = (CASE WHEN 'Si' = 'Si' THEN 1 ELSE 0 END)</v>
      </c>
      <c r="R140" s="23" t="str">
        <f t="shared" si="20"/>
        <v>@ITEM_ID,'2','','Blanco','',NULL,0,@ISACTIVE,600</v>
      </c>
      <c r="S140" s="21"/>
      <c r="T140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'001-MU-393') DECLARE @ISACTIVE BIT = (CASE WHEN 'Si' = 'Si' THEN 1 ELSE 0 END) insert into item_references (ITEM_ID, REFERENCE_CODE, PROVIDER_REFERENCE_CODE, REFERENCE_NAME, PROVIDER_REFERENCE_NAME, NOTES, INVENTORY_QUANTITY, IS_ACTIVE, ALARM_MINIMUM_QUANTITY) values  (@ITEM_ID,'2','','Blanco','',NULL,0,@ISACTIVE,600)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140" s="21"/>
      <c r="V140" s="21"/>
      <c r="W140" s="21"/>
      <c r="X140" s="21"/>
      <c r="Y140" s="21"/>
      <c r="Z140" s="21"/>
      <c r="AA140" s="21"/>
      <c r="AB140" s="54" t="str">
        <f t="shared" si="22"/>
        <v>DECLARE @REFERENCE_ID INT = (SELECT REFERENCE_ID FROM item_references WHERE ITEM_ID = @ITEM_ID AND REFERENCE_CODE = '2')</v>
      </c>
      <c r="AC140" s="21"/>
      <c r="AD140" s="54" t="str">
        <f t="shared" si="23"/>
        <v>UPDATE references_warehouse set QUANTITY = 0 WHERE WAREHOUSE_ID = @LOCAL AND REFERENCE_ID = @REFERENCE_ID</v>
      </c>
      <c r="AE140" s="21"/>
      <c r="AF140" s="54" t="str">
        <f t="shared" si="24"/>
        <v>UPDATE references_warehouse set QUANTITY = 0 WHERE WAREHOUSE_ID = @FRANCA AND REFERENCE_ID = @REFERENCE_ID</v>
      </c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</row>
    <row r="141" spans="1:45" hidden="1" x14ac:dyDescent="0.25">
      <c r="A141" s="53" t="s">
        <v>997</v>
      </c>
      <c r="B141" s="53" t="s">
        <v>1033</v>
      </c>
      <c r="C141" s="53"/>
      <c r="D141" s="53" t="s">
        <v>743</v>
      </c>
      <c r="E141" s="53"/>
      <c r="F141" s="53"/>
      <c r="G141">
        <v>0</v>
      </c>
      <c r="H141">
        <v>0</v>
      </c>
      <c r="I141" s="53" t="s">
        <v>626</v>
      </c>
      <c r="J141">
        <v>600</v>
      </c>
      <c r="K141" s="21" t="str">
        <f t="shared" si="17"/>
        <v>001-MU-393-3</v>
      </c>
      <c r="L141" s="21"/>
      <c r="M141" s="21"/>
      <c r="N141" s="21"/>
      <c r="O141" s="21"/>
      <c r="P141" s="23" t="str">
        <f t="shared" si="18"/>
        <v>DECLARE @ITEM_ID INT = (SELECT ITEM_ID FROM items a join lines b on b.LINE_ID = a.LINE_ID WHERE b.LINE_CODE +'-'+a.INTERNAL_REFERENCE = '001-MU-393')</v>
      </c>
      <c r="Q141" s="23" t="str">
        <f t="shared" si="19"/>
        <v>DECLARE @ISACTIVE BIT = (CASE WHEN 'Si' = 'Si' THEN 1 ELSE 0 END)</v>
      </c>
      <c r="R141" s="23" t="str">
        <f t="shared" si="20"/>
        <v>@ITEM_ID,'3','','Naranja','',NULL,0,@ISACTIVE,600</v>
      </c>
      <c r="S141" s="21"/>
      <c r="T141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'001-MU-393') DECLARE @ISACTIVE BIT = (CASE WHEN 'Si' = 'Si' THEN 1 ELSE 0 END) insert into item_references (ITEM_ID, REFERENCE_CODE, PROVIDER_REFERENCE_CODE, REFERENCE_NAME, PROVIDER_REFERENCE_NAME, NOTES, INVENTORY_QUANTITY, IS_ACTIVE, ALARM_MINIMUM_QUANTITY) values  (@ITEM_ID,'3','','Naranja','',NULL,0,@ISACTIVE,600)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141" s="21"/>
      <c r="V141" s="21"/>
      <c r="W141" s="21"/>
      <c r="X141" s="21"/>
      <c r="Y141" s="21"/>
      <c r="Z141" s="21"/>
      <c r="AA141" s="21"/>
      <c r="AB141" s="54" t="str">
        <f t="shared" si="22"/>
        <v>DECLARE @REFERENCE_ID INT = (SELECT REFERENCE_ID FROM item_references WHERE ITEM_ID = @ITEM_ID AND REFERENCE_CODE = '3')</v>
      </c>
      <c r="AC141" s="21"/>
      <c r="AD141" s="54" t="str">
        <f t="shared" si="23"/>
        <v>UPDATE references_warehouse set QUANTITY = 0 WHERE WAREHOUSE_ID = @LOCAL AND REFERENCE_ID = @REFERENCE_ID</v>
      </c>
      <c r="AE141" s="21"/>
      <c r="AF141" s="54" t="str">
        <f t="shared" si="24"/>
        <v>UPDATE references_warehouse set QUANTITY = 0 WHERE WAREHOUSE_ID = @FRANCA AND REFERENCE_ID = @REFERENCE_ID</v>
      </c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</row>
    <row r="142" spans="1:45" hidden="1" x14ac:dyDescent="0.25">
      <c r="A142" s="53" t="s">
        <v>997</v>
      </c>
      <c r="B142" s="53" t="s">
        <v>1034</v>
      </c>
      <c r="C142" s="53"/>
      <c r="D142" s="53" t="s">
        <v>713</v>
      </c>
      <c r="E142" s="53"/>
      <c r="F142" s="53"/>
      <c r="G142">
        <v>0</v>
      </c>
      <c r="H142">
        <v>0</v>
      </c>
      <c r="I142" s="53" t="s">
        <v>626</v>
      </c>
      <c r="J142">
        <v>600</v>
      </c>
      <c r="K142" s="21" t="str">
        <f t="shared" si="17"/>
        <v>001-MU-393-4</v>
      </c>
      <c r="L142" s="21"/>
      <c r="M142" s="21"/>
      <c r="N142" s="21"/>
      <c r="O142" s="21"/>
      <c r="P142" s="23" t="str">
        <f t="shared" si="18"/>
        <v>DECLARE @ITEM_ID INT = (SELECT ITEM_ID FROM items a join lines b on b.LINE_ID = a.LINE_ID WHERE b.LINE_CODE +'-'+a.INTERNAL_REFERENCE = '001-MU-393')</v>
      </c>
      <c r="Q142" s="23" t="str">
        <f t="shared" si="19"/>
        <v>DECLARE @ISACTIVE BIT = (CASE WHEN 'Si' = 'Si' THEN 1 ELSE 0 END)</v>
      </c>
      <c r="R142" s="23" t="str">
        <f t="shared" si="20"/>
        <v>@ITEM_ID,'4','','Negro','',NULL,0,@ISACTIVE,600</v>
      </c>
      <c r="S142" s="21"/>
      <c r="T142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'001-MU-393') DECLARE @ISACTIVE BIT = (CASE WHEN 'Si' = 'Si' THEN 1 ELSE 0 END) insert into item_references (ITEM_ID, REFERENCE_CODE, PROVIDER_REFERENCE_CODE, REFERENCE_NAME, PROVIDER_REFERENCE_NAME, NOTES, INVENTORY_QUANTITY, IS_ACTIVE, ALARM_MINIMUM_QUANTITY) values  (@ITEM_ID,'4','','Negro','',NULL,0,@ISACTIVE,600)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142" s="21"/>
      <c r="V142" s="21"/>
      <c r="W142" s="21"/>
      <c r="X142" s="21"/>
      <c r="Y142" s="21"/>
      <c r="Z142" s="21"/>
      <c r="AA142" s="21"/>
      <c r="AB142" s="54" t="str">
        <f t="shared" si="22"/>
        <v>DECLARE @REFERENCE_ID INT = (SELECT REFERENCE_ID FROM item_references WHERE ITEM_ID = @ITEM_ID AND REFERENCE_CODE = '4')</v>
      </c>
      <c r="AC142" s="21"/>
      <c r="AD142" s="54" t="str">
        <f t="shared" si="23"/>
        <v>UPDATE references_warehouse set QUANTITY = 0 WHERE WAREHOUSE_ID = @LOCAL AND REFERENCE_ID = @REFERENCE_ID</v>
      </c>
      <c r="AE142" s="21"/>
      <c r="AF142" s="54" t="str">
        <f t="shared" si="24"/>
        <v>UPDATE references_warehouse set QUANTITY = 0 WHERE WAREHOUSE_ID = @FRANCA AND REFERENCE_ID = @REFERENCE_ID</v>
      </c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</row>
    <row r="143" spans="1:45" hidden="1" x14ac:dyDescent="0.25">
      <c r="A143" s="53" t="s">
        <v>997</v>
      </c>
      <c r="B143" s="53" t="s">
        <v>1038</v>
      </c>
      <c r="C143" s="53"/>
      <c r="D143" s="53" t="s">
        <v>715</v>
      </c>
      <c r="E143" s="53"/>
      <c r="F143" s="53"/>
      <c r="G143">
        <v>0</v>
      </c>
      <c r="H143">
        <v>0</v>
      </c>
      <c r="I143" s="53" t="s">
        <v>626</v>
      </c>
      <c r="J143">
        <v>600</v>
      </c>
      <c r="K143" s="21" t="str">
        <f t="shared" si="17"/>
        <v>001-MU-393-5</v>
      </c>
      <c r="L143" s="21"/>
      <c r="M143" s="21"/>
      <c r="N143" s="21"/>
      <c r="O143" s="21"/>
      <c r="P143" s="23" t="str">
        <f t="shared" si="18"/>
        <v>DECLARE @ITEM_ID INT = (SELECT ITEM_ID FROM items a join lines b on b.LINE_ID = a.LINE_ID WHERE b.LINE_CODE +'-'+a.INTERNAL_REFERENCE = '001-MU-393')</v>
      </c>
      <c r="Q143" s="23" t="str">
        <f t="shared" si="19"/>
        <v>DECLARE @ISACTIVE BIT = (CASE WHEN 'Si' = 'Si' THEN 1 ELSE 0 END)</v>
      </c>
      <c r="R143" s="23" t="str">
        <f t="shared" si="20"/>
        <v>@ITEM_ID,'5','','Rojo','',NULL,0,@ISACTIVE,600</v>
      </c>
      <c r="S143" s="21"/>
      <c r="T143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'001-MU-393') DECLARE @ISACTIVE BIT = (CASE WHEN 'Si' = 'Si' THEN 1 ELSE 0 END) insert into item_references (ITEM_ID, REFERENCE_CODE, PROVIDER_REFERENCE_CODE, REFERENCE_NAME, PROVIDER_REFERENCE_NAME, NOTES, INVENTORY_QUANTITY, IS_ACTIVE, ALARM_MINIMUM_QUANTITY) values  (@ITEM_ID,'5','','Rojo','',NULL,0,@ISACTIVE,600)
DECLARE @REFERENCE_ID INT = (SELECT REFERENCE_ID FROM item_references WHERE ITEM_ID = @ITEM_ID AND REFERENCE_CODE = '5') UPDATE references_warehouse set QUANTITY = 0 WHERE WAREHOUSE_ID = @LOCAL AND REFERENCE_ID = @REFERENCE_ID UPDATE references_warehouse set QUANTITY = 0 WHERE WAREHOUSE_ID = @FRANCA AND REFERENCE_ID = @REFERENCE_ID
GO</v>
      </c>
      <c r="U143" s="21"/>
      <c r="V143" s="21"/>
      <c r="W143" s="21"/>
      <c r="X143" s="21"/>
      <c r="Y143" s="21"/>
      <c r="Z143" s="21"/>
      <c r="AA143" s="21"/>
      <c r="AB143" s="54" t="str">
        <f t="shared" si="22"/>
        <v>DECLARE @REFERENCE_ID INT = (SELECT REFERENCE_ID FROM item_references WHERE ITEM_ID = @ITEM_ID AND REFERENCE_CODE = '5')</v>
      </c>
      <c r="AC143" s="21"/>
      <c r="AD143" s="54" t="str">
        <f t="shared" si="23"/>
        <v>UPDATE references_warehouse set QUANTITY = 0 WHERE WAREHOUSE_ID = @LOCAL AND REFERENCE_ID = @REFERENCE_ID</v>
      </c>
      <c r="AE143" s="21"/>
      <c r="AF143" s="54" t="str">
        <f t="shared" si="24"/>
        <v>UPDATE references_warehouse set QUANTITY = 0 WHERE WAREHOUSE_ID = @FRANCA AND REFERENCE_ID = @REFERENCE_ID</v>
      </c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</row>
    <row r="144" spans="1:45" hidden="1" x14ac:dyDescent="0.25">
      <c r="A144" s="53" t="s">
        <v>997</v>
      </c>
      <c r="B144" s="53" t="s">
        <v>1039</v>
      </c>
      <c r="C144" s="53"/>
      <c r="D144" s="53" t="s">
        <v>717</v>
      </c>
      <c r="E144" s="53"/>
      <c r="F144" s="53"/>
      <c r="G144">
        <v>0</v>
      </c>
      <c r="H144">
        <v>0</v>
      </c>
      <c r="I144" s="53" t="s">
        <v>626</v>
      </c>
      <c r="J144">
        <v>600</v>
      </c>
      <c r="K144" s="21" t="str">
        <f t="shared" si="17"/>
        <v>001-MU-393-6</v>
      </c>
      <c r="L144" s="21"/>
      <c r="M144" s="21"/>
      <c r="N144" s="21"/>
      <c r="O144" s="21"/>
      <c r="P144" s="23" t="str">
        <f t="shared" si="18"/>
        <v>DECLARE @ITEM_ID INT = (SELECT ITEM_ID FROM items a join lines b on b.LINE_ID = a.LINE_ID WHERE b.LINE_CODE +'-'+a.INTERNAL_REFERENCE = '001-MU-393')</v>
      </c>
      <c r="Q144" s="23" t="str">
        <f t="shared" si="19"/>
        <v>DECLARE @ISACTIVE BIT = (CASE WHEN 'Si' = 'Si' THEN 1 ELSE 0 END)</v>
      </c>
      <c r="R144" s="23" t="str">
        <f t="shared" si="20"/>
        <v>@ITEM_ID,'6','','Silver','',NULL,0,@ISACTIVE,600</v>
      </c>
      <c r="S144" s="21"/>
      <c r="T144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'001-MU-393') DECLARE @ISACTIVE BIT = (CASE WHEN 'Si' = 'Si' THEN 1 ELSE 0 END) insert into item_references (ITEM_ID, REFERENCE_CODE, PROVIDER_REFERENCE_CODE, REFERENCE_NAME, PROVIDER_REFERENCE_NAME, NOTES, INVENTORY_QUANTITY, IS_ACTIVE, ALARM_MINIMUM_QUANTITY) values  (@ITEM_ID,'6','','Silver','',NULL,0,@ISACTIVE,600)
DECLARE @REFERENCE_ID INT = (SELECT REFERENCE_ID FROM item_references WHERE ITEM_ID = @ITEM_ID AND REFERENCE_CODE = '6') UPDATE references_warehouse set QUANTITY = 0 WHERE WAREHOUSE_ID = @LOCAL AND REFERENCE_ID = @REFERENCE_ID UPDATE references_warehouse set QUANTITY = 0 WHERE WAREHOUSE_ID = @FRANCA AND REFERENCE_ID = @REFERENCE_ID
GO</v>
      </c>
      <c r="U144" s="21"/>
      <c r="V144" s="21"/>
      <c r="W144" s="21"/>
      <c r="X144" s="21"/>
      <c r="Y144" s="21"/>
      <c r="Z144" s="21"/>
      <c r="AA144" s="21"/>
      <c r="AB144" s="54" t="str">
        <f t="shared" si="22"/>
        <v>DECLARE @REFERENCE_ID INT = (SELECT REFERENCE_ID FROM item_references WHERE ITEM_ID = @ITEM_ID AND REFERENCE_CODE = '6')</v>
      </c>
      <c r="AC144" s="21"/>
      <c r="AD144" s="54" t="str">
        <f t="shared" si="23"/>
        <v>UPDATE references_warehouse set QUANTITY = 0 WHERE WAREHOUSE_ID = @LOCAL AND REFERENCE_ID = @REFERENCE_ID</v>
      </c>
      <c r="AE144" s="21"/>
      <c r="AF144" s="54" t="str">
        <f t="shared" si="24"/>
        <v>UPDATE references_warehouse set QUANTITY = 0 WHERE WAREHOUSE_ID = @FRANCA AND REFERENCE_ID = @REFERENCE_ID</v>
      </c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</row>
    <row r="145" spans="1:45" hidden="1" x14ac:dyDescent="0.25">
      <c r="A145" s="53" t="s">
        <v>997</v>
      </c>
      <c r="B145" s="53" t="s">
        <v>1040</v>
      </c>
      <c r="C145" s="53"/>
      <c r="D145" s="53" t="s">
        <v>721</v>
      </c>
      <c r="E145" s="53"/>
      <c r="F145" s="53"/>
      <c r="G145">
        <v>0</v>
      </c>
      <c r="H145">
        <v>0</v>
      </c>
      <c r="I145" s="53" t="s">
        <v>626</v>
      </c>
      <c r="J145">
        <v>600</v>
      </c>
      <c r="K145" s="21" t="str">
        <f t="shared" si="17"/>
        <v>001-MU-393-7</v>
      </c>
      <c r="L145" s="21"/>
      <c r="M145" s="21"/>
      <c r="N145" s="21"/>
      <c r="O145" s="21"/>
      <c r="P145" s="23" t="str">
        <f t="shared" si="18"/>
        <v>DECLARE @ITEM_ID INT = (SELECT ITEM_ID FROM items a join lines b on b.LINE_ID = a.LINE_ID WHERE b.LINE_CODE +'-'+a.INTERNAL_REFERENCE = '001-MU-393')</v>
      </c>
      <c r="Q145" s="23" t="str">
        <f t="shared" si="19"/>
        <v>DECLARE @ISACTIVE BIT = (CASE WHEN 'Si' = 'Si' THEN 1 ELSE 0 END)</v>
      </c>
      <c r="R145" s="23" t="str">
        <f t="shared" si="20"/>
        <v>@ITEM_ID,'7','','Verde','',NULL,0,@ISACTIVE,600</v>
      </c>
      <c r="S145" s="21"/>
      <c r="T145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'001-MU-393') DECLARE @ISACTIVE BIT = (CASE WHEN 'Si' = 'Si' THEN 1 ELSE 0 END) insert into item_references (ITEM_ID, REFERENCE_CODE, PROVIDER_REFERENCE_CODE, REFERENCE_NAME, PROVIDER_REFERENCE_NAME, NOTES, INVENTORY_QUANTITY, IS_ACTIVE, ALARM_MINIMUM_QUANTITY) values  (@ITEM_ID,'7','','Verde','',NULL,0,@ISACTIVE,600)
DECLARE @REFERENCE_ID INT = (SELECT REFERENCE_ID FROM item_references WHERE ITEM_ID = @ITEM_ID AND REFERENCE_CODE = '7') UPDATE references_warehouse set QUANTITY = 0 WHERE WAREHOUSE_ID = @LOCAL AND REFERENCE_ID = @REFERENCE_ID UPDATE references_warehouse set QUANTITY = 0 WHERE WAREHOUSE_ID = @FRANCA AND REFERENCE_ID = @REFERENCE_ID
GO</v>
      </c>
      <c r="U145" s="21"/>
      <c r="V145" s="21"/>
      <c r="W145" s="21"/>
      <c r="X145" s="21"/>
      <c r="Y145" s="21"/>
      <c r="Z145" s="21"/>
      <c r="AA145" s="21"/>
      <c r="AB145" s="54" t="str">
        <f t="shared" si="22"/>
        <v>DECLARE @REFERENCE_ID INT = (SELECT REFERENCE_ID FROM item_references WHERE ITEM_ID = @ITEM_ID AND REFERENCE_CODE = '7')</v>
      </c>
      <c r="AC145" s="21"/>
      <c r="AD145" s="54" t="str">
        <f t="shared" si="23"/>
        <v>UPDATE references_warehouse set QUANTITY = 0 WHERE WAREHOUSE_ID = @LOCAL AND REFERENCE_ID = @REFERENCE_ID</v>
      </c>
      <c r="AE145" s="21"/>
      <c r="AF145" s="54" t="str">
        <f t="shared" si="24"/>
        <v>UPDATE references_warehouse set QUANTITY = 0 WHERE WAREHOUSE_ID = @FRANCA AND REFERENCE_ID = @REFERENCE_ID</v>
      </c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</row>
    <row r="146" spans="1:45" hidden="1" x14ac:dyDescent="0.25">
      <c r="A146" s="53" t="s">
        <v>998</v>
      </c>
      <c r="B146" s="53" t="s">
        <v>1033</v>
      </c>
      <c r="C146" s="53"/>
      <c r="D146" s="53" t="s">
        <v>714</v>
      </c>
      <c r="E146" s="53"/>
      <c r="F146" s="53"/>
      <c r="G146">
        <v>0</v>
      </c>
      <c r="H146">
        <v>0</v>
      </c>
      <c r="I146" s="53" t="s">
        <v>626</v>
      </c>
      <c r="J146">
        <v>0</v>
      </c>
      <c r="K146" s="21" t="str">
        <f t="shared" si="17"/>
        <v>001-MU-394-3</v>
      </c>
      <c r="L146" s="21"/>
      <c r="M146" s="21"/>
      <c r="N146" s="21"/>
      <c r="O146" s="21"/>
      <c r="P146" s="23" t="str">
        <f t="shared" si="18"/>
        <v>DECLARE @ITEM_ID INT = (SELECT ITEM_ID FROM items a join lines b on b.LINE_ID = a.LINE_ID WHERE b.LINE_CODE +'-'+a.INTERNAL_REFERENCE = '001-MU-394')</v>
      </c>
      <c r="Q146" s="23" t="str">
        <f t="shared" si="19"/>
        <v>DECLARE @ISACTIVE BIT = (CASE WHEN 'Si' = 'Si' THEN 1 ELSE 0 END)</v>
      </c>
      <c r="R146" s="23" t="str">
        <f t="shared" si="20"/>
        <v>@ITEM_ID,'3','','Azul','',NULL,0,@ISACTIVE,0</v>
      </c>
      <c r="S146" s="21"/>
      <c r="T146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'001-MU-394') DECLARE @ISACTIVE BIT = (CASE WHEN 'Si' = 'Si' THEN 1 ELSE 0 END) insert into item_references (ITEM_ID, REFERENCE_CODE, PROVIDER_REFERENCE_CODE, REFERENCE_NAME, PROVIDER_REFERENCE_NAME, NOTES, INVENTORY_QUANTITY, IS_ACTIVE, ALARM_MINIMUM_QUANTITY) values  (@ITEM_ID,'3','','Azul','',NULL,0,@ISACTIVE,0)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146" s="21"/>
      <c r="V146" s="21"/>
      <c r="W146" s="21"/>
      <c r="X146" s="21"/>
      <c r="Y146" s="21"/>
      <c r="Z146" s="21"/>
      <c r="AA146" s="21"/>
      <c r="AB146" s="54" t="str">
        <f t="shared" si="22"/>
        <v>DECLARE @REFERENCE_ID INT = (SELECT REFERENCE_ID FROM item_references WHERE ITEM_ID = @ITEM_ID AND REFERENCE_CODE = '3')</v>
      </c>
      <c r="AC146" s="21"/>
      <c r="AD146" s="54" t="str">
        <f t="shared" si="23"/>
        <v>UPDATE references_warehouse set QUANTITY = 0 WHERE WAREHOUSE_ID = @LOCAL AND REFERENCE_ID = @REFERENCE_ID</v>
      </c>
      <c r="AE146" s="21"/>
      <c r="AF146" s="54" t="str">
        <f t="shared" si="24"/>
        <v>UPDATE references_warehouse set QUANTITY = 0 WHERE WAREHOUSE_ID = @FRANCA AND REFERENCE_ID = @REFERENCE_ID</v>
      </c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</row>
    <row r="147" spans="1:45" hidden="1" x14ac:dyDescent="0.25">
      <c r="A147" s="53" t="s">
        <v>998</v>
      </c>
      <c r="B147" s="53" t="s">
        <v>1030</v>
      </c>
      <c r="C147" s="53"/>
      <c r="D147" s="53" t="s">
        <v>718</v>
      </c>
      <c r="E147" s="53"/>
      <c r="F147" s="53"/>
      <c r="G147">
        <v>0</v>
      </c>
      <c r="H147">
        <v>0</v>
      </c>
      <c r="I147" s="53" t="s">
        <v>626</v>
      </c>
      <c r="J147">
        <v>0</v>
      </c>
      <c r="K147" s="21" t="str">
        <f t="shared" si="17"/>
        <v>001-MU-394-1</v>
      </c>
      <c r="L147" s="21"/>
      <c r="M147" s="21"/>
      <c r="N147" s="21"/>
      <c r="O147" s="21"/>
      <c r="P147" s="23" t="str">
        <f t="shared" si="18"/>
        <v>DECLARE @ITEM_ID INT = (SELECT ITEM_ID FROM items a join lines b on b.LINE_ID = a.LINE_ID WHERE b.LINE_CODE +'-'+a.INTERNAL_REFERENCE = '001-MU-394')</v>
      </c>
      <c r="Q147" s="23" t="str">
        <f t="shared" si="19"/>
        <v>DECLARE @ISACTIVE BIT = (CASE WHEN 'Si' = 'Si' THEN 1 ELSE 0 END)</v>
      </c>
      <c r="R147" s="23" t="str">
        <f t="shared" si="20"/>
        <v>@ITEM_ID,'1','','Blanco','',NULL,0,@ISACTIVE,0</v>
      </c>
      <c r="S147" s="21"/>
      <c r="T147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'001-MU-394') DECLARE @ISACTIVE BIT = (CASE WHEN 'Si' = 'Si' THEN 1 ELSE 0 END) insert into item_references (ITEM_ID, REFERENCE_CODE, PROVIDER_REFERENCE_CODE, REFERENCE_NAME, PROVIDER_REFERENCE_NAME, NOTES, INVENTORY_QUANTITY, IS_ACTIVE, ALARM_MINIMUM_QUANTITY) values  (@ITEM_ID,'1','','Blanco','',NULL,0,@ISACTIVE,0)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47" s="21"/>
      <c r="V147" s="21"/>
      <c r="W147" s="21"/>
      <c r="X147" s="21"/>
      <c r="Y147" s="21"/>
      <c r="Z147" s="21"/>
      <c r="AA147" s="21"/>
      <c r="AB147" s="54" t="str">
        <f t="shared" si="22"/>
        <v>DECLARE @REFERENCE_ID INT = (SELECT REFERENCE_ID FROM item_references WHERE ITEM_ID = @ITEM_ID AND REFERENCE_CODE = '1')</v>
      </c>
      <c r="AC147" s="21"/>
      <c r="AD147" s="54" t="str">
        <f t="shared" si="23"/>
        <v>UPDATE references_warehouse set QUANTITY = 0 WHERE WAREHOUSE_ID = @LOCAL AND REFERENCE_ID = @REFERENCE_ID</v>
      </c>
      <c r="AE147" s="21"/>
      <c r="AF147" s="54" t="str">
        <f t="shared" si="24"/>
        <v>UPDATE references_warehouse set QUANTITY = 0 WHERE WAREHOUSE_ID = @FRANCA AND REFERENCE_ID = @REFERENCE_ID</v>
      </c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</row>
    <row r="148" spans="1:45" hidden="1" x14ac:dyDescent="0.25">
      <c r="A148" s="53" t="s">
        <v>998</v>
      </c>
      <c r="B148" s="53" t="s">
        <v>1032</v>
      </c>
      <c r="C148" s="53"/>
      <c r="D148" s="53" t="s">
        <v>713</v>
      </c>
      <c r="E148" s="53"/>
      <c r="F148" s="53"/>
      <c r="G148">
        <v>0</v>
      </c>
      <c r="H148">
        <v>0</v>
      </c>
      <c r="I148" s="53" t="s">
        <v>626</v>
      </c>
      <c r="J148">
        <v>600</v>
      </c>
      <c r="K148" s="21" t="str">
        <f t="shared" si="17"/>
        <v>001-MU-394-2</v>
      </c>
      <c r="L148" s="21"/>
      <c r="M148" s="21"/>
      <c r="N148" s="21"/>
      <c r="O148" s="21"/>
      <c r="P148" s="23" t="str">
        <f t="shared" si="18"/>
        <v>DECLARE @ITEM_ID INT = (SELECT ITEM_ID FROM items a join lines b on b.LINE_ID = a.LINE_ID WHERE b.LINE_CODE +'-'+a.INTERNAL_REFERENCE = '001-MU-394')</v>
      </c>
      <c r="Q148" s="23" t="str">
        <f t="shared" si="19"/>
        <v>DECLARE @ISACTIVE BIT = (CASE WHEN 'Si' = 'Si' THEN 1 ELSE 0 END)</v>
      </c>
      <c r="R148" s="23" t="str">
        <f t="shared" si="20"/>
        <v>@ITEM_ID,'2','','Negro','',NULL,0,@ISACTIVE,600</v>
      </c>
      <c r="S148" s="21"/>
      <c r="T148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'001-MU-394') DECLARE @ISACTIVE BIT = (CASE WHEN 'Si' = 'Si' THEN 1 ELSE 0 END) insert into item_references (ITEM_ID, REFERENCE_CODE, PROVIDER_REFERENCE_CODE, REFERENCE_NAME, PROVIDER_REFERENCE_NAME, NOTES, INVENTORY_QUANTITY, IS_ACTIVE, ALARM_MINIMUM_QUANTITY) values  (@ITEM_ID,'2','','Negro','',NULL,0,@ISACTIVE,600)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148" s="21"/>
      <c r="V148" s="21"/>
      <c r="W148" s="21"/>
      <c r="X148" s="21"/>
      <c r="Y148" s="21"/>
      <c r="Z148" s="21"/>
      <c r="AA148" s="21"/>
      <c r="AB148" s="54" t="str">
        <f t="shared" si="22"/>
        <v>DECLARE @REFERENCE_ID INT = (SELECT REFERENCE_ID FROM item_references WHERE ITEM_ID = @ITEM_ID AND REFERENCE_CODE = '2')</v>
      </c>
      <c r="AC148" s="21"/>
      <c r="AD148" s="54" t="str">
        <f t="shared" si="23"/>
        <v>UPDATE references_warehouse set QUANTITY = 0 WHERE WAREHOUSE_ID = @LOCAL AND REFERENCE_ID = @REFERENCE_ID</v>
      </c>
      <c r="AE148" s="21"/>
      <c r="AF148" s="54" t="str">
        <f t="shared" si="24"/>
        <v>UPDATE references_warehouse set QUANTITY = 0 WHERE WAREHOUSE_ID = @FRANCA AND REFERENCE_ID = @REFERENCE_ID</v>
      </c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</row>
    <row r="149" spans="1:45" hidden="1" x14ac:dyDescent="0.25">
      <c r="A149" s="53" t="s">
        <v>998</v>
      </c>
      <c r="B149" s="53" t="s">
        <v>1034</v>
      </c>
      <c r="C149" s="53"/>
      <c r="D149" s="53" t="s">
        <v>717</v>
      </c>
      <c r="E149" s="53"/>
      <c r="F149" s="53"/>
      <c r="G149">
        <v>0</v>
      </c>
      <c r="H149">
        <v>0</v>
      </c>
      <c r="I149" s="53" t="s">
        <v>626</v>
      </c>
      <c r="J149">
        <v>600</v>
      </c>
      <c r="K149" s="21" t="str">
        <f t="shared" si="17"/>
        <v>001-MU-394-4</v>
      </c>
      <c r="L149" s="21"/>
      <c r="M149" s="21"/>
      <c r="N149" s="21"/>
      <c r="O149" s="21"/>
      <c r="P149" s="23" t="str">
        <f t="shared" si="18"/>
        <v>DECLARE @ITEM_ID INT = (SELECT ITEM_ID FROM items a join lines b on b.LINE_ID = a.LINE_ID WHERE b.LINE_CODE +'-'+a.INTERNAL_REFERENCE = '001-MU-394')</v>
      </c>
      <c r="Q149" s="23" t="str">
        <f t="shared" si="19"/>
        <v>DECLARE @ISACTIVE BIT = (CASE WHEN 'Si' = 'Si' THEN 1 ELSE 0 END)</v>
      </c>
      <c r="R149" s="23" t="str">
        <f t="shared" si="20"/>
        <v>@ITEM_ID,'4','','Silver','',NULL,0,@ISACTIVE,600</v>
      </c>
      <c r="S149" s="21"/>
      <c r="T149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'001-MU-394') DECLARE @ISACTIVE BIT = (CASE WHEN 'Si' = 'Si' THEN 1 ELSE 0 END) insert into item_references (ITEM_ID, REFERENCE_CODE, PROVIDER_REFERENCE_CODE, REFERENCE_NAME, PROVIDER_REFERENCE_NAME, NOTES, INVENTORY_QUANTITY, IS_ACTIVE, ALARM_MINIMUM_QUANTITY) values  (@ITEM_ID,'4','','Silver','',NULL,0,@ISACTIVE,600)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149" s="21"/>
      <c r="V149" s="21"/>
      <c r="W149" s="21"/>
      <c r="X149" s="21"/>
      <c r="Y149" s="21"/>
      <c r="Z149" s="21"/>
      <c r="AA149" s="21"/>
      <c r="AB149" s="54" t="str">
        <f t="shared" si="22"/>
        <v>DECLARE @REFERENCE_ID INT = (SELECT REFERENCE_ID FROM item_references WHERE ITEM_ID = @ITEM_ID AND REFERENCE_CODE = '4')</v>
      </c>
      <c r="AC149" s="21"/>
      <c r="AD149" s="54" t="str">
        <f t="shared" si="23"/>
        <v>UPDATE references_warehouse set QUANTITY = 0 WHERE WAREHOUSE_ID = @LOCAL AND REFERENCE_ID = @REFERENCE_ID</v>
      </c>
      <c r="AE149" s="21"/>
      <c r="AF149" s="54" t="str">
        <f t="shared" si="24"/>
        <v>UPDATE references_warehouse set QUANTITY = 0 WHERE WAREHOUSE_ID = @FRANCA AND REFERENCE_ID = @REFERENCE_ID</v>
      </c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</row>
    <row r="150" spans="1:45" hidden="1" x14ac:dyDescent="0.25">
      <c r="A150" s="53" t="s">
        <v>999</v>
      </c>
      <c r="B150" s="53" t="s">
        <v>1033</v>
      </c>
      <c r="C150" s="53"/>
      <c r="D150" s="53" t="s">
        <v>714</v>
      </c>
      <c r="E150" s="53"/>
      <c r="F150" s="53"/>
      <c r="G150">
        <v>0</v>
      </c>
      <c r="H150">
        <v>0</v>
      </c>
      <c r="I150" s="53" t="s">
        <v>626</v>
      </c>
      <c r="J150">
        <v>600</v>
      </c>
      <c r="K150" s="21" t="str">
        <f t="shared" si="17"/>
        <v>001-MU-395-3</v>
      </c>
      <c r="L150" s="21"/>
      <c r="M150" s="21"/>
      <c r="N150" s="21"/>
      <c r="O150" s="21"/>
      <c r="P150" s="23" t="str">
        <f t="shared" si="18"/>
        <v>DECLARE @ITEM_ID INT = (SELECT ITEM_ID FROM items a join lines b on b.LINE_ID = a.LINE_ID WHERE b.LINE_CODE +'-'+a.INTERNAL_REFERENCE = '001-MU-395')</v>
      </c>
      <c r="Q150" s="23" t="str">
        <f t="shared" si="19"/>
        <v>DECLARE @ISACTIVE BIT = (CASE WHEN 'Si' = 'Si' THEN 1 ELSE 0 END)</v>
      </c>
      <c r="R150" s="23" t="str">
        <f t="shared" si="20"/>
        <v>@ITEM_ID,'3','','Azul','',NULL,0,@ISACTIVE,600</v>
      </c>
      <c r="S150" s="21"/>
      <c r="T150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'001-MU-395') DECLARE @ISACTIVE BIT = (CASE WHEN 'Si' = 'Si' THEN 1 ELSE 0 END) insert into item_references (ITEM_ID, REFERENCE_CODE, PROVIDER_REFERENCE_CODE, REFERENCE_NAME, PROVIDER_REFERENCE_NAME, NOTES, INVENTORY_QUANTITY, IS_ACTIVE, ALARM_MINIMUM_QUANTITY) values  (@ITEM_ID,'3','','Azul','',NULL,0,@ISACTIVE,600)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150" s="21"/>
      <c r="V150" s="21"/>
      <c r="W150" s="21"/>
      <c r="X150" s="21"/>
      <c r="Y150" s="21"/>
      <c r="Z150" s="21"/>
      <c r="AA150" s="21"/>
      <c r="AB150" s="54" t="str">
        <f t="shared" si="22"/>
        <v>DECLARE @REFERENCE_ID INT = (SELECT REFERENCE_ID FROM item_references WHERE ITEM_ID = @ITEM_ID AND REFERENCE_CODE = '3')</v>
      </c>
      <c r="AC150" s="21"/>
      <c r="AD150" s="54" t="str">
        <f t="shared" si="23"/>
        <v>UPDATE references_warehouse set QUANTITY = 0 WHERE WAREHOUSE_ID = @LOCAL AND REFERENCE_ID = @REFERENCE_ID</v>
      </c>
      <c r="AE150" s="21"/>
      <c r="AF150" s="54" t="str">
        <f t="shared" si="24"/>
        <v>UPDATE references_warehouse set QUANTITY = 0 WHERE WAREHOUSE_ID = @FRANCA AND REFERENCE_ID = @REFERENCE_ID</v>
      </c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</row>
    <row r="151" spans="1:45" hidden="1" x14ac:dyDescent="0.25">
      <c r="A151" s="53" t="s">
        <v>999</v>
      </c>
      <c r="B151" s="53" t="s">
        <v>1030</v>
      </c>
      <c r="C151" s="53"/>
      <c r="D151" s="53" t="s">
        <v>718</v>
      </c>
      <c r="E151" s="53"/>
      <c r="F151" s="53"/>
      <c r="G151">
        <v>0</v>
      </c>
      <c r="H151">
        <v>0</v>
      </c>
      <c r="I151" s="53" t="s">
        <v>626</v>
      </c>
      <c r="J151">
        <v>600</v>
      </c>
      <c r="K151" s="21" t="str">
        <f t="shared" si="17"/>
        <v>001-MU-395-1</v>
      </c>
      <c r="L151" s="21"/>
      <c r="M151" s="21"/>
      <c r="N151" s="21"/>
      <c r="O151" s="21"/>
      <c r="P151" s="23" t="str">
        <f t="shared" si="18"/>
        <v>DECLARE @ITEM_ID INT = (SELECT ITEM_ID FROM items a join lines b on b.LINE_ID = a.LINE_ID WHERE b.LINE_CODE +'-'+a.INTERNAL_REFERENCE = '001-MU-395')</v>
      </c>
      <c r="Q151" s="23" t="str">
        <f t="shared" si="19"/>
        <v>DECLARE @ISACTIVE BIT = (CASE WHEN 'Si' = 'Si' THEN 1 ELSE 0 END)</v>
      </c>
      <c r="R151" s="23" t="str">
        <f t="shared" si="20"/>
        <v>@ITEM_ID,'1','','Blanco','',NULL,0,@ISACTIVE,600</v>
      </c>
      <c r="S151" s="21"/>
      <c r="T151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'001-MU-395') DECLARE @ISACTIVE BIT = (CASE WHEN 'Si' = 'Si' THEN 1 ELSE 0 END) insert into item_references (ITEM_ID, REFERENCE_CODE, PROVIDER_REFERENCE_CODE, REFERENCE_NAME, PROVIDER_REFERENCE_NAME, NOTES, INVENTORY_QUANTITY, IS_ACTIVE, ALARM_MINIMUM_QUANTITY) values  (@ITEM_ID,'1','','Blanco','',NULL,0,@ISACTIVE,600)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51" s="21"/>
      <c r="V151" s="21"/>
      <c r="W151" s="21"/>
      <c r="X151" s="21"/>
      <c r="Y151" s="21"/>
      <c r="Z151" s="21"/>
      <c r="AA151" s="21"/>
      <c r="AB151" s="54" t="str">
        <f t="shared" si="22"/>
        <v>DECLARE @REFERENCE_ID INT = (SELECT REFERENCE_ID FROM item_references WHERE ITEM_ID = @ITEM_ID AND REFERENCE_CODE = '1')</v>
      </c>
      <c r="AC151" s="21"/>
      <c r="AD151" s="54" t="str">
        <f t="shared" si="23"/>
        <v>UPDATE references_warehouse set QUANTITY = 0 WHERE WAREHOUSE_ID = @LOCAL AND REFERENCE_ID = @REFERENCE_ID</v>
      </c>
      <c r="AE151" s="21"/>
      <c r="AF151" s="54" t="str">
        <f t="shared" si="24"/>
        <v>UPDATE references_warehouse set QUANTITY = 0 WHERE WAREHOUSE_ID = @FRANCA AND REFERENCE_ID = @REFERENCE_ID</v>
      </c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</row>
    <row r="152" spans="1:45" hidden="1" x14ac:dyDescent="0.25">
      <c r="A152" s="53" t="s">
        <v>999</v>
      </c>
      <c r="B152" s="53" t="s">
        <v>1032</v>
      </c>
      <c r="C152" s="53"/>
      <c r="D152" s="53" t="s">
        <v>713</v>
      </c>
      <c r="E152" s="53"/>
      <c r="F152" s="53"/>
      <c r="G152">
        <v>0</v>
      </c>
      <c r="H152">
        <v>0</v>
      </c>
      <c r="I152" s="53" t="s">
        <v>626</v>
      </c>
      <c r="J152">
        <v>600</v>
      </c>
      <c r="K152" s="21" t="str">
        <f t="shared" si="17"/>
        <v>001-MU-395-2</v>
      </c>
      <c r="L152" s="21"/>
      <c r="M152" s="21"/>
      <c r="N152" s="21"/>
      <c r="O152" s="21"/>
      <c r="P152" s="23" t="str">
        <f t="shared" si="18"/>
        <v>DECLARE @ITEM_ID INT = (SELECT ITEM_ID FROM items a join lines b on b.LINE_ID = a.LINE_ID WHERE b.LINE_CODE +'-'+a.INTERNAL_REFERENCE = '001-MU-395')</v>
      </c>
      <c r="Q152" s="23" t="str">
        <f t="shared" si="19"/>
        <v>DECLARE @ISACTIVE BIT = (CASE WHEN 'Si' = 'Si' THEN 1 ELSE 0 END)</v>
      </c>
      <c r="R152" s="23" t="str">
        <f t="shared" si="20"/>
        <v>@ITEM_ID,'2','','Negro','',NULL,0,@ISACTIVE,600</v>
      </c>
      <c r="S152" s="21"/>
      <c r="T152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'001-MU-395') DECLARE @ISACTIVE BIT = (CASE WHEN 'Si' = 'Si' THEN 1 ELSE 0 END) insert into item_references (ITEM_ID, REFERENCE_CODE, PROVIDER_REFERENCE_CODE, REFERENCE_NAME, PROVIDER_REFERENCE_NAME, NOTES, INVENTORY_QUANTITY, IS_ACTIVE, ALARM_MINIMUM_QUANTITY) values  (@ITEM_ID,'2','','Negro','',NULL,0,@ISACTIVE,600)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152" s="21"/>
      <c r="V152" s="21"/>
      <c r="W152" s="21"/>
      <c r="X152" s="21"/>
      <c r="Y152" s="21"/>
      <c r="Z152" s="21"/>
      <c r="AA152" s="21"/>
      <c r="AB152" s="54" t="str">
        <f t="shared" si="22"/>
        <v>DECLARE @REFERENCE_ID INT = (SELECT REFERENCE_ID FROM item_references WHERE ITEM_ID = @ITEM_ID AND REFERENCE_CODE = '2')</v>
      </c>
      <c r="AC152" s="21"/>
      <c r="AD152" s="54" t="str">
        <f t="shared" si="23"/>
        <v>UPDATE references_warehouse set QUANTITY = 0 WHERE WAREHOUSE_ID = @LOCAL AND REFERENCE_ID = @REFERENCE_ID</v>
      </c>
      <c r="AE152" s="21"/>
      <c r="AF152" s="54" t="str">
        <f t="shared" si="24"/>
        <v>UPDATE references_warehouse set QUANTITY = 0 WHERE WAREHOUSE_ID = @FRANCA AND REFERENCE_ID = @REFERENCE_ID</v>
      </c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</row>
    <row r="153" spans="1:45" hidden="1" x14ac:dyDescent="0.25">
      <c r="A153" s="53" t="s">
        <v>999</v>
      </c>
      <c r="B153" s="53" t="s">
        <v>1034</v>
      </c>
      <c r="C153" s="53"/>
      <c r="D153" s="53" t="s">
        <v>717</v>
      </c>
      <c r="E153" s="53"/>
      <c r="F153" s="53"/>
      <c r="G153">
        <v>0</v>
      </c>
      <c r="H153">
        <v>0</v>
      </c>
      <c r="I153" s="53" t="s">
        <v>626</v>
      </c>
      <c r="J153">
        <v>600</v>
      </c>
      <c r="K153" s="21" t="str">
        <f t="shared" si="17"/>
        <v>001-MU-395-4</v>
      </c>
      <c r="L153" s="21"/>
      <c r="M153" s="21"/>
      <c r="N153" s="21"/>
      <c r="O153" s="21"/>
      <c r="P153" s="23" t="str">
        <f t="shared" si="18"/>
        <v>DECLARE @ITEM_ID INT = (SELECT ITEM_ID FROM items a join lines b on b.LINE_ID = a.LINE_ID WHERE b.LINE_CODE +'-'+a.INTERNAL_REFERENCE = '001-MU-395')</v>
      </c>
      <c r="Q153" s="23" t="str">
        <f t="shared" si="19"/>
        <v>DECLARE @ISACTIVE BIT = (CASE WHEN 'Si' = 'Si' THEN 1 ELSE 0 END)</v>
      </c>
      <c r="R153" s="23" t="str">
        <f t="shared" si="20"/>
        <v>@ITEM_ID,'4','','Silver','',NULL,0,@ISACTIVE,600</v>
      </c>
      <c r="S153" s="21"/>
      <c r="T153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'001-MU-395') DECLARE @ISACTIVE BIT = (CASE WHEN 'Si' = 'Si' THEN 1 ELSE 0 END) insert into item_references (ITEM_ID, REFERENCE_CODE, PROVIDER_REFERENCE_CODE, REFERENCE_NAME, PROVIDER_REFERENCE_NAME, NOTES, INVENTORY_QUANTITY, IS_ACTIVE, ALARM_MINIMUM_QUANTITY) values  (@ITEM_ID,'4','','Silver','',NULL,0,@ISACTIVE,600)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153" s="21"/>
      <c r="V153" s="21"/>
      <c r="W153" s="21"/>
      <c r="X153" s="21"/>
      <c r="Y153" s="21"/>
      <c r="Z153" s="21"/>
      <c r="AA153" s="21"/>
      <c r="AB153" s="54" t="str">
        <f t="shared" si="22"/>
        <v>DECLARE @REFERENCE_ID INT = (SELECT REFERENCE_ID FROM item_references WHERE ITEM_ID = @ITEM_ID AND REFERENCE_CODE = '4')</v>
      </c>
      <c r="AC153" s="21"/>
      <c r="AD153" s="54" t="str">
        <f t="shared" si="23"/>
        <v>UPDATE references_warehouse set QUANTITY = 0 WHERE WAREHOUSE_ID = @LOCAL AND REFERENCE_ID = @REFERENCE_ID</v>
      </c>
      <c r="AE153" s="21"/>
      <c r="AF153" s="54" t="str">
        <f t="shared" si="24"/>
        <v>UPDATE references_warehouse set QUANTITY = 0 WHERE WAREHOUSE_ID = @FRANCA AND REFERENCE_ID = @REFERENCE_ID</v>
      </c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</row>
    <row r="154" spans="1:45" hidden="1" x14ac:dyDescent="0.25">
      <c r="A154" s="53" t="s">
        <v>1000</v>
      </c>
      <c r="B154" s="53" t="s">
        <v>1032</v>
      </c>
      <c r="C154" s="53"/>
      <c r="D154" s="53" t="s">
        <v>720</v>
      </c>
      <c r="E154" s="53"/>
      <c r="F154" s="53"/>
      <c r="G154">
        <v>0</v>
      </c>
      <c r="H154">
        <v>0</v>
      </c>
      <c r="I154" s="53" t="s">
        <v>626</v>
      </c>
      <c r="J154">
        <v>600</v>
      </c>
      <c r="K154" s="21" t="str">
        <f t="shared" si="17"/>
        <v>001-MU-396-2</v>
      </c>
      <c r="L154" s="21"/>
      <c r="M154" s="21"/>
      <c r="N154" s="21"/>
      <c r="O154" s="21"/>
      <c r="P154" s="23" t="str">
        <f t="shared" si="18"/>
        <v>DECLARE @ITEM_ID INT = (SELECT ITEM_ID FROM items a join lines b on b.LINE_ID = a.LINE_ID WHERE b.LINE_CODE +'-'+a.INTERNAL_REFERENCE = '001-MU-396')</v>
      </c>
      <c r="Q154" s="23" t="str">
        <f t="shared" si="19"/>
        <v>DECLARE @ISACTIVE BIT = (CASE WHEN 'Si' = 'Si' THEN 1 ELSE 0 END)</v>
      </c>
      <c r="R154" s="23" t="str">
        <f t="shared" si="20"/>
        <v>@ITEM_ID,'2','','Azul Royal','',NULL,0,@ISACTIVE,600</v>
      </c>
      <c r="S154" s="21"/>
      <c r="T154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'001-MU-396')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 Royal','',NULL,0,@ISACTIVE,600)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154" s="21"/>
      <c r="V154" s="21"/>
      <c r="W154" s="21"/>
      <c r="X154" s="21"/>
      <c r="Y154" s="21"/>
      <c r="Z154" s="21"/>
      <c r="AA154" s="21"/>
      <c r="AB154" s="54" t="str">
        <f t="shared" si="22"/>
        <v>DECLARE @REFERENCE_ID INT = (SELECT REFERENCE_ID FROM item_references WHERE ITEM_ID = @ITEM_ID AND REFERENCE_CODE = '2')</v>
      </c>
      <c r="AC154" s="21"/>
      <c r="AD154" s="54" t="str">
        <f t="shared" si="23"/>
        <v>UPDATE references_warehouse set QUANTITY = 0 WHERE WAREHOUSE_ID = @LOCAL AND REFERENCE_ID = @REFERENCE_ID</v>
      </c>
      <c r="AE154" s="21"/>
      <c r="AF154" s="54" t="str">
        <f t="shared" si="24"/>
        <v>UPDATE references_warehouse set QUANTITY = 0 WHERE WAREHOUSE_ID = @FRANCA AND REFERENCE_ID = @REFERENCE_ID</v>
      </c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</row>
    <row r="155" spans="1:45" hidden="1" x14ac:dyDescent="0.25">
      <c r="A155" s="53" t="s">
        <v>1000</v>
      </c>
      <c r="B155" s="53" t="s">
        <v>1033</v>
      </c>
      <c r="C155" s="53"/>
      <c r="D155" s="53" t="s">
        <v>718</v>
      </c>
      <c r="E155" s="53"/>
      <c r="F155" s="53"/>
      <c r="G155">
        <v>0</v>
      </c>
      <c r="H155">
        <v>0</v>
      </c>
      <c r="I155" s="53" t="s">
        <v>626</v>
      </c>
      <c r="J155">
        <v>600</v>
      </c>
      <c r="K155" s="21" t="str">
        <f t="shared" si="17"/>
        <v>001-MU-396-3</v>
      </c>
      <c r="L155" s="21"/>
      <c r="M155" s="21"/>
      <c r="N155" s="21"/>
      <c r="O155" s="21"/>
      <c r="P155" s="23" t="str">
        <f t="shared" si="18"/>
        <v>DECLARE @ITEM_ID INT = (SELECT ITEM_ID FROM items a join lines b on b.LINE_ID = a.LINE_ID WHERE b.LINE_CODE +'-'+a.INTERNAL_REFERENCE = '001-MU-396')</v>
      </c>
      <c r="Q155" s="23" t="str">
        <f t="shared" si="19"/>
        <v>DECLARE @ISACTIVE BIT = (CASE WHEN 'Si' = 'Si' THEN 1 ELSE 0 END)</v>
      </c>
      <c r="R155" s="23" t="str">
        <f t="shared" si="20"/>
        <v>@ITEM_ID,'3','','Blanco','',NULL,0,@ISACTIVE,600</v>
      </c>
      <c r="S155" s="21"/>
      <c r="T155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'001-MU-396') DECLARE @ISACTIVE BIT = (CASE WHEN 'Si' = 'Si' THEN 1 ELSE 0 END) insert into item_references (ITEM_ID, REFERENCE_CODE, PROVIDER_REFERENCE_CODE, REFERENCE_NAME, PROVIDER_REFERENCE_NAME, NOTES, INVENTORY_QUANTITY, IS_ACTIVE, ALARM_MINIMUM_QUANTITY) values  (@ITEM_ID,'3','','Blanco','',NULL,0,@ISACTIVE,600)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155" s="21"/>
      <c r="V155" s="21"/>
      <c r="W155" s="21"/>
      <c r="X155" s="21"/>
      <c r="Y155" s="21"/>
      <c r="Z155" s="21"/>
      <c r="AA155" s="21"/>
      <c r="AB155" s="54" t="str">
        <f t="shared" si="22"/>
        <v>DECLARE @REFERENCE_ID INT = (SELECT REFERENCE_ID FROM item_references WHERE ITEM_ID = @ITEM_ID AND REFERENCE_CODE = '3')</v>
      </c>
      <c r="AC155" s="21"/>
      <c r="AD155" s="54" t="str">
        <f t="shared" si="23"/>
        <v>UPDATE references_warehouse set QUANTITY = 0 WHERE WAREHOUSE_ID = @LOCAL AND REFERENCE_ID = @REFERENCE_ID</v>
      </c>
      <c r="AE155" s="21"/>
      <c r="AF155" s="54" t="str">
        <f t="shared" si="24"/>
        <v>UPDATE references_warehouse set QUANTITY = 0 WHERE WAREHOUSE_ID = @FRANCA AND REFERENCE_ID = @REFERENCE_ID</v>
      </c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</row>
    <row r="156" spans="1:45" hidden="1" x14ac:dyDescent="0.25">
      <c r="A156" s="53" t="s">
        <v>1000</v>
      </c>
      <c r="B156" s="53" t="s">
        <v>1034</v>
      </c>
      <c r="C156" s="53"/>
      <c r="D156" s="53" t="s">
        <v>713</v>
      </c>
      <c r="E156" s="53"/>
      <c r="F156" s="53"/>
      <c r="G156">
        <v>0</v>
      </c>
      <c r="H156">
        <v>0</v>
      </c>
      <c r="I156" s="53" t="s">
        <v>626</v>
      </c>
      <c r="J156">
        <v>600</v>
      </c>
      <c r="K156" s="21" t="str">
        <f t="shared" si="17"/>
        <v>001-MU-396-4</v>
      </c>
      <c r="L156" s="21"/>
      <c r="M156" s="21"/>
      <c r="N156" s="21"/>
      <c r="O156" s="21"/>
      <c r="P156" s="23" t="str">
        <f t="shared" si="18"/>
        <v>DECLARE @ITEM_ID INT = (SELECT ITEM_ID FROM items a join lines b on b.LINE_ID = a.LINE_ID WHERE b.LINE_CODE +'-'+a.INTERNAL_REFERENCE = '001-MU-396')</v>
      </c>
      <c r="Q156" s="23" t="str">
        <f t="shared" si="19"/>
        <v>DECLARE @ISACTIVE BIT = (CASE WHEN 'Si' = 'Si' THEN 1 ELSE 0 END)</v>
      </c>
      <c r="R156" s="23" t="str">
        <f t="shared" si="20"/>
        <v>@ITEM_ID,'4','','Negro','',NULL,0,@ISACTIVE,600</v>
      </c>
      <c r="S156" s="21"/>
      <c r="T156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'001-MU-396') DECLARE @ISACTIVE BIT = (CASE WHEN 'Si' = 'Si' THEN 1 ELSE 0 END) insert into item_references (ITEM_ID, REFERENCE_CODE, PROVIDER_REFERENCE_CODE, REFERENCE_NAME, PROVIDER_REFERENCE_NAME, NOTES, INVENTORY_QUANTITY, IS_ACTIVE, ALARM_MINIMUM_QUANTITY) values  (@ITEM_ID,'4','','Negro','',NULL,0,@ISACTIVE,600)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156" s="21"/>
      <c r="V156" s="21"/>
      <c r="W156" s="21"/>
      <c r="X156" s="21"/>
      <c r="Y156" s="21"/>
      <c r="Z156" s="21"/>
      <c r="AA156" s="21"/>
      <c r="AB156" s="54" t="str">
        <f t="shared" si="22"/>
        <v>DECLARE @REFERENCE_ID INT = (SELECT REFERENCE_ID FROM item_references WHERE ITEM_ID = @ITEM_ID AND REFERENCE_CODE = '4')</v>
      </c>
      <c r="AC156" s="21"/>
      <c r="AD156" s="54" t="str">
        <f t="shared" si="23"/>
        <v>UPDATE references_warehouse set QUANTITY = 0 WHERE WAREHOUSE_ID = @LOCAL AND REFERENCE_ID = @REFERENCE_ID</v>
      </c>
      <c r="AE156" s="21"/>
      <c r="AF156" s="54" t="str">
        <f t="shared" si="24"/>
        <v>UPDATE references_warehouse set QUANTITY = 0 WHERE WAREHOUSE_ID = @FRANCA AND REFERENCE_ID = @REFERENCE_ID</v>
      </c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</row>
    <row r="157" spans="1:45" hidden="1" x14ac:dyDescent="0.25">
      <c r="A157" s="53" t="s">
        <v>1000</v>
      </c>
      <c r="B157" s="53" t="s">
        <v>1030</v>
      </c>
      <c r="C157" s="53"/>
      <c r="D157" s="53" t="s">
        <v>717</v>
      </c>
      <c r="E157" s="53"/>
      <c r="F157" s="53"/>
      <c r="G157">
        <v>0</v>
      </c>
      <c r="H157">
        <v>0</v>
      </c>
      <c r="I157" s="53" t="s">
        <v>626</v>
      </c>
      <c r="J157">
        <v>600</v>
      </c>
      <c r="K157" s="21" t="str">
        <f t="shared" si="17"/>
        <v>001-MU-396-1</v>
      </c>
      <c r="L157" s="21"/>
      <c r="M157" s="21"/>
      <c r="N157" s="21"/>
      <c r="O157" s="21"/>
      <c r="P157" s="23" t="str">
        <f t="shared" si="18"/>
        <v>DECLARE @ITEM_ID INT = (SELECT ITEM_ID FROM items a join lines b on b.LINE_ID = a.LINE_ID WHERE b.LINE_CODE +'-'+a.INTERNAL_REFERENCE = '001-MU-396')</v>
      </c>
      <c r="Q157" s="23" t="str">
        <f t="shared" si="19"/>
        <v>DECLARE @ISACTIVE BIT = (CASE WHEN 'Si' = 'Si' THEN 1 ELSE 0 END)</v>
      </c>
      <c r="R157" s="23" t="str">
        <f t="shared" si="20"/>
        <v>@ITEM_ID,'1','','Silver','',NULL,0,@ISACTIVE,600</v>
      </c>
      <c r="S157" s="21"/>
      <c r="T157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'001-MU-396') DECLARE @ISACTIVE BIT = (CASE WHEN 'Si' = 'Si' THEN 1 ELSE 0 END) insert into item_references (ITEM_ID, REFERENCE_CODE, PROVIDER_REFERENCE_CODE, REFERENCE_NAME, PROVIDER_REFERENCE_NAME, NOTES, INVENTORY_QUANTITY, IS_ACTIVE, ALARM_MINIMUM_QUANTITY) values  (@ITEM_ID,'1','','Silver','',NULL,0,@ISACTIVE,600)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57" s="21"/>
      <c r="V157" s="21"/>
      <c r="W157" s="21"/>
      <c r="X157" s="21"/>
      <c r="Y157" s="21"/>
      <c r="Z157" s="21"/>
      <c r="AA157" s="21"/>
      <c r="AB157" s="54" t="str">
        <f t="shared" si="22"/>
        <v>DECLARE @REFERENCE_ID INT = (SELECT REFERENCE_ID FROM item_references WHERE ITEM_ID = @ITEM_ID AND REFERENCE_CODE = '1')</v>
      </c>
      <c r="AC157" s="21"/>
      <c r="AD157" s="54" t="str">
        <f t="shared" si="23"/>
        <v>UPDATE references_warehouse set QUANTITY = 0 WHERE WAREHOUSE_ID = @LOCAL AND REFERENCE_ID = @REFERENCE_ID</v>
      </c>
      <c r="AE157" s="21"/>
      <c r="AF157" s="54" t="str">
        <f t="shared" si="24"/>
        <v>UPDATE references_warehouse set QUANTITY = 0 WHERE WAREHOUSE_ID = @FRANCA AND REFERENCE_ID = @REFERENCE_ID</v>
      </c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</row>
    <row r="158" spans="1:45" hidden="1" x14ac:dyDescent="0.25">
      <c r="A158" s="53" t="s">
        <v>1001</v>
      </c>
      <c r="B158" s="53" t="s">
        <v>1030</v>
      </c>
      <c r="C158" s="53"/>
      <c r="D158" s="53" t="s">
        <v>720</v>
      </c>
      <c r="E158" s="53"/>
      <c r="F158" s="53"/>
      <c r="G158">
        <v>0</v>
      </c>
      <c r="H158">
        <v>0</v>
      </c>
      <c r="I158" s="53" t="s">
        <v>626</v>
      </c>
      <c r="J158">
        <v>600</v>
      </c>
      <c r="K158" s="21" t="str">
        <f t="shared" si="17"/>
        <v>001-MU-397-1</v>
      </c>
      <c r="L158" s="21"/>
      <c r="M158" s="21"/>
      <c r="N158" s="21"/>
      <c r="O158" s="21"/>
      <c r="P158" s="23" t="str">
        <f t="shared" si="18"/>
        <v>DECLARE @ITEM_ID INT = (SELECT ITEM_ID FROM items a join lines b on b.LINE_ID = a.LINE_ID WHERE b.LINE_CODE +'-'+a.INTERNAL_REFERENCE = '001-MU-397')</v>
      </c>
      <c r="Q158" s="23" t="str">
        <f t="shared" si="19"/>
        <v>DECLARE @ISACTIVE BIT = (CASE WHEN 'Si' = 'Si' THEN 1 ELSE 0 END)</v>
      </c>
      <c r="R158" s="23" t="str">
        <f t="shared" si="20"/>
        <v>@ITEM_ID,'1','','Azul Royal','',NULL,0,@ISACTIVE,600</v>
      </c>
      <c r="S158" s="21"/>
      <c r="T158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'001-MU-397') DECLARE @ISACTIVE BIT = (CASE WHEN 'Si' = 'Si' THEN 1 ELSE 0 END) insert into item_references (ITEM_ID, REFERENCE_CODE, PROVIDER_REFERENCE_CODE, REFERENCE_NAME, PROVIDER_REFERENCE_NAME, NOTES, INVENTORY_QUANTITY, IS_ACTIVE, ALARM_MINIMUM_QUANTITY) values  (@ITEM_ID,'1','','Azul Royal','',NULL,0,@ISACTIVE,600)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58" s="21"/>
      <c r="V158" s="21"/>
      <c r="W158" s="21"/>
      <c r="X158" s="21"/>
      <c r="Y158" s="21"/>
      <c r="Z158" s="21"/>
      <c r="AA158" s="21"/>
      <c r="AB158" s="54" t="str">
        <f t="shared" si="22"/>
        <v>DECLARE @REFERENCE_ID INT = (SELECT REFERENCE_ID FROM item_references WHERE ITEM_ID = @ITEM_ID AND REFERENCE_CODE = '1')</v>
      </c>
      <c r="AC158" s="21"/>
      <c r="AD158" s="54" t="str">
        <f t="shared" si="23"/>
        <v>UPDATE references_warehouse set QUANTITY = 0 WHERE WAREHOUSE_ID = @LOCAL AND REFERENCE_ID = @REFERENCE_ID</v>
      </c>
      <c r="AE158" s="21"/>
      <c r="AF158" s="54" t="str">
        <f t="shared" si="24"/>
        <v>UPDATE references_warehouse set QUANTITY = 0 WHERE WAREHOUSE_ID = @FRANCA AND REFERENCE_ID = @REFERENCE_ID</v>
      </c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</row>
    <row r="159" spans="1:45" hidden="1" x14ac:dyDescent="0.25">
      <c r="A159" s="53" t="s">
        <v>1001</v>
      </c>
      <c r="B159" s="53" t="s">
        <v>1032</v>
      </c>
      <c r="C159" s="53"/>
      <c r="D159" s="53" t="s">
        <v>718</v>
      </c>
      <c r="E159" s="53"/>
      <c r="F159" s="53"/>
      <c r="G159">
        <v>0</v>
      </c>
      <c r="H159">
        <v>0</v>
      </c>
      <c r="I159" s="53" t="s">
        <v>626</v>
      </c>
      <c r="J159">
        <v>600</v>
      </c>
      <c r="K159" s="21" t="str">
        <f t="shared" si="17"/>
        <v>001-MU-397-2</v>
      </c>
      <c r="L159" s="21"/>
      <c r="M159" s="21"/>
      <c r="N159" s="21"/>
      <c r="O159" s="21"/>
      <c r="P159" s="23" t="str">
        <f t="shared" si="18"/>
        <v>DECLARE @ITEM_ID INT = (SELECT ITEM_ID FROM items a join lines b on b.LINE_ID = a.LINE_ID WHERE b.LINE_CODE +'-'+a.INTERNAL_REFERENCE = '001-MU-397')</v>
      </c>
      <c r="Q159" s="23" t="str">
        <f t="shared" si="19"/>
        <v>DECLARE @ISACTIVE BIT = (CASE WHEN 'Si' = 'Si' THEN 1 ELSE 0 END)</v>
      </c>
      <c r="R159" s="23" t="str">
        <f t="shared" si="20"/>
        <v>@ITEM_ID,'2','','Blanco','',NULL,0,@ISACTIVE,600</v>
      </c>
      <c r="S159" s="21"/>
      <c r="T159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'001-MU-397') DECLARE @ISACTIVE BIT = (CASE WHEN 'Si' = 'Si' THEN 1 ELSE 0 END) insert into item_references (ITEM_ID, REFERENCE_CODE, PROVIDER_REFERENCE_CODE, REFERENCE_NAME, PROVIDER_REFERENCE_NAME, NOTES, INVENTORY_QUANTITY, IS_ACTIVE, ALARM_MINIMUM_QUANTITY) values  (@ITEM_ID,'2','','Blanco','',NULL,0,@ISACTIVE,600)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159" s="21"/>
      <c r="V159" s="21"/>
      <c r="W159" s="21"/>
      <c r="X159" s="21"/>
      <c r="Y159" s="21"/>
      <c r="Z159" s="21"/>
      <c r="AA159" s="21"/>
      <c r="AB159" s="54" t="str">
        <f t="shared" si="22"/>
        <v>DECLARE @REFERENCE_ID INT = (SELECT REFERENCE_ID FROM item_references WHERE ITEM_ID = @ITEM_ID AND REFERENCE_CODE = '2')</v>
      </c>
      <c r="AC159" s="21"/>
      <c r="AD159" s="54" t="str">
        <f t="shared" si="23"/>
        <v>UPDATE references_warehouse set QUANTITY = 0 WHERE WAREHOUSE_ID = @LOCAL AND REFERENCE_ID = @REFERENCE_ID</v>
      </c>
      <c r="AE159" s="21"/>
      <c r="AF159" s="54" t="str">
        <f t="shared" si="24"/>
        <v>UPDATE references_warehouse set QUANTITY = 0 WHERE WAREHOUSE_ID = @FRANCA AND REFERENCE_ID = @REFERENCE_ID</v>
      </c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</row>
    <row r="160" spans="1:45" hidden="1" x14ac:dyDescent="0.25">
      <c r="A160" s="53" t="s">
        <v>1001</v>
      </c>
      <c r="B160" s="53" t="s">
        <v>1033</v>
      </c>
      <c r="C160" s="53"/>
      <c r="D160" s="53" t="s">
        <v>743</v>
      </c>
      <c r="E160" s="53"/>
      <c r="F160" s="53"/>
      <c r="G160">
        <v>0</v>
      </c>
      <c r="H160">
        <v>0</v>
      </c>
      <c r="I160" s="53" t="s">
        <v>626</v>
      </c>
      <c r="J160">
        <v>600</v>
      </c>
      <c r="K160" s="21" t="str">
        <f t="shared" si="17"/>
        <v>001-MU-397-3</v>
      </c>
      <c r="L160" s="21"/>
      <c r="M160" s="21"/>
      <c r="N160" s="21"/>
      <c r="O160" s="21"/>
      <c r="P160" s="23" t="str">
        <f t="shared" si="18"/>
        <v>DECLARE @ITEM_ID INT = (SELECT ITEM_ID FROM items a join lines b on b.LINE_ID = a.LINE_ID WHERE b.LINE_CODE +'-'+a.INTERNAL_REFERENCE = '001-MU-397')</v>
      </c>
      <c r="Q160" s="23" t="str">
        <f t="shared" si="19"/>
        <v>DECLARE @ISACTIVE BIT = (CASE WHEN 'Si' = 'Si' THEN 1 ELSE 0 END)</v>
      </c>
      <c r="R160" s="23" t="str">
        <f t="shared" si="20"/>
        <v>@ITEM_ID,'3','','Naranja','',NULL,0,@ISACTIVE,600</v>
      </c>
      <c r="S160" s="21"/>
      <c r="T160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'001-MU-397') DECLARE @ISACTIVE BIT = (CASE WHEN 'Si' = 'Si' THEN 1 ELSE 0 END) insert into item_references (ITEM_ID, REFERENCE_CODE, PROVIDER_REFERENCE_CODE, REFERENCE_NAME, PROVIDER_REFERENCE_NAME, NOTES, INVENTORY_QUANTITY, IS_ACTIVE, ALARM_MINIMUM_QUANTITY) values  (@ITEM_ID,'3','','Naranja','',NULL,0,@ISACTIVE,600)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160" s="21"/>
      <c r="V160" s="21"/>
      <c r="W160" s="21"/>
      <c r="X160" s="21"/>
      <c r="Y160" s="21"/>
      <c r="Z160" s="21"/>
      <c r="AA160" s="21"/>
      <c r="AB160" s="54" t="str">
        <f t="shared" si="22"/>
        <v>DECLARE @REFERENCE_ID INT = (SELECT REFERENCE_ID FROM item_references WHERE ITEM_ID = @ITEM_ID AND REFERENCE_CODE = '3')</v>
      </c>
      <c r="AC160" s="21"/>
      <c r="AD160" s="54" t="str">
        <f t="shared" si="23"/>
        <v>UPDATE references_warehouse set QUANTITY = 0 WHERE WAREHOUSE_ID = @LOCAL AND REFERENCE_ID = @REFERENCE_ID</v>
      </c>
      <c r="AE160" s="21"/>
      <c r="AF160" s="54" t="str">
        <f t="shared" si="24"/>
        <v>UPDATE references_warehouse set QUANTITY = 0 WHERE WAREHOUSE_ID = @FRANCA AND REFERENCE_ID = @REFERENCE_ID</v>
      </c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</row>
    <row r="161" spans="1:45" hidden="1" x14ac:dyDescent="0.25">
      <c r="A161" s="53" t="s">
        <v>1001</v>
      </c>
      <c r="B161" s="53" t="s">
        <v>1034</v>
      </c>
      <c r="C161" s="53"/>
      <c r="D161" s="53" t="s">
        <v>713</v>
      </c>
      <c r="E161" s="53"/>
      <c r="F161" s="53"/>
      <c r="G161">
        <v>0</v>
      </c>
      <c r="H161">
        <v>0</v>
      </c>
      <c r="I161" s="53" t="s">
        <v>626</v>
      </c>
      <c r="J161">
        <v>600</v>
      </c>
      <c r="K161" s="21" t="str">
        <f t="shared" si="17"/>
        <v>001-MU-397-4</v>
      </c>
      <c r="L161" s="21"/>
      <c r="M161" s="21"/>
      <c r="N161" s="21"/>
      <c r="O161" s="21"/>
      <c r="P161" s="23" t="str">
        <f t="shared" si="18"/>
        <v>DECLARE @ITEM_ID INT = (SELECT ITEM_ID FROM items a join lines b on b.LINE_ID = a.LINE_ID WHERE b.LINE_CODE +'-'+a.INTERNAL_REFERENCE = '001-MU-397')</v>
      </c>
      <c r="Q161" s="23" t="str">
        <f t="shared" si="19"/>
        <v>DECLARE @ISACTIVE BIT = (CASE WHEN 'Si' = 'Si' THEN 1 ELSE 0 END)</v>
      </c>
      <c r="R161" s="23" t="str">
        <f t="shared" si="20"/>
        <v>@ITEM_ID,'4','','Negro','',NULL,0,@ISACTIVE,600</v>
      </c>
      <c r="S161" s="21"/>
      <c r="T161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'001-MU-397') DECLARE @ISACTIVE BIT = (CASE WHEN 'Si' = 'Si' THEN 1 ELSE 0 END) insert into item_references (ITEM_ID, REFERENCE_CODE, PROVIDER_REFERENCE_CODE, REFERENCE_NAME, PROVIDER_REFERENCE_NAME, NOTES, INVENTORY_QUANTITY, IS_ACTIVE, ALARM_MINIMUM_QUANTITY) values  (@ITEM_ID,'4','','Negro','',NULL,0,@ISACTIVE,600)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161" s="21"/>
      <c r="V161" s="21"/>
      <c r="W161" s="21"/>
      <c r="X161" s="21"/>
      <c r="Y161" s="21"/>
      <c r="Z161" s="21"/>
      <c r="AA161" s="21"/>
      <c r="AB161" s="54" t="str">
        <f t="shared" si="22"/>
        <v>DECLARE @REFERENCE_ID INT = (SELECT REFERENCE_ID FROM item_references WHERE ITEM_ID = @ITEM_ID AND REFERENCE_CODE = '4')</v>
      </c>
      <c r="AC161" s="21"/>
      <c r="AD161" s="54" t="str">
        <f t="shared" si="23"/>
        <v>UPDATE references_warehouse set QUANTITY = 0 WHERE WAREHOUSE_ID = @LOCAL AND REFERENCE_ID = @REFERENCE_ID</v>
      </c>
      <c r="AE161" s="21"/>
      <c r="AF161" s="54" t="str">
        <f t="shared" si="24"/>
        <v>UPDATE references_warehouse set QUANTITY = 0 WHERE WAREHOUSE_ID = @FRANCA AND REFERENCE_ID = @REFERENCE_ID</v>
      </c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</row>
    <row r="162" spans="1:45" hidden="1" x14ac:dyDescent="0.25">
      <c r="A162" s="53" t="s">
        <v>1001</v>
      </c>
      <c r="B162" s="53" t="s">
        <v>1038</v>
      </c>
      <c r="C162" s="53"/>
      <c r="D162" s="53" t="s">
        <v>715</v>
      </c>
      <c r="E162" s="53"/>
      <c r="F162" s="53"/>
      <c r="G162">
        <v>0</v>
      </c>
      <c r="H162">
        <v>0</v>
      </c>
      <c r="I162" s="53" t="s">
        <v>626</v>
      </c>
      <c r="J162">
        <v>600</v>
      </c>
      <c r="K162" s="21" t="str">
        <f t="shared" si="17"/>
        <v>001-MU-397-5</v>
      </c>
      <c r="L162" s="21"/>
      <c r="M162" s="21"/>
      <c r="N162" s="21"/>
      <c r="O162" s="21"/>
      <c r="P162" s="23" t="str">
        <f t="shared" si="18"/>
        <v>DECLARE @ITEM_ID INT = (SELECT ITEM_ID FROM items a join lines b on b.LINE_ID = a.LINE_ID WHERE b.LINE_CODE +'-'+a.INTERNAL_REFERENCE = '001-MU-397')</v>
      </c>
      <c r="Q162" s="23" t="str">
        <f t="shared" si="19"/>
        <v>DECLARE @ISACTIVE BIT = (CASE WHEN 'Si' = 'Si' THEN 1 ELSE 0 END)</v>
      </c>
      <c r="R162" s="23" t="str">
        <f t="shared" si="20"/>
        <v>@ITEM_ID,'5','','Rojo','',NULL,0,@ISACTIVE,600</v>
      </c>
      <c r="S162" s="21"/>
      <c r="T162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'001-MU-397') DECLARE @ISACTIVE BIT = (CASE WHEN 'Si' = 'Si' THEN 1 ELSE 0 END) insert into item_references (ITEM_ID, REFERENCE_CODE, PROVIDER_REFERENCE_CODE, REFERENCE_NAME, PROVIDER_REFERENCE_NAME, NOTES, INVENTORY_QUANTITY, IS_ACTIVE, ALARM_MINIMUM_QUANTITY) values  (@ITEM_ID,'5','','Rojo','',NULL,0,@ISACTIVE,600)
DECLARE @REFERENCE_ID INT = (SELECT REFERENCE_ID FROM item_references WHERE ITEM_ID = @ITEM_ID AND REFERENCE_CODE = '5') UPDATE references_warehouse set QUANTITY = 0 WHERE WAREHOUSE_ID = @LOCAL AND REFERENCE_ID = @REFERENCE_ID UPDATE references_warehouse set QUANTITY = 0 WHERE WAREHOUSE_ID = @FRANCA AND REFERENCE_ID = @REFERENCE_ID
GO</v>
      </c>
      <c r="U162" s="21"/>
      <c r="V162" s="21"/>
      <c r="W162" s="21"/>
      <c r="X162" s="21"/>
      <c r="Y162" s="21"/>
      <c r="Z162" s="21"/>
      <c r="AA162" s="21"/>
      <c r="AB162" s="54" t="str">
        <f t="shared" si="22"/>
        <v>DECLARE @REFERENCE_ID INT = (SELECT REFERENCE_ID FROM item_references WHERE ITEM_ID = @ITEM_ID AND REFERENCE_CODE = '5')</v>
      </c>
      <c r="AC162" s="21"/>
      <c r="AD162" s="54" t="str">
        <f t="shared" si="23"/>
        <v>UPDATE references_warehouse set QUANTITY = 0 WHERE WAREHOUSE_ID = @LOCAL AND REFERENCE_ID = @REFERENCE_ID</v>
      </c>
      <c r="AE162" s="21"/>
      <c r="AF162" s="54" t="str">
        <f t="shared" si="24"/>
        <v>UPDATE references_warehouse set QUANTITY = 0 WHERE WAREHOUSE_ID = @FRANCA AND REFERENCE_ID = @REFERENCE_ID</v>
      </c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</row>
    <row r="163" spans="1:45" hidden="1" x14ac:dyDescent="0.25">
      <c r="A163" s="53" t="s">
        <v>1001</v>
      </c>
      <c r="B163" s="53" t="s">
        <v>1039</v>
      </c>
      <c r="C163" s="53"/>
      <c r="D163" s="53" t="s">
        <v>717</v>
      </c>
      <c r="E163" s="53"/>
      <c r="F163" s="53"/>
      <c r="G163">
        <v>0</v>
      </c>
      <c r="H163">
        <v>0</v>
      </c>
      <c r="I163" s="53" t="s">
        <v>626</v>
      </c>
      <c r="J163">
        <v>600</v>
      </c>
      <c r="K163" s="21" t="str">
        <f t="shared" si="17"/>
        <v>001-MU-397-6</v>
      </c>
      <c r="L163" s="21"/>
      <c r="M163" s="21"/>
      <c r="N163" s="21"/>
      <c r="O163" s="21"/>
      <c r="P163" s="23" t="str">
        <f t="shared" si="18"/>
        <v>DECLARE @ITEM_ID INT = (SELECT ITEM_ID FROM items a join lines b on b.LINE_ID = a.LINE_ID WHERE b.LINE_CODE +'-'+a.INTERNAL_REFERENCE = '001-MU-397')</v>
      </c>
      <c r="Q163" s="23" t="str">
        <f t="shared" si="19"/>
        <v>DECLARE @ISACTIVE BIT = (CASE WHEN 'Si' = 'Si' THEN 1 ELSE 0 END)</v>
      </c>
      <c r="R163" s="23" t="str">
        <f t="shared" si="20"/>
        <v>@ITEM_ID,'6','','Silver','',NULL,0,@ISACTIVE,600</v>
      </c>
      <c r="S163" s="21"/>
      <c r="T163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'001-MU-397') DECLARE @ISACTIVE BIT = (CASE WHEN 'Si' = 'Si' THEN 1 ELSE 0 END) insert into item_references (ITEM_ID, REFERENCE_CODE, PROVIDER_REFERENCE_CODE, REFERENCE_NAME, PROVIDER_REFERENCE_NAME, NOTES, INVENTORY_QUANTITY, IS_ACTIVE, ALARM_MINIMUM_QUANTITY) values  (@ITEM_ID,'6','','Silver','',NULL,0,@ISACTIVE,600)
DECLARE @REFERENCE_ID INT = (SELECT REFERENCE_ID FROM item_references WHERE ITEM_ID = @ITEM_ID AND REFERENCE_CODE = '6') UPDATE references_warehouse set QUANTITY = 0 WHERE WAREHOUSE_ID = @LOCAL AND REFERENCE_ID = @REFERENCE_ID UPDATE references_warehouse set QUANTITY = 0 WHERE WAREHOUSE_ID = @FRANCA AND REFERENCE_ID = @REFERENCE_ID
GO</v>
      </c>
      <c r="U163" s="21"/>
      <c r="V163" s="21"/>
      <c r="W163" s="21"/>
      <c r="X163" s="21"/>
      <c r="Y163" s="21"/>
      <c r="Z163" s="21"/>
      <c r="AA163" s="21"/>
      <c r="AB163" s="54" t="str">
        <f t="shared" si="22"/>
        <v>DECLARE @REFERENCE_ID INT = (SELECT REFERENCE_ID FROM item_references WHERE ITEM_ID = @ITEM_ID AND REFERENCE_CODE = '6')</v>
      </c>
      <c r="AC163" s="21"/>
      <c r="AD163" s="54" t="str">
        <f t="shared" si="23"/>
        <v>UPDATE references_warehouse set QUANTITY = 0 WHERE WAREHOUSE_ID = @LOCAL AND REFERENCE_ID = @REFERENCE_ID</v>
      </c>
      <c r="AE163" s="21"/>
      <c r="AF163" s="54" t="str">
        <f t="shared" si="24"/>
        <v>UPDATE references_warehouse set QUANTITY = 0 WHERE WAREHOUSE_ID = @FRANCA AND REFERENCE_ID = @REFERENCE_ID</v>
      </c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</row>
    <row r="164" spans="1:45" hidden="1" x14ac:dyDescent="0.25">
      <c r="A164" s="53" t="s">
        <v>1001</v>
      </c>
      <c r="B164" s="53" t="s">
        <v>1040</v>
      </c>
      <c r="C164" s="53"/>
      <c r="D164" s="53" t="s">
        <v>721</v>
      </c>
      <c r="E164" s="53"/>
      <c r="F164" s="53"/>
      <c r="G164">
        <v>0</v>
      </c>
      <c r="H164">
        <v>0</v>
      </c>
      <c r="I164" s="53" t="s">
        <v>626</v>
      </c>
      <c r="J164">
        <v>600</v>
      </c>
      <c r="K164" s="21" t="str">
        <f t="shared" si="17"/>
        <v>001-MU-397-7</v>
      </c>
      <c r="L164" s="21"/>
      <c r="M164" s="21"/>
      <c r="N164" s="21"/>
      <c r="O164" s="21"/>
      <c r="P164" s="23" t="str">
        <f t="shared" si="18"/>
        <v>DECLARE @ITEM_ID INT = (SELECT ITEM_ID FROM items a join lines b on b.LINE_ID = a.LINE_ID WHERE b.LINE_CODE +'-'+a.INTERNAL_REFERENCE = '001-MU-397')</v>
      </c>
      <c r="Q164" s="23" t="str">
        <f t="shared" si="19"/>
        <v>DECLARE @ISACTIVE BIT = (CASE WHEN 'Si' = 'Si' THEN 1 ELSE 0 END)</v>
      </c>
      <c r="R164" s="23" t="str">
        <f t="shared" si="20"/>
        <v>@ITEM_ID,'7','','Verde','',NULL,0,@ISACTIVE,600</v>
      </c>
      <c r="S164" s="21"/>
      <c r="T164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'001-MU-397') DECLARE @ISACTIVE BIT = (CASE WHEN 'Si' = 'Si' THEN 1 ELSE 0 END) insert into item_references (ITEM_ID, REFERENCE_CODE, PROVIDER_REFERENCE_CODE, REFERENCE_NAME, PROVIDER_REFERENCE_NAME, NOTES, INVENTORY_QUANTITY, IS_ACTIVE, ALARM_MINIMUM_QUANTITY) values  (@ITEM_ID,'7','','Verde','',NULL,0,@ISACTIVE,600)
DECLARE @REFERENCE_ID INT = (SELECT REFERENCE_ID FROM item_references WHERE ITEM_ID = @ITEM_ID AND REFERENCE_CODE = '7') UPDATE references_warehouse set QUANTITY = 0 WHERE WAREHOUSE_ID = @LOCAL AND REFERENCE_ID = @REFERENCE_ID UPDATE references_warehouse set QUANTITY = 0 WHERE WAREHOUSE_ID = @FRANCA AND REFERENCE_ID = @REFERENCE_ID
GO</v>
      </c>
      <c r="U164" s="21"/>
      <c r="V164" s="21"/>
      <c r="W164" s="21"/>
      <c r="X164" s="21"/>
      <c r="Y164" s="21"/>
      <c r="Z164" s="21"/>
      <c r="AA164" s="21"/>
      <c r="AB164" s="54" t="str">
        <f t="shared" si="22"/>
        <v>DECLARE @REFERENCE_ID INT = (SELECT REFERENCE_ID FROM item_references WHERE ITEM_ID = @ITEM_ID AND REFERENCE_CODE = '7')</v>
      </c>
      <c r="AC164" s="21"/>
      <c r="AD164" s="54" t="str">
        <f t="shared" si="23"/>
        <v>UPDATE references_warehouse set QUANTITY = 0 WHERE WAREHOUSE_ID = @LOCAL AND REFERENCE_ID = @REFERENCE_ID</v>
      </c>
      <c r="AE164" s="21"/>
      <c r="AF164" s="54" t="str">
        <f t="shared" si="24"/>
        <v>UPDATE references_warehouse set QUANTITY = 0 WHERE WAREHOUSE_ID = @FRANCA AND REFERENCE_ID = @REFERENCE_ID</v>
      </c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</row>
    <row r="165" spans="1:45" hidden="1" x14ac:dyDescent="0.25">
      <c r="A165" s="53" t="s">
        <v>1002</v>
      </c>
      <c r="B165" s="53" t="s">
        <v>1032</v>
      </c>
      <c r="C165" s="53"/>
      <c r="D165" s="53" t="s">
        <v>713</v>
      </c>
      <c r="E165" s="53"/>
      <c r="F165" s="53"/>
      <c r="G165">
        <v>0</v>
      </c>
      <c r="H165">
        <v>0</v>
      </c>
      <c r="I165" s="53" t="s">
        <v>626</v>
      </c>
      <c r="J165">
        <v>600</v>
      </c>
      <c r="K165" s="21" t="str">
        <f t="shared" si="17"/>
        <v>001-MU-398-2</v>
      </c>
      <c r="L165" s="21"/>
      <c r="M165" s="21"/>
      <c r="N165" s="21"/>
      <c r="O165" s="21"/>
      <c r="P165" s="23" t="str">
        <f t="shared" si="18"/>
        <v>DECLARE @ITEM_ID INT = (SELECT ITEM_ID FROM items a join lines b on b.LINE_ID = a.LINE_ID WHERE b.LINE_CODE +'-'+a.INTERNAL_REFERENCE = '001-MU-398')</v>
      </c>
      <c r="Q165" s="23" t="str">
        <f t="shared" si="19"/>
        <v>DECLARE @ISACTIVE BIT = (CASE WHEN 'Si' = 'Si' THEN 1 ELSE 0 END)</v>
      </c>
      <c r="R165" s="23" t="str">
        <f t="shared" si="20"/>
        <v>@ITEM_ID,'2','','Negro','',NULL,0,@ISACTIVE,600</v>
      </c>
      <c r="S165" s="21"/>
      <c r="T165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'001-MU-398') DECLARE @ISACTIVE BIT = (CASE WHEN 'Si' = 'Si' THEN 1 ELSE 0 END) insert into item_references (ITEM_ID, REFERENCE_CODE, PROVIDER_REFERENCE_CODE, REFERENCE_NAME, PROVIDER_REFERENCE_NAME, NOTES, INVENTORY_QUANTITY, IS_ACTIVE, ALARM_MINIMUM_QUANTITY) values  (@ITEM_ID,'2','','Negro','',NULL,0,@ISACTIVE,600)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165" s="21"/>
      <c r="V165" s="21"/>
      <c r="W165" s="21"/>
      <c r="X165" s="21"/>
      <c r="Y165" s="21"/>
      <c r="Z165" s="21"/>
      <c r="AA165" s="21"/>
      <c r="AB165" s="54" t="str">
        <f t="shared" si="22"/>
        <v>DECLARE @REFERENCE_ID INT = (SELECT REFERENCE_ID FROM item_references WHERE ITEM_ID = @ITEM_ID AND REFERENCE_CODE = '2')</v>
      </c>
      <c r="AC165" s="21"/>
      <c r="AD165" s="54" t="str">
        <f t="shared" si="23"/>
        <v>UPDATE references_warehouse set QUANTITY = 0 WHERE WAREHOUSE_ID = @LOCAL AND REFERENCE_ID = @REFERENCE_ID</v>
      </c>
      <c r="AE165" s="21"/>
      <c r="AF165" s="54" t="str">
        <f t="shared" si="24"/>
        <v>UPDATE references_warehouse set QUANTITY = 0 WHERE WAREHOUSE_ID = @FRANCA AND REFERENCE_ID = @REFERENCE_ID</v>
      </c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</row>
    <row r="166" spans="1:45" hidden="1" x14ac:dyDescent="0.25">
      <c r="A166" s="53" t="s">
        <v>1002</v>
      </c>
      <c r="B166" s="53" t="s">
        <v>1030</v>
      </c>
      <c r="C166" s="53"/>
      <c r="D166" s="53" t="s">
        <v>717</v>
      </c>
      <c r="E166" s="53"/>
      <c r="F166" s="53"/>
      <c r="G166">
        <v>0</v>
      </c>
      <c r="H166">
        <v>0</v>
      </c>
      <c r="I166" s="53" t="s">
        <v>626</v>
      </c>
      <c r="J166">
        <v>600</v>
      </c>
      <c r="K166" s="21" t="str">
        <f t="shared" si="17"/>
        <v>001-MU-398-1</v>
      </c>
      <c r="L166" s="21"/>
      <c r="M166" s="21"/>
      <c r="N166" s="21"/>
      <c r="O166" s="21"/>
      <c r="P166" s="23" t="str">
        <f t="shared" si="18"/>
        <v>DECLARE @ITEM_ID INT = (SELECT ITEM_ID FROM items a join lines b on b.LINE_ID = a.LINE_ID WHERE b.LINE_CODE +'-'+a.INTERNAL_REFERENCE = '001-MU-398')</v>
      </c>
      <c r="Q166" s="23" t="str">
        <f t="shared" si="19"/>
        <v>DECLARE @ISACTIVE BIT = (CASE WHEN 'Si' = 'Si' THEN 1 ELSE 0 END)</v>
      </c>
      <c r="R166" s="23" t="str">
        <f t="shared" si="20"/>
        <v>@ITEM_ID,'1','','Silver','',NULL,0,@ISACTIVE,600</v>
      </c>
      <c r="S166" s="21"/>
      <c r="T166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'001-MU-398') DECLARE @ISACTIVE BIT = (CASE WHEN 'Si' = 'Si' THEN 1 ELSE 0 END) insert into item_references (ITEM_ID, REFERENCE_CODE, PROVIDER_REFERENCE_CODE, REFERENCE_NAME, PROVIDER_REFERENCE_NAME, NOTES, INVENTORY_QUANTITY, IS_ACTIVE, ALARM_MINIMUM_QUANTITY) values  (@ITEM_ID,'1','','Silver','',NULL,0,@ISACTIVE,600)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66" s="21"/>
      <c r="V166" s="21"/>
      <c r="W166" s="21"/>
      <c r="X166" s="21"/>
      <c r="Y166" s="21"/>
      <c r="Z166" s="21"/>
      <c r="AA166" s="21"/>
      <c r="AB166" s="54" t="str">
        <f t="shared" si="22"/>
        <v>DECLARE @REFERENCE_ID INT = (SELECT REFERENCE_ID FROM item_references WHERE ITEM_ID = @ITEM_ID AND REFERENCE_CODE = '1')</v>
      </c>
      <c r="AC166" s="21"/>
      <c r="AD166" s="54" t="str">
        <f t="shared" si="23"/>
        <v>UPDATE references_warehouse set QUANTITY = 0 WHERE WAREHOUSE_ID = @LOCAL AND REFERENCE_ID = @REFERENCE_ID</v>
      </c>
      <c r="AE166" s="21"/>
      <c r="AF166" s="54" t="str">
        <f t="shared" si="24"/>
        <v>UPDATE references_warehouse set QUANTITY = 0 WHERE WAREHOUSE_ID = @FRANCA AND REFERENCE_ID = @REFERENCE_ID</v>
      </c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</row>
    <row r="167" spans="1:45" hidden="1" x14ac:dyDescent="0.25">
      <c r="A167" s="53" t="s">
        <v>1003</v>
      </c>
      <c r="B167" s="53" t="s">
        <v>1032</v>
      </c>
      <c r="C167" s="53"/>
      <c r="D167" s="53" t="s">
        <v>713</v>
      </c>
      <c r="E167" s="53"/>
      <c r="F167" s="53"/>
      <c r="G167">
        <v>0</v>
      </c>
      <c r="H167">
        <v>0</v>
      </c>
      <c r="I167" s="53" t="s">
        <v>626</v>
      </c>
      <c r="J167">
        <v>600</v>
      </c>
      <c r="K167" s="21" t="str">
        <f t="shared" si="17"/>
        <v>001-MU-399-2</v>
      </c>
      <c r="L167" s="21"/>
      <c r="M167" s="21"/>
      <c r="N167" s="21"/>
      <c r="O167" s="21"/>
      <c r="P167" s="23" t="str">
        <f t="shared" si="18"/>
        <v>DECLARE @ITEM_ID INT = (SELECT ITEM_ID FROM items a join lines b on b.LINE_ID = a.LINE_ID WHERE b.LINE_CODE +'-'+a.INTERNAL_REFERENCE = '001-MU-399')</v>
      </c>
      <c r="Q167" s="23" t="str">
        <f t="shared" si="19"/>
        <v>DECLARE @ISACTIVE BIT = (CASE WHEN 'Si' = 'Si' THEN 1 ELSE 0 END)</v>
      </c>
      <c r="R167" s="23" t="str">
        <f t="shared" si="20"/>
        <v>@ITEM_ID,'2','','Negro','',NULL,0,@ISACTIVE,600</v>
      </c>
      <c r="S167" s="21"/>
      <c r="T167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'001-MU-399') DECLARE @ISACTIVE BIT = (CASE WHEN 'Si' = 'Si' THEN 1 ELSE 0 END) insert into item_references (ITEM_ID, REFERENCE_CODE, PROVIDER_REFERENCE_CODE, REFERENCE_NAME, PROVIDER_REFERENCE_NAME, NOTES, INVENTORY_QUANTITY, IS_ACTIVE, ALARM_MINIMUM_QUANTITY) values  (@ITEM_ID,'2','','Negro','',NULL,0,@ISACTIVE,600)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167" s="21"/>
      <c r="V167" s="21"/>
      <c r="W167" s="21"/>
      <c r="X167" s="21"/>
      <c r="Y167" s="21"/>
      <c r="Z167" s="21"/>
      <c r="AA167" s="21"/>
      <c r="AB167" s="54" t="str">
        <f t="shared" si="22"/>
        <v>DECLARE @REFERENCE_ID INT = (SELECT REFERENCE_ID FROM item_references WHERE ITEM_ID = @ITEM_ID AND REFERENCE_CODE = '2')</v>
      </c>
      <c r="AC167" s="21"/>
      <c r="AD167" s="54" t="str">
        <f t="shared" si="23"/>
        <v>UPDATE references_warehouse set QUANTITY = 0 WHERE WAREHOUSE_ID = @LOCAL AND REFERENCE_ID = @REFERENCE_ID</v>
      </c>
      <c r="AE167" s="21"/>
      <c r="AF167" s="54" t="str">
        <f t="shared" si="24"/>
        <v>UPDATE references_warehouse set QUANTITY = 0 WHERE WAREHOUSE_ID = @FRANCA AND REFERENCE_ID = @REFERENCE_ID</v>
      </c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hidden="1" x14ac:dyDescent="0.25">
      <c r="A168" s="53" t="s">
        <v>1003</v>
      </c>
      <c r="B168" s="53" t="s">
        <v>1030</v>
      </c>
      <c r="C168" s="53"/>
      <c r="D168" s="53" t="s">
        <v>717</v>
      </c>
      <c r="E168" s="53"/>
      <c r="F168" s="53"/>
      <c r="G168">
        <v>0</v>
      </c>
      <c r="H168">
        <v>0</v>
      </c>
      <c r="I168" s="53" t="s">
        <v>626</v>
      </c>
      <c r="J168">
        <v>600</v>
      </c>
      <c r="K168" s="21" t="str">
        <f t="shared" si="17"/>
        <v>001-MU-399-1</v>
      </c>
      <c r="L168" s="21"/>
      <c r="M168" s="21"/>
      <c r="N168" s="21"/>
      <c r="O168" s="21"/>
      <c r="P168" s="23" t="str">
        <f t="shared" si="18"/>
        <v>DECLARE @ITEM_ID INT = (SELECT ITEM_ID FROM items a join lines b on b.LINE_ID = a.LINE_ID WHERE b.LINE_CODE +'-'+a.INTERNAL_REFERENCE = '001-MU-399')</v>
      </c>
      <c r="Q168" s="23" t="str">
        <f t="shared" si="19"/>
        <v>DECLARE @ISACTIVE BIT = (CASE WHEN 'Si' = 'Si' THEN 1 ELSE 0 END)</v>
      </c>
      <c r="R168" s="23" t="str">
        <f t="shared" si="20"/>
        <v>@ITEM_ID,'1','','Silver','',NULL,0,@ISACTIVE,600</v>
      </c>
      <c r="S168" s="21"/>
      <c r="T168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'001-MU-399') DECLARE @ISACTIVE BIT = (CASE WHEN 'Si' = 'Si' THEN 1 ELSE 0 END) insert into item_references (ITEM_ID, REFERENCE_CODE, PROVIDER_REFERENCE_CODE, REFERENCE_NAME, PROVIDER_REFERENCE_NAME, NOTES, INVENTORY_QUANTITY, IS_ACTIVE, ALARM_MINIMUM_QUANTITY) values  (@ITEM_ID,'1','','Silver','',NULL,0,@ISACTIVE,600)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68" s="21"/>
      <c r="V168" s="21"/>
      <c r="W168" s="21"/>
      <c r="X168" s="21"/>
      <c r="Y168" s="21"/>
      <c r="Z168" s="21"/>
      <c r="AA168" s="21"/>
      <c r="AB168" s="54" t="str">
        <f t="shared" si="22"/>
        <v>DECLARE @REFERENCE_ID INT = (SELECT REFERENCE_ID FROM item_references WHERE ITEM_ID = @ITEM_ID AND REFERENCE_CODE = '1')</v>
      </c>
      <c r="AC168" s="21"/>
      <c r="AD168" s="54" t="str">
        <f t="shared" si="23"/>
        <v>UPDATE references_warehouse set QUANTITY = 0 WHERE WAREHOUSE_ID = @LOCAL AND REFERENCE_ID = @REFERENCE_ID</v>
      </c>
      <c r="AE168" s="21"/>
      <c r="AF168" s="54" t="str">
        <f t="shared" si="24"/>
        <v>UPDATE references_warehouse set QUANTITY = 0 WHERE WAREHOUSE_ID = @FRANCA AND REFERENCE_ID = @REFERENCE_ID</v>
      </c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hidden="1" x14ac:dyDescent="0.25">
      <c r="A169" s="53" t="s">
        <v>1014</v>
      </c>
      <c r="B169" s="53" t="s">
        <v>1034</v>
      </c>
      <c r="C169" s="53"/>
      <c r="D169" s="53" t="s">
        <v>720</v>
      </c>
      <c r="E169" s="53"/>
      <c r="F169" s="53"/>
      <c r="G169">
        <v>0</v>
      </c>
      <c r="H169">
        <v>0</v>
      </c>
      <c r="I169" s="53" t="s">
        <v>626</v>
      </c>
      <c r="J169">
        <v>1200</v>
      </c>
      <c r="K169" s="21" t="str">
        <f t="shared" si="17"/>
        <v>001-OF-434-3-4</v>
      </c>
      <c r="L169" s="21"/>
      <c r="M169" s="21"/>
      <c r="N169" s="21"/>
      <c r="O169" s="21"/>
      <c r="P169" s="23" t="str">
        <f t="shared" si="18"/>
        <v>DECLARE @ITEM_ID INT = (SELECT ITEM_ID FROM items a join lines b on b.LINE_ID = a.LINE_ID WHERE b.LINE_CODE +'-'+a.INTERNAL_REFERENCE = '001-OF-434-3')</v>
      </c>
      <c r="Q169" s="23" t="str">
        <f t="shared" si="19"/>
        <v>DECLARE @ISACTIVE BIT = (CASE WHEN 'Si' = 'Si' THEN 1 ELSE 0 END)</v>
      </c>
      <c r="R169" s="23" t="str">
        <f t="shared" si="20"/>
        <v>@ITEM_ID,'4','','Azul Royal','',NULL,0,@ISACTIVE,1200</v>
      </c>
      <c r="S169" s="21"/>
      <c r="T169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'001-OF-434-3') DECLARE @ISACTIVE BIT = (CASE WHEN 'Si' = 'Si' THEN 1 ELSE 0 END) insert into item_references (ITEM_ID, REFERENCE_CODE, PROVIDER_REFERENCE_CODE, REFERENCE_NAME, PROVIDER_REFERENCE_NAME, NOTES, INVENTORY_QUANTITY, IS_ACTIVE, ALARM_MINIMUM_QUANTITY) values  (@ITEM_ID,'4','','Azul Royal','',NULL,0,@ISACTIVE,1200)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169" s="21"/>
      <c r="V169" s="21"/>
      <c r="W169" s="21"/>
      <c r="X169" s="21"/>
      <c r="Y169" s="21"/>
      <c r="Z169" s="21"/>
      <c r="AA169" s="21"/>
      <c r="AB169" s="54" t="str">
        <f t="shared" si="22"/>
        <v>DECLARE @REFERENCE_ID INT = (SELECT REFERENCE_ID FROM item_references WHERE ITEM_ID = @ITEM_ID AND REFERENCE_CODE = '4')</v>
      </c>
      <c r="AC169" s="21"/>
      <c r="AD169" s="54" t="str">
        <f t="shared" si="23"/>
        <v>UPDATE references_warehouse set QUANTITY = 0 WHERE WAREHOUSE_ID = @LOCAL AND REFERENCE_ID = @REFERENCE_ID</v>
      </c>
      <c r="AE169" s="21"/>
      <c r="AF169" s="54" t="str">
        <f t="shared" si="24"/>
        <v>UPDATE references_warehouse set QUANTITY = 0 WHERE WAREHOUSE_ID = @FRANCA AND REFERENCE_ID = @REFERENCE_ID</v>
      </c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</row>
    <row r="170" spans="1:45" hidden="1" x14ac:dyDescent="0.25">
      <c r="A170" s="53" t="s">
        <v>1014</v>
      </c>
      <c r="B170" s="53" t="s">
        <v>1033</v>
      </c>
      <c r="C170" s="53"/>
      <c r="D170" s="53" t="s">
        <v>716</v>
      </c>
      <c r="E170" s="53"/>
      <c r="F170" s="53"/>
      <c r="G170">
        <v>0</v>
      </c>
      <c r="H170">
        <v>0</v>
      </c>
      <c r="I170" s="53" t="s">
        <v>626</v>
      </c>
      <c r="J170">
        <v>1200</v>
      </c>
      <c r="K170" s="21" t="str">
        <f t="shared" si="17"/>
        <v>001-OF-434-3-3</v>
      </c>
      <c r="L170" s="21"/>
      <c r="M170" s="21"/>
      <c r="N170" s="21"/>
      <c r="O170" s="21"/>
      <c r="P170" s="23" t="str">
        <f t="shared" si="18"/>
        <v>DECLARE @ITEM_ID INT = (SELECT ITEM_ID FROM items a join lines b on b.LINE_ID = a.LINE_ID WHERE b.LINE_CODE +'-'+a.INTERNAL_REFERENCE = '001-OF-434-3')</v>
      </c>
      <c r="Q170" s="23" t="str">
        <f t="shared" si="19"/>
        <v>DECLARE @ISACTIVE BIT = (CASE WHEN 'Si' = 'Si' THEN 1 ELSE 0 END)</v>
      </c>
      <c r="R170" s="23" t="str">
        <f t="shared" si="20"/>
        <v>@ITEM_ID,'3','','Gris','',NULL,0,@ISACTIVE,1200</v>
      </c>
      <c r="S170" s="21"/>
      <c r="T170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'001-OF-434-3') DECLARE @ISACTIVE BIT = (CASE WHEN 'Si' = 'Si' THEN 1 ELSE 0 END) insert into item_references (ITEM_ID, REFERENCE_CODE, PROVIDER_REFERENCE_CODE, REFERENCE_NAME, PROVIDER_REFERENCE_NAME, NOTES, INVENTORY_QUANTITY, IS_ACTIVE, ALARM_MINIMUM_QUANTITY) values  (@ITEM_ID,'3','','Gris','',NULL,0,@ISACTIVE,1200)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170" s="21"/>
      <c r="V170" s="21"/>
      <c r="W170" s="21"/>
      <c r="X170" s="21"/>
      <c r="Y170" s="21"/>
      <c r="Z170" s="21"/>
      <c r="AA170" s="21"/>
      <c r="AB170" s="54" t="str">
        <f t="shared" si="22"/>
        <v>DECLARE @REFERENCE_ID INT = (SELECT REFERENCE_ID FROM item_references WHERE ITEM_ID = @ITEM_ID AND REFERENCE_CODE = '3')</v>
      </c>
      <c r="AC170" s="21"/>
      <c r="AD170" s="54" t="str">
        <f t="shared" si="23"/>
        <v>UPDATE references_warehouse set QUANTITY = 0 WHERE WAREHOUSE_ID = @LOCAL AND REFERENCE_ID = @REFERENCE_ID</v>
      </c>
      <c r="AE170" s="21"/>
      <c r="AF170" s="54" t="str">
        <f t="shared" si="24"/>
        <v>UPDATE references_warehouse set QUANTITY = 0 WHERE WAREHOUSE_ID = @FRANCA AND REFERENCE_ID = @REFERENCE_ID</v>
      </c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</row>
    <row r="171" spans="1:45" hidden="1" x14ac:dyDescent="0.25">
      <c r="A171" s="53" t="s">
        <v>1014</v>
      </c>
      <c r="B171" s="53" t="s">
        <v>1030</v>
      </c>
      <c r="C171" s="53"/>
      <c r="D171" s="53" t="s">
        <v>713</v>
      </c>
      <c r="E171" s="53"/>
      <c r="F171" s="53"/>
      <c r="G171">
        <v>0</v>
      </c>
      <c r="H171">
        <v>0</v>
      </c>
      <c r="I171" s="53" t="s">
        <v>626</v>
      </c>
      <c r="J171">
        <v>1200</v>
      </c>
      <c r="K171" s="21" t="str">
        <f t="shared" si="17"/>
        <v>001-OF-434-3-1</v>
      </c>
      <c r="L171" s="21"/>
      <c r="M171" s="21"/>
      <c r="N171" s="21"/>
      <c r="O171" s="21"/>
      <c r="P171" s="23" t="str">
        <f t="shared" si="18"/>
        <v>DECLARE @ITEM_ID INT = (SELECT ITEM_ID FROM items a join lines b on b.LINE_ID = a.LINE_ID WHERE b.LINE_CODE +'-'+a.INTERNAL_REFERENCE = '001-OF-434-3')</v>
      </c>
      <c r="Q171" s="23" t="str">
        <f t="shared" si="19"/>
        <v>DECLARE @ISACTIVE BIT = (CASE WHEN 'Si' = 'Si' THEN 1 ELSE 0 END)</v>
      </c>
      <c r="R171" s="23" t="str">
        <f t="shared" si="20"/>
        <v>@ITEM_ID,'1','','Negro','',NULL,0,@ISACTIVE,1200</v>
      </c>
      <c r="S171" s="21"/>
      <c r="T171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'001-OF-434-3')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(@ITEM_ID,'1','','Negro','',NULL,0,@ISACTIVE,1200)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71" s="21"/>
      <c r="V171" s="21"/>
      <c r="W171" s="21"/>
      <c r="X171" s="21"/>
      <c r="Y171" s="21"/>
      <c r="Z171" s="21"/>
      <c r="AA171" s="21"/>
      <c r="AB171" s="54" t="str">
        <f t="shared" si="22"/>
        <v>DECLARE @REFERENCE_ID INT = (SELECT REFERENCE_ID FROM item_references WHERE ITEM_ID = @ITEM_ID AND REFERENCE_CODE = '1')</v>
      </c>
      <c r="AC171" s="21"/>
      <c r="AD171" s="54" t="str">
        <f t="shared" si="23"/>
        <v>UPDATE references_warehouse set QUANTITY = 0 WHERE WAREHOUSE_ID = @LOCAL AND REFERENCE_ID = @REFERENCE_ID</v>
      </c>
      <c r="AE171" s="21"/>
      <c r="AF171" s="54" t="str">
        <f t="shared" si="24"/>
        <v>UPDATE references_warehouse set QUANTITY = 0 WHERE WAREHOUSE_ID = @FRANCA AND REFERENCE_ID = @REFERENCE_ID</v>
      </c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</row>
    <row r="172" spans="1:45" hidden="1" x14ac:dyDescent="0.25">
      <c r="A172" s="53" t="s">
        <v>1014</v>
      </c>
      <c r="B172" s="53" t="s">
        <v>1032</v>
      </c>
      <c r="C172" s="53"/>
      <c r="D172" s="53" t="s">
        <v>715</v>
      </c>
      <c r="E172" s="53"/>
      <c r="F172" s="53"/>
      <c r="G172">
        <v>0</v>
      </c>
      <c r="H172">
        <v>0</v>
      </c>
      <c r="I172" s="53" t="s">
        <v>626</v>
      </c>
      <c r="J172">
        <v>1200</v>
      </c>
      <c r="K172" s="21" t="str">
        <f t="shared" si="17"/>
        <v>001-OF-434-3-2</v>
      </c>
      <c r="L172" s="21"/>
      <c r="M172" s="21"/>
      <c r="N172" s="21"/>
      <c r="O172" s="21"/>
      <c r="P172" s="23" t="str">
        <f t="shared" si="18"/>
        <v>DECLARE @ITEM_ID INT = (SELECT ITEM_ID FROM items a join lines b on b.LINE_ID = a.LINE_ID WHERE b.LINE_CODE +'-'+a.INTERNAL_REFERENCE = '001-OF-434-3')</v>
      </c>
      <c r="Q172" s="23" t="str">
        <f t="shared" si="19"/>
        <v>DECLARE @ISACTIVE BIT = (CASE WHEN 'Si' = 'Si' THEN 1 ELSE 0 END)</v>
      </c>
      <c r="R172" s="23" t="str">
        <f t="shared" si="20"/>
        <v>@ITEM_ID,'2','','Rojo','',NULL,0,@ISACTIVE,1200</v>
      </c>
      <c r="S172" s="21"/>
      <c r="T172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'001-OF-434-3') DECLARE @ISACTIVE BIT = (CASE WHEN 'Si' = 'Si' THEN 1 ELSE 0 END) insert into item_references (ITEM_ID, REFERENCE_CODE, PROVIDER_REFERENCE_CODE, REFERENCE_NAME, PROVIDER_REFERENCE_NAME, NOTES, INVENTORY_QUANTITY, IS_ACTIVE, ALARM_MINIMUM_QUANTITY) values  (@ITEM_ID,'2','','Rojo','',NULL,0,@ISACTIVE,1200)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172" s="21"/>
      <c r="V172" s="21"/>
      <c r="W172" s="21"/>
      <c r="X172" s="21"/>
      <c r="Y172" s="21"/>
      <c r="Z172" s="21"/>
      <c r="AA172" s="21"/>
      <c r="AB172" s="54" t="str">
        <f t="shared" si="22"/>
        <v>DECLARE @REFERENCE_ID INT = (SELECT REFERENCE_ID FROM item_references WHERE ITEM_ID = @ITEM_ID AND REFERENCE_CODE = '2')</v>
      </c>
      <c r="AC172" s="21"/>
      <c r="AD172" s="54" t="str">
        <f t="shared" si="23"/>
        <v>UPDATE references_warehouse set QUANTITY = 0 WHERE WAREHOUSE_ID = @LOCAL AND REFERENCE_ID = @REFERENCE_ID</v>
      </c>
      <c r="AE172" s="21"/>
      <c r="AF172" s="54" t="str">
        <f t="shared" si="24"/>
        <v>UPDATE references_warehouse set QUANTITY = 0 WHERE WAREHOUSE_ID = @FRANCA AND REFERENCE_ID = @REFERENCE_ID</v>
      </c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</row>
    <row r="173" spans="1:45" hidden="1" x14ac:dyDescent="0.25">
      <c r="A173" s="53" t="s">
        <v>948</v>
      </c>
      <c r="B173" s="53" t="s">
        <v>1032</v>
      </c>
      <c r="C173" s="53"/>
      <c r="D173" s="53" t="s">
        <v>742</v>
      </c>
      <c r="E173" s="53"/>
      <c r="F173" s="53"/>
      <c r="G173">
        <v>0</v>
      </c>
      <c r="H173">
        <v>0</v>
      </c>
      <c r="I173" s="53" t="s">
        <v>626</v>
      </c>
      <c r="J173">
        <v>700</v>
      </c>
      <c r="K173" s="21" t="str">
        <f t="shared" si="17"/>
        <v>001-OF-614-1-2</v>
      </c>
      <c r="L173" s="21"/>
      <c r="M173" s="21"/>
      <c r="N173" s="21"/>
      <c r="O173" s="21"/>
      <c r="P173" s="23" t="str">
        <f t="shared" si="18"/>
        <v>DECLARE @ITEM_ID INT = (SELECT ITEM_ID FROM items a join lines b on b.LINE_ID = a.LINE_ID WHERE b.LINE_CODE +'-'+a.INTERNAL_REFERENCE = '001-OF-614-1')</v>
      </c>
      <c r="Q173" s="23" t="str">
        <f t="shared" si="19"/>
        <v>DECLARE @ISACTIVE BIT = (CASE WHEN 'Si' = 'Si' THEN 1 ELSE 0 END)</v>
      </c>
      <c r="R173" s="23" t="str">
        <f t="shared" si="20"/>
        <v>@ITEM_ID,'2','','Amarillo','',NULL,0,@ISACTIVE,700</v>
      </c>
      <c r="S173" s="21"/>
      <c r="T173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'001-OF-614-1') DECLARE @ISACTIVE BIT = (CASE WHEN 'Si' = 'Si' THEN 1 ELSE 0 END) insert into item_references (ITEM_ID, REFERENCE_CODE, PROVIDER_REFERENCE_CODE, REFERENCE_NAME, PROVIDER_REFERENCE_NAME, NOTES, INVENTORY_QUANTITY, IS_ACTIVE, ALARM_MINIMUM_QUANTITY) values  (@ITEM_ID,'2','','Amarillo','',NULL,0,@ISACTIVE,700)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173" s="21"/>
      <c r="V173" s="21"/>
      <c r="W173" s="21"/>
      <c r="X173" s="21"/>
      <c r="Y173" s="21"/>
      <c r="Z173" s="21"/>
      <c r="AA173" s="21"/>
      <c r="AB173" s="54" t="str">
        <f t="shared" si="22"/>
        <v>DECLARE @REFERENCE_ID INT = (SELECT REFERENCE_ID FROM item_references WHERE ITEM_ID = @ITEM_ID AND REFERENCE_CODE = '2')</v>
      </c>
      <c r="AC173" s="21"/>
      <c r="AD173" s="54" t="str">
        <f t="shared" si="23"/>
        <v>UPDATE references_warehouse set QUANTITY = 0 WHERE WAREHOUSE_ID = @LOCAL AND REFERENCE_ID = @REFERENCE_ID</v>
      </c>
      <c r="AE173" s="21"/>
      <c r="AF173" s="54" t="str">
        <f t="shared" si="24"/>
        <v>UPDATE references_warehouse set QUANTITY = 0 WHERE WAREHOUSE_ID = @FRANCA AND REFERENCE_ID = @REFERENCE_ID</v>
      </c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</row>
    <row r="174" spans="1:45" hidden="1" x14ac:dyDescent="0.25">
      <c r="A174" s="53" t="s">
        <v>948</v>
      </c>
      <c r="B174" s="53" t="s">
        <v>1030</v>
      </c>
      <c r="C174" s="53"/>
      <c r="D174" s="53" t="s">
        <v>714</v>
      </c>
      <c r="E174" s="53"/>
      <c r="F174" s="53"/>
      <c r="G174">
        <v>0</v>
      </c>
      <c r="H174">
        <v>0</v>
      </c>
      <c r="I174" s="53" t="s">
        <v>626</v>
      </c>
      <c r="J174">
        <v>700</v>
      </c>
      <c r="K174" s="21" t="str">
        <f t="shared" si="17"/>
        <v>001-OF-614-1-1</v>
      </c>
      <c r="L174" s="21"/>
      <c r="M174" s="21"/>
      <c r="N174" s="21"/>
      <c r="O174" s="21"/>
      <c r="P174" s="23" t="str">
        <f t="shared" si="18"/>
        <v>DECLARE @ITEM_ID INT = (SELECT ITEM_ID FROM items a join lines b on b.LINE_ID = a.LINE_ID WHERE b.LINE_CODE +'-'+a.INTERNAL_REFERENCE = '001-OF-614-1')</v>
      </c>
      <c r="Q174" s="23" t="str">
        <f t="shared" si="19"/>
        <v>DECLARE @ISACTIVE BIT = (CASE WHEN 'Si' = 'Si' THEN 1 ELSE 0 END)</v>
      </c>
      <c r="R174" s="23" t="str">
        <f t="shared" si="20"/>
        <v>@ITEM_ID,'1','','Azul','',NULL,0,@ISACTIVE,700</v>
      </c>
      <c r="S174" s="21"/>
      <c r="T174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'001-OF-614-1') DECLARE @ISACTIVE BIT = (CASE WHEN 'Si' = 'Si' THEN 1 ELSE 0 END) insert into item_references (ITEM_ID, REFERENCE_CODE, PROVIDER_REFERENCE_CODE, REFERENCE_NAME, PROVIDER_REFERENCE_NAME, NOTES, INVENTORY_QUANTITY, IS_ACTIVE, ALARM_MINIMUM_QUANTITY) values  (@ITEM_ID,'1','','Azul','',NULL,0,@ISACTIVE,700)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74" s="21"/>
      <c r="V174" s="21"/>
      <c r="W174" s="21"/>
      <c r="X174" s="21"/>
      <c r="Y174" s="21"/>
      <c r="Z174" s="21"/>
      <c r="AA174" s="21"/>
      <c r="AB174" s="54" t="str">
        <f t="shared" si="22"/>
        <v>DECLARE @REFERENCE_ID INT = (SELECT REFERENCE_ID FROM item_references WHERE ITEM_ID = @ITEM_ID AND REFERENCE_CODE = '1')</v>
      </c>
      <c r="AC174" s="21"/>
      <c r="AD174" s="54" t="str">
        <f t="shared" si="23"/>
        <v>UPDATE references_warehouse set QUANTITY = 0 WHERE WAREHOUSE_ID = @LOCAL AND REFERENCE_ID = @REFERENCE_ID</v>
      </c>
      <c r="AE174" s="21"/>
      <c r="AF174" s="54" t="str">
        <f t="shared" si="24"/>
        <v>UPDATE references_warehouse set QUANTITY = 0 WHERE WAREHOUSE_ID = @FRANCA AND REFERENCE_ID = @REFERENCE_ID</v>
      </c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</row>
    <row r="175" spans="1:45" hidden="1" x14ac:dyDescent="0.25">
      <c r="A175" s="53" t="s">
        <v>948</v>
      </c>
      <c r="B175" s="53" t="s">
        <v>1033</v>
      </c>
      <c r="C175" s="53"/>
      <c r="D175" s="53" t="s">
        <v>743</v>
      </c>
      <c r="E175" s="53"/>
      <c r="F175" s="53"/>
      <c r="G175">
        <v>0</v>
      </c>
      <c r="H175">
        <v>0</v>
      </c>
      <c r="I175" s="53" t="s">
        <v>626</v>
      </c>
      <c r="J175">
        <v>700</v>
      </c>
      <c r="K175" s="21" t="str">
        <f t="shared" si="17"/>
        <v>001-OF-614-1-3</v>
      </c>
      <c r="L175" s="21"/>
      <c r="M175" s="21"/>
      <c r="N175" s="21"/>
      <c r="O175" s="21"/>
      <c r="P175" s="23" t="str">
        <f t="shared" si="18"/>
        <v>DECLARE @ITEM_ID INT = (SELECT ITEM_ID FROM items a join lines b on b.LINE_ID = a.LINE_ID WHERE b.LINE_CODE +'-'+a.INTERNAL_REFERENCE = '001-OF-614-1')</v>
      </c>
      <c r="Q175" s="23" t="str">
        <f t="shared" si="19"/>
        <v>DECLARE @ISACTIVE BIT = (CASE WHEN 'Si' = 'Si' THEN 1 ELSE 0 END)</v>
      </c>
      <c r="R175" s="23" t="str">
        <f t="shared" si="20"/>
        <v>@ITEM_ID,'3','','Naranja','',NULL,0,@ISACTIVE,700</v>
      </c>
      <c r="S175" s="21"/>
      <c r="T175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'001-OF-614-1') DECLARE @ISACTIVE BIT = (CASE WHEN 'Si' = 'Si' THEN 1 ELSE 0 END) insert into item_references (ITEM_ID, REFERENCE_CODE, PROVIDER_REFERENCE_CODE, REFERENCE_NAME, PROVIDER_REFERENCE_NAME, NOTES, INVENTORY_QUANTITY, IS_ACTIVE, ALARM_MINIMUM_QUANTITY) values  (@ITEM_ID,'3','','Naranja','',NULL,0,@ISACTIVE,700)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175" s="21"/>
      <c r="V175" s="21"/>
      <c r="W175" s="21"/>
      <c r="X175" s="21"/>
      <c r="Y175" s="21"/>
      <c r="Z175" s="21"/>
      <c r="AA175" s="21"/>
      <c r="AB175" s="54" t="str">
        <f t="shared" si="22"/>
        <v>DECLARE @REFERENCE_ID INT = (SELECT REFERENCE_ID FROM item_references WHERE ITEM_ID = @ITEM_ID AND REFERENCE_CODE = '3')</v>
      </c>
      <c r="AC175" s="21"/>
      <c r="AD175" s="54" t="str">
        <f t="shared" si="23"/>
        <v>UPDATE references_warehouse set QUANTITY = 0 WHERE WAREHOUSE_ID = @LOCAL AND REFERENCE_ID = @REFERENCE_ID</v>
      </c>
      <c r="AE175" s="21"/>
      <c r="AF175" s="54" t="str">
        <f t="shared" si="24"/>
        <v>UPDATE references_warehouse set QUANTITY = 0 WHERE WAREHOUSE_ID = @FRANCA AND REFERENCE_ID = @REFERENCE_ID</v>
      </c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</row>
    <row r="176" spans="1:45" hidden="1" x14ac:dyDescent="0.25">
      <c r="A176" s="53" t="s">
        <v>948</v>
      </c>
      <c r="B176" s="53" t="s">
        <v>1034</v>
      </c>
      <c r="C176" s="53"/>
      <c r="D176" s="53" t="s">
        <v>721</v>
      </c>
      <c r="E176" s="53"/>
      <c r="F176" s="53"/>
      <c r="G176">
        <v>0</v>
      </c>
      <c r="H176">
        <v>0</v>
      </c>
      <c r="I176" s="53" t="s">
        <v>626</v>
      </c>
      <c r="J176">
        <v>700</v>
      </c>
      <c r="K176" s="21" t="str">
        <f t="shared" si="17"/>
        <v>001-OF-614-1-4</v>
      </c>
      <c r="L176" s="21"/>
      <c r="M176" s="21"/>
      <c r="N176" s="21"/>
      <c r="O176" s="21"/>
      <c r="P176" s="23" t="str">
        <f t="shared" si="18"/>
        <v>DECLARE @ITEM_ID INT = (SELECT ITEM_ID FROM items a join lines b on b.LINE_ID = a.LINE_ID WHERE b.LINE_CODE +'-'+a.INTERNAL_REFERENCE = '001-OF-614-1')</v>
      </c>
      <c r="Q176" s="23" t="str">
        <f t="shared" si="19"/>
        <v>DECLARE @ISACTIVE BIT = (CASE WHEN 'Si' = 'Si' THEN 1 ELSE 0 END)</v>
      </c>
      <c r="R176" s="23" t="str">
        <f t="shared" si="20"/>
        <v>@ITEM_ID,'4','','Verde','',NULL,0,@ISACTIVE,700</v>
      </c>
      <c r="S176" s="21"/>
      <c r="T176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'001-OF-614-1') DECLARE @ISACTIVE BIT = (CASE WHEN 'Si' = 'Si' THEN 1 ELSE 0 END) insert into item_references (ITEM_ID, REFERENCE_CODE, PROVIDER_REFERENCE_CODE, REFERENCE_NAME, PROVIDER_REFERENCE_NAME, NOTES, INVENTORY_QUANTITY, IS_ACTIVE, ALARM_MINIMUM_QUANTITY) values  (@ITEM_ID,'4','','Verde','',NULL,0,@ISACTIVE,700)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176" s="21"/>
      <c r="V176" s="21"/>
      <c r="W176" s="21"/>
      <c r="X176" s="21"/>
      <c r="Y176" s="21"/>
      <c r="Z176" s="21"/>
      <c r="AA176" s="21"/>
      <c r="AB176" s="54" t="str">
        <f t="shared" si="22"/>
        <v>DECLARE @REFERENCE_ID INT = (SELECT REFERENCE_ID FROM item_references WHERE ITEM_ID = @ITEM_ID AND REFERENCE_CODE = '4')</v>
      </c>
      <c r="AC176" s="21"/>
      <c r="AD176" s="54" t="str">
        <f t="shared" si="23"/>
        <v>UPDATE references_warehouse set QUANTITY = 0 WHERE WAREHOUSE_ID = @LOCAL AND REFERENCE_ID = @REFERENCE_ID</v>
      </c>
      <c r="AE176" s="21"/>
      <c r="AF176" s="54" t="str">
        <f t="shared" si="24"/>
        <v>UPDATE references_warehouse set QUANTITY = 0 WHERE WAREHOUSE_ID = @FRANCA AND REFERENCE_ID = @REFERENCE_ID</v>
      </c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</row>
    <row r="177" spans="1:45" hidden="1" x14ac:dyDescent="0.25">
      <c r="A177" s="53" t="s">
        <v>896</v>
      </c>
      <c r="B177" s="53" t="s">
        <v>1032</v>
      </c>
      <c r="C177" s="53"/>
      <c r="D177" s="53" t="s">
        <v>720</v>
      </c>
      <c r="E177" s="53"/>
      <c r="F177" s="53"/>
      <c r="G177">
        <v>0</v>
      </c>
      <c r="H177">
        <v>0</v>
      </c>
      <c r="I177" s="53" t="s">
        <v>626</v>
      </c>
      <c r="J177">
        <v>600</v>
      </c>
      <c r="K177" s="21" t="str">
        <f t="shared" si="17"/>
        <v>001-OF-648-2</v>
      </c>
      <c r="L177" s="21"/>
      <c r="M177" s="21"/>
      <c r="N177" s="21"/>
      <c r="O177" s="21"/>
      <c r="P177" s="23" t="str">
        <f t="shared" si="18"/>
        <v>DECLARE @ITEM_ID INT = (SELECT ITEM_ID FROM items a join lines b on b.LINE_ID = a.LINE_ID WHERE b.LINE_CODE +'-'+a.INTERNAL_REFERENCE = '001-OF-648')</v>
      </c>
      <c r="Q177" s="23" t="str">
        <f t="shared" si="19"/>
        <v>DECLARE @ISACTIVE BIT = (CASE WHEN 'Si' = 'Si' THEN 1 ELSE 0 END)</v>
      </c>
      <c r="R177" s="23" t="str">
        <f t="shared" si="20"/>
        <v>@ITEM_ID,'2','','Azul Royal','',NULL,0,@ISACTIVE,600</v>
      </c>
      <c r="S177" s="21"/>
      <c r="T177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'001-OF-648')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 Royal','',NULL,0,@ISACTIVE,600)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177" s="21"/>
      <c r="V177" s="21"/>
      <c r="W177" s="21"/>
      <c r="X177" s="21"/>
      <c r="Y177" s="21"/>
      <c r="Z177" s="21"/>
      <c r="AA177" s="21"/>
      <c r="AB177" s="54" t="str">
        <f t="shared" si="22"/>
        <v>DECLARE @REFERENCE_ID INT = (SELECT REFERENCE_ID FROM item_references WHERE ITEM_ID = @ITEM_ID AND REFERENCE_CODE = '2')</v>
      </c>
      <c r="AC177" s="21"/>
      <c r="AD177" s="54" t="str">
        <f t="shared" si="23"/>
        <v>UPDATE references_warehouse set QUANTITY = 0 WHERE WAREHOUSE_ID = @LOCAL AND REFERENCE_ID = @REFERENCE_ID</v>
      </c>
      <c r="AE177" s="21"/>
      <c r="AF177" s="54" t="str">
        <f t="shared" si="24"/>
        <v>UPDATE references_warehouse set QUANTITY = 0 WHERE WAREHOUSE_ID = @FRANCA AND REFERENCE_ID = @REFERENCE_ID</v>
      </c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</row>
    <row r="178" spans="1:45" hidden="1" x14ac:dyDescent="0.25">
      <c r="A178" s="53" t="s">
        <v>896</v>
      </c>
      <c r="B178" s="53" t="s">
        <v>1030</v>
      </c>
      <c r="C178" s="53"/>
      <c r="D178" s="53" t="s">
        <v>713</v>
      </c>
      <c r="E178" s="53"/>
      <c r="F178" s="53"/>
      <c r="G178">
        <v>0</v>
      </c>
      <c r="H178">
        <v>0</v>
      </c>
      <c r="I178" s="53" t="s">
        <v>626</v>
      </c>
      <c r="J178">
        <v>600</v>
      </c>
      <c r="K178" s="21" t="str">
        <f t="shared" si="17"/>
        <v>001-OF-648-1</v>
      </c>
      <c r="L178" s="21"/>
      <c r="M178" s="21"/>
      <c r="N178" s="21"/>
      <c r="O178" s="21"/>
      <c r="P178" s="23" t="str">
        <f t="shared" si="18"/>
        <v>DECLARE @ITEM_ID INT = (SELECT ITEM_ID FROM items a join lines b on b.LINE_ID = a.LINE_ID WHERE b.LINE_CODE +'-'+a.INTERNAL_REFERENCE = '001-OF-648')</v>
      </c>
      <c r="Q178" s="23" t="str">
        <f t="shared" si="19"/>
        <v>DECLARE @ISACTIVE BIT = (CASE WHEN 'Si' = 'Si' THEN 1 ELSE 0 END)</v>
      </c>
      <c r="R178" s="23" t="str">
        <f t="shared" si="20"/>
        <v>@ITEM_ID,'1','','Negro','',NULL,0,@ISACTIVE,600</v>
      </c>
      <c r="S178" s="21"/>
      <c r="T178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'001-OF-648')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78" s="21"/>
      <c r="V178" s="21"/>
      <c r="W178" s="21"/>
      <c r="X178" s="21"/>
      <c r="Y178" s="21"/>
      <c r="Z178" s="21"/>
      <c r="AA178" s="21"/>
      <c r="AB178" s="54" t="str">
        <f t="shared" si="22"/>
        <v>DECLARE @REFERENCE_ID INT = (SELECT REFERENCE_ID FROM item_references WHERE ITEM_ID = @ITEM_ID AND REFERENCE_CODE = '1')</v>
      </c>
      <c r="AC178" s="21"/>
      <c r="AD178" s="54" t="str">
        <f t="shared" si="23"/>
        <v>UPDATE references_warehouse set QUANTITY = 0 WHERE WAREHOUSE_ID = @LOCAL AND REFERENCE_ID = @REFERENCE_ID</v>
      </c>
      <c r="AE178" s="21"/>
      <c r="AF178" s="54" t="str">
        <f t="shared" si="24"/>
        <v>UPDATE references_warehouse set QUANTITY = 0 WHERE WAREHOUSE_ID = @FRANCA AND REFERENCE_ID = @REFERENCE_ID</v>
      </c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</row>
    <row r="179" spans="1:45" hidden="1" x14ac:dyDescent="0.25">
      <c r="A179" s="53" t="s">
        <v>896</v>
      </c>
      <c r="B179" s="53" t="s">
        <v>1034</v>
      </c>
      <c r="C179" s="53"/>
      <c r="D179" s="53" t="s">
        <v>715</v>
      </c>
      <c r="E179" s="53"/>
      <c r="F179" s="53"/>
      <c r="G179">
        <v>0</v>
      </c>
      <c r="H179">
        <v>0</v>
      </c>
      <c r="I179" s="53" t="s">
        <v>626</v>
      </c>
      <c r="J179">
        <v>600</v>
      </c>
      <c r="K179" s="21" t="str">
        <f t="shared" si="17"/>
        <v>001-OF-648-4</v>
      </c>
      <c r="L179" s="21"/>
      <c r="M179" s="21"/>
      <c r="N179" s="21"/>
      <c r="O179" s="21"/>
      <c r="P179" s="23" t="str">
        <f t="shared" si="18"/>
        <v>DECLARE @ITEM_ID INT = (SELECT ITEM_ID FROM items a join lines b on b.LINE_ID = a.LINE_ID WHERE b.LINE_CODE +'-'+a.INTERNAL_REFERENCE = '001-OF-648')</v>
      </c>
      <c r="Q179" s="23" t="str">
        <f t="shared" si="19"/>
        <v>DECLARE @ISACTIVE BIT = (CASE WHEN 'Si' = 'Si' THEN 1 ELSE 0 END)</v>
      </c>
      <c r="R179" s="23" t="str">
        <f t="shared" si="20"/>
        <v>@ITEM_ID,'4','','Rojo','',NULL,0,@ISACTIVE,600</v>
      </c>
      <c r="S179" s="21"/>
      <c r="T179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'001-OF-648') DECLARE @ISACTIVE BIT = (CASE WHEN 'Si' = 'Si' THEN 1 ELSE 0 END) insert into item_references (ITEM_ID, REFERENCE_CODE, PROVIDER_REFERENCE_CODE, REFERENCE_NAME, PROVIDER_REFERENCE_NAME, NOTES, INVENTORY_QUANTITY, IS_ACTIVE, ALARM_MINIMUM_QUANTITY) values  (@ITEM_ID,'4','','Rojo','',NULL,0,@ISACTIVE,600)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179" s="21"/>
      <c r="V179" s="21"/>
      <c r="W179" s="21"/>
      <c r="X179" s="21"/>
      <c r="Y179" s="21"/>
      <c r="Z179" s="21"/>
      <c r="AA179" s="21"/>
      <c r="AB179" s="54" t="str">
        <f t="shared" si="22"/>
        <v>DECLARE @REFERENCE_ID INT = (SELECT REFERENCE_ID FROM item_references WHERE ITEM_ID = @ITEM_ID AND REFERENCE_CODE = '4')</v>
      </c>
      <c r="AC179" s="21"/>
      <c r="AD179" s="54" t="str">
        <f t="shared" si="23"/>
        <v>UPDATE references_warehouse set QUANTITY = 0 WHERE WAREHOUSE_ID = @LOCAL AND REFERENCE_ID = @REFERENCE_ID</v>
      </c>
      <c r="AE179" s="21"/>
      <c r="AF179" s="54" t="str">
        <f t="shared" si="24"/>
        <v>UPDATE references_warehouse set QUANTITY = 0 WHERE WAREHOUSE_ID = @FRANCA AND REFERENCE_ID = @REFERENCE_ID</v>
      </c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</row>
    <row r="180" spans="1:45" hidden="1" x14ac:dyDescent="0.25">
      <c r="A180" s="53" t="s">
        <v>896</v>
      </c>
      <c r="B180" s="53" t="s">
        <v>1033</v>
      </c>
      <c r="C180" s="53"/>
      <c r="D180" s="53" t="s">
        <v>721</v>
      </c>
      <c r="E180" s="53"/>
      <c r="F180" s="53"/>
      <c r="G180">
        <v>0</v>
      </c>
      <c r="H180">
        <v>0</v>
      </c>
      <c r="I180" s="53" t="s">
        <v>626</v>
      </c>
      <c r="J180">
        <v>600</v>
      </c>
      <c r="K180" s="21" t="str">
        <f t="shared" si="17"/>
        <v>001-OF-648-3</v>
      </c>
      <c r="L180" s="21"/>
      <c r="M180" s="21"/>
      <c r="N180" s="21"/>
      <c r="O180" s="21"/>
      <c r="P180" s="23" t="str">
        <f t="shared" si="18"/>
        <v>DECLARE @ITEM_ID INT = (SELECT ITEM_ID FROM items a join lines b on b.LINE_ID = a.LINE_ID WHERE b.LINE_CODE +'-'+a.INTERNAL_REFERENCE = '001-OF-648')</v>
      </c>
      <c r="Q180" s="23" t="str">
        <f t="shared" si="19"/>
        <v>DECLARE @ISACTIVE BIT = (CASE WHEN 'Si' = 'Si' THEN 1 ELSE 0 END)</v>
      </c>
      <c r="R180" s="23" t="str">
        <f t="shared" si="20"/>
        <v>@ITEM_ID,'3','','Verde','',NULL,0,@ISACTIVE,600</v>
      </c>
      <c r="S180" s="21"/>
      <c r="T180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'001-OF-648') DECLARE @ISACTIVE BIT = (CASE WHEN 'Si' = 'Si' THEN 1 ELSE 0 END) insert into item_references (ITEM_ID, REFERENCE_CODE, PROVIDER_REFERENCE_CODE, REFERENCE_NAME, PROVIDER_REFERENCE_NAME, NOTES, INVENTORY_QUANTITY, IS_ACTIVE, ALARM_MINIMUM_QUANTITY) values  (@ITEM_ID,'3','','Verde','',NULL,0,@ISACTIVE,600)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180" s="21"/>
      <c r="V180" s="21"/>
      <c r="W180" s="21"/>
      <c r="X180" s="21"/>
      <c r="Y180" s="21"/>
      <c r="Z180" s="21"/>
      <c r="AA180" s="21"/>
      <c r="AB180" s="54" t="str">
        <f t="shared" si="22"/>
        <v>DECLARE @REFERENCE_ID INT = (SELECT REFERENCE_ID FROM item_references WHERE ITEM_ID = @ITEM_ID AND REFERENCE_CODE = '3')</v>
      </c>
      <c r="AC180" s="21"/>
      <c r="AD180" s="54" t="str">
        <f t="shared" si="23"/>
        <v>UPDATE references_warehouse set QUANTITY = 0 WHERE WAREHOUSE_ID = @LOCAL AND REFERENCE_ID = @REFERENCE_ID</v>
      </c>
      <c r="AE180" s="21"/>
      <c r="AF180" s="54" t="str">
        <f t="shared" si="24"/>
        <v>UPDATE references_warehouse set QUANTITY = 0 WHERE WAREHOUSE_ID = @FRANCA AND REFERENCE_ID = @REFERENCE_ID</v>
      </c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</row>
    <row r="181" spans="1:45" hidden="1" x14ac:dyDescent="0.25">
      <c r="A181" s="53" t="s">
        <v>897</v>
      </c>
      <c r="B181" s="53" t="s">
        <v>1030</v>
      </c>
      <c r="C181" s="53"/>
      <c r="D181" s="53" t="s">
        <v>772</v>
      </c>
      <c r="E181" s="53"/>
      <c r="F181" s="53"/>
      <c r="G181">
        <v>0</v>
      </c>
      <c r="H181">
        <v>0</v>
      </c>
      <c r="I181" s="53" t="s">
        <v>626</v>
      </c>
      <c r="J181">
        <v>600</v>
      </c>
      <c r="K181" s="21" t="str">
        <f t="shared" si="17"/>
        <v>001-OF-649-1</v>
      </c>
      <c r="L181" s="21"/>
      <c r="M181" s="21"/>
      <c r="N181" s="21"/>
      <c r="O181" s="21"/>
      <c r="P181" s="23" t="str">
        <f t="shared" si="18"/>
        <v>DECLARE @ITEM_ID INT = (SELECT ITEM_ID FROM items a join lines b on b.LINE_ID = a.LINE_ID WHERE b.LINE_CODE +'-'+a.INTERNAL_REFERENCE = '001-OF-649')</v>
      </c>
      <c r="Q181" s="23" t="str">
        <f t="shared" si="19"/>
        <v>DECLARE @ISACTIVE BIT = (CASE WHEN 'Si' = 'Si' THEN 1 ELSE 0 END)</v>
      </c>
      <c r="R181" s="23" t="str">
        <f t="shared" si="20"/>
        <v>@ITEM_ID,'1','','Bamboo','',NULL,0,@ISACTIVE,600</v>
      </c>
      <c r="S181" s="21"/>
      <c r="T181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'001-OF-649') DECLARE @ISACTIVE BIT = (CASE WHEN 'Si' = 'Si' THEN 1 ELSE 0 END) insert into item_references (ITEM_ID, REFERENCE_CODE, PROVIDER_REFERENCE_CODE, REFERENCE_NAME, PROVIDER_REFERENCE_NAME, NOTES, INVENTORY_QUANTITY, IS_ACTIVE, ALARM_MINIMUM_QUANTITY) values  (@ITEM_ID,'1','','Bamboo','',NULL,0,@ISACTIVE,600)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81" s="21"/>
      <c r="V181" s="21"/>
      <c r="W181" s="21"/>
      <c r="X181" s="21"/>
      <c r="Y181" s="21"/>
      <c r="Z181" s="21"/>
      <c r="AA181" s="21"/>
      <c r="AB181" s="54" t="str">
        <f t="shared" si="22"/>
        <v>DECLARE @REFERENCE_ID INT = (SELECT REFERENCE_ID FROM item_references WHERE ITEM_ID = @ITEM_ID AND REFERENCE_CODE = '1')</v>
      </c>
      <c r="AC181" s="21"/>
      <c r="AD181" s="54" t="str">
        <f t="shared" si="23"/>
        <v>UPDATE references_warehouse set QUANTITY = 0 WHERE WAREHOUSE_ID = @LOCAL AND REFERENCE_ID = @REFERENCE_ID</v>
      </c>
      <c r="AE181" s="21"/>
      <c r="AF181" s="54" t="str">
        <f t="shared" si="24"/>
        <v>UPDATE references_warehouse set QUANTITY = 0 WHERE WAREHOUSE_ID = @FRANCA AND REFERENCE_ID = @REFERENCE_ID</v>
      </c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</row>
    <row r="182" spans="1:45" hidden="1" x14ac:dyDescent="0.25">
      <c r="A182" s="53" t="s">
        <v>898</v>
      </c>
      <c r="B182" s="53" t="s">
        <v>1030</v>
      </c>
      <c r="C182" s="53"/>
      <c r="D182" s="53" t="s">
        <v>772</v>
      </c>
      <c r="E182" s="53"/>
      <c r="F182" s="53"/>
      <c r="G182">
        <v>0</v>
      </c>
      <c r="H182">
        <v>0</v>
      </c>
      <c r="I182" s="53" t="s">
        <v>626</v>
      </c>
      <c r="J182">
        <v>600</v>
      </c>
      <c r="K182" s="21" t="str">
        <f t="shared" si="17"/>
        <v>001-OF-650-1</v>
      </c>
      <c r="L182" s="21"/>
      <c r="M182" s="21"/>
      <c r="N182" s="21"/>
      <c r="O182" s="21"/>
      <c r="P182" s="23" t="str">
        <f t="shared" si="18"/>
        <v>DECLARE @ITEM_ID INT = (SELECT ITEM_ID FROM items a join lines b on b.LINE_ID = a.LINE_ID WHERE b.LINE_CODE +'-'+a.INTERNAL_REFERENCE = '001-OF-650')</v>
      </c>
      <c r="Q182" s="23" t="str">
        <f t="shared" si="19"/>
        <v>DECLARE @ISACTIVE BIT = (CASE WHEN 'Si' = 'Si' THEN 1 ELSE 0 END)</v>
      </c>
      <c r="R182" s="23" t="str">
        <f t="shared" si="20"/>
        <v>@ITEM_ID,'1','','Bamboo','',NULL,0,@ISACTIVE,600</v>
      </c>
      <c r="S182" s="21"/>
      <c r="T182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'001-OF-650') DECLARE @ISACTIVE BIT = (CASE WHEN 'Si' = 'Si' THEN 1 ELSE 0 END) insert into item_references (ITEM_ID, REFERENCE_CODE, PROVIDER_REFERENCE_CODE, REFERENCE_NAME, PROVIDER_REFERENCE_NAME, NOTES, INVENTORY_QUANTITY, IS_ACTIVE, ALARM_MINIMUM_QUANTITY) values  (@ITEM_ID,'1','','Bamboo','',NULL,0,@ISACTIVE,600)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82" s="21"/>
      <c r="V182" s="21"/>
      <c r="W182" s="21"/>
      <c r="X182" s="21"/>
      <c r="Y182" s="21"/>
      <c r="Z182" s="21"/>
      <c r="AA182" s="21"/>
      <c r="AB182" s="54" t="str">
        <f t="shared" si="22"/>
        <v>DECLARE @REFERENCE_ID INT = (SELECT REFERENCE_ID FROM item_references WHERE ITEM_ID = @ITEM_ID AND REFERENCE_CODE = '1')</v>
      </c>
      <c r="AC182" s="21"/>
      <c r="AD182" s="54" t="str">
        <f t="shared" si="23"/>
        <v>UPDATE references_warehouse set QUANTITY = 0 WHERE WAREHOUSE_ID = @LOCAL AND REFERENCE_ID = @REFERENCE_ID</v>
      </c>
      <c r="AE182" s="21"/>
      <c r="AF182" s="54" t="str">
        <f t="shared" si="24"/>
        <v>UPDATE references_warehouse set QUANTITY = 0 WHERE WAREHOUSE_ID = @FRANCA AND REFERENCE_ID = @REFERENCE_ID</v>
      </c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</row>
    <row r="183" spans="1:45" hidden="1" x14ac:dyDescent="0.25">
      <c r="A183" s="53" t="s">
        <v>901</v>
      </c>
      <c r="B183" s="53" t="s">
        <v>1030</v>
      </c>
      <c r="C183" s="53"/>
      <c r="D183" s="53" t="s">
        <v>713</v>
      </c>
      <c r="E183" s="53"/>
      <c r="F183" s="53"/>
      <c r="G183">
        <v>0</v>
      </c>
      <c r="H183">
        <v>0</v>
      </c>
      <c r="I183" s="53" t="s">
        <v>626</v>
      </c>
      <c r="J183">
        <v>600</v>
      </c>
      <c r="K183" s="21" t="str">
        <f t="shared" si="17"/>
        <v>001-OF-652-1</v>
      </c>
      <c r="L183" s="21"/>
      <c r="M183" s="21"/>
      <c r="N183" s="21"/>
      <c r="O183" s="21"/>
      <c r="P183" s="23" t="str">
        <f t="shared" si="18"/>
        <v>DECLARE @ITEM_ID INT = (SELECT ITEM_ID FROM items a join lines b on b.LINE_ID = a.LINE_ID WHERE b.LINE_CODE +'-'+a.INTERNAL_REFERENCE = '001-OF-652')</v>
      </c>
      <c r="Q183" s="23" t="str">
        <f t="shared" si="19"/>
        <v>DECLARE @ISACTIVE BIT = (CASE WHEN 'Si' = 'Si' THEN 1 ELSE 0 END)</v>
      </c>
      <c r="R183" s="23" t="str">
        <f t="shared" si="20"/>
        <v>@ITEM_ID,'1','','Negro','',NULL,0,@ISACTIVE,600</v>
      </c>
      <c r="S183" s="21"/>
      <c r="T183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'001-OF-652')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83" s="21"/>
      <c r="V183" s="21"/>
      <c r="W183" s="21"/>
      <c r="X183" s="21"/>
      <c r="Y183" s="21"/>
      <c r="Z183" s="21"/>
      <c r="AA183" s="21"/>
      <c r="AB183" s="54" t="str">
        <f t="shared" si="22"/>
        <v>DECLARE @REFERENCE_ID INT = (SELECT REFERENCE_ID FROM item_references WHERE ITEM_ID = @ITEM_ID AND REFERENCE_CODE = '1')</v>
      </c>
      <c r="AC183" s="21"/>
      <c r="AD183" s="54" t="str">
        <f t="shared" si="23"/>
        <v>UPDATE references_warehouse set QUANTITY = 0 WHERE WAREHOUSE_ID = @LOCAL AND REFERENCE_ID = @REFERENCE_ID</v>
      </c>
      <c r="AE183" s="21"/>
      <c r="AF183" s="54" t="str">
        <f t="shared" si="24"/>
        <v>UPDATE references_warehouse set QUANTITY = 0 WHERE WAREHOUSE_ID = @FRANCA AND REFERENCE_ID = @REFERENCE_ID</v>
      </c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</row>
    <row r="184" spans="1:45" hidden="1" x14ac:dyDescent="0.25">
      <c r="A184" s="53" t="s">
        <v>902</v>
      </c>
      <c r="B184" s="53" t="s">
        <v>1032</v>
      </c>
      <c r="C184" s="53"/>
      <c r="D184" s="53" t="s">
        <v>759</v>
      </c>
      <c r="E184" s="53"/>
      <c r="F184" s="53"/>
      <c r="G184">
        <v>0</v>
      </c>
      <c r="H184">
        <v>0</v>
      </c>
      <c r="I184" s="53" t="s">
        <v>626</v>
      </c>
      <c r="J184">
        <v>600</v>
      </c>
      <c r="K184" s="21" t="str">
        <f t="shared" si="17"/>
        <v>001-OF-653-2</v>
      </c>
      <c r="L184" s="21"/>
      <c r="M184" s="21"/>
      <c r="N184" s="21"/>
      <c r="O184" s="21"/>
      <c r="P184" s="23" t="str">
        <f t="shared" si="18"/>
        <v>DECLARE @ITEM_ID INT = (SELECT ITEM_ID FROM items a join lines b on b.LINE_ID = a.LINE_ID WHERE b.LINE_CODE +'-'+a.INTERNAL_REFERENCE = '001-OF-653')</v>
      </c>
      <c r="Q184" s="23" t="str">
        <f t="shared" si="19"/>
        <v>DECLARE @ISACTIVE BIT = (CASE WHEN 'Si' = 'Si' THEN 1 ELSE 0 END)</v>
      </c>
      <c r="R184" s="23" t="str">
        <f t="shared" si="20"/>
        <v>@ITEM_ID,'2','','Gris Oscuro','',NULL,0,@ISACTIVE,600</v>
      </c>
      <c r="S184" s="21"/>
      <c r="T184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'001-OF-653') DECLARE @ISACTIVE BIT = (CASE WHEN 'Si' = 'Si' THEN 1 ELSE 0 END) insert into item_references (ITEM_ID, REFERENCE_CODE, PROVIDER_REFERENCE_CODE, REFERENCE_NAME, PROVIDER_REFERENCE_NAME, NOTES, INVENTORY_QUANTITY, IS_ACTIVE, ALARM_MINIMUM_QUANTITY) values  (@ITEM_ID,'2','','Gris Oscuro','',NULL,0,@ISACTIVE,600)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184" s="21"/>
      <c r="V184" s="21"/>
      <c r="W184" s="21"/>
      <c r="X184" s="21"/>
      <c r="Y184" s="21"/>
      <c r="Z184" s="21"/>
      <c r="AA184" s="21"/>
      <c r="AB184" s="54" t="str">
        <f t="shared" si="22"/>
        <v>DECLARE @REFERENCE_ID INT = (SELECT REFERENCE_ID FROM item_references WHERE ITEM_ID = @ITEM_ID AND REFERENCE_CODE = '2')</v>
      </c>
      <c r="AC184" s="21"/>
      <c r="AD184" s="54" t="str">
        <f t="shared" si="23"/>
        <v>UPDATE references_warehouse set QUANTITY = 0 WHERE WAREHOUSE_ID = @LOCAL AND REFERENCE_ID = @REFERENCE_ID</v>
      </c>
      <c r="AE184" s="21"/>
      <c r="AF184" s="54" t="str">
        <f t="shared" si="24"/>
        <v>UPDATE references_warehouse set QUANTITY = 0 WHERE WAREHOUSE_ID = @FRANCA AND REFERENCE_ID = @REFERENCE_ID</v>
      </c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</row>
    <row r="185" spans="1:45" hidden="1" x14ac:dyDescent="0.25">
      <c r="A185" s="53" t="s">
        <v>902</v>
      </c>
      <c r="B185" s="53" t="s">
        <v>1030</v>
      </c>
      <c r="C185" s="53"/>
      <c r="D185" s="53" t="s">
        <v>713</v>
      </c>
      <c r="E185" s="53"/>
      <c r="F185" s="53"/>
      <c r="G185">
        <v>0</v>
      </c>
      <c r="H185">
        <v>0</v>
      </c>
      <c r="I185" s="53" t="s">
        <v>626</v>
      </c>
      <c r="J185">
        <v>600</v>
      </c>
      <c r="K185" s="21" t="str">
        <f t="shared" si="17"/>
        <v>001-OF-653-1</v>
      </c>
      <c r="L185" s="21"/>
      <c r="M185" s="21"/>
      <c r="N185" s="21"/>
      <c r="O185" s="21"/>
      <c r="P185" s="23" t="str">
        <f t="shared" si="18"/>
        <v>DECLARE @ITEM_ID INT = (SELECT ITEM_ID FROM items a join lines b on b.LINE_ID = a.LINE_ID WHERE b.LINE_CODE +'-'+a.INTERNAL_REFERENCE = '001-OF-653')</v>
      </c>
      <c r="Q185" s="23" t="str">
        <f t="shared" si="19"/>
        <v>DECLARE @ISACTIVE BIT = (CASE WHEN 'Si' = 'Si' THEN 1 ELSE 0 END)</v>
      </c>
      <c r="R185" s="23" t="str">
        <f t="shared" si="20"/>
        <v>@ITEM_ID,'1','','Negro','',NULL,0,@ISACTIVE,600</v>
      </c>
      <c r="S185" s="21"/>
      <c r="T185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'001-OF-653')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85" s="21"/>
      <c r="V185" s="21"/>
      <c r="W185" s="21"/>
      <c r="X185" s="21"/>
      <c r="Y185" s="21"/>
      <c r="Z185" s="21"/>
      <c r="AA185" s="21"/>
      <c r="AB185" s="54" t="str">
        <f t="shared" si="22"/>
        <v>DECLARE @REFERENCE_ID INT = (SELECT REFERENCE_ID FROM item_references WHERE ITEM_ID = @ITEM_ID AND REFERENCE_CODE = '1')</v>
      </c>
      <c r="AC185" s="21"/>
      <c r="AD185" s="54" t="str">
        <f t="shared" si="23"/>
        <v>UPDATE references_warehouse set QUANTITY = 0 WHERE WAREHOUSE_ID = @LOCAL AND REFERENCE_ID = @REFERENCE_ID</v>
      </c>
      <c r="AE185" s="21"/>
      <c r="AF185" s="54" t="str">
        <f t="shared" si="24"/>
        <v>UPDATE references_warehouse set QUANTITY = 0 WHERE WAREHOUSE_ID = @FRANCA AND REFERENCE_ID = @REFERENCE_ID</v>
      </c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</row>
    <row r="186" spans="1:45" hidden="1" x14ac:dyDescent="0.25">
      <c r="A186" s="53" t="s">
        <v>903</v>
      </c>
      <c r="B186" s="53" t="s">
        <v>1032</v>
      </c>
      <c r="C186" s="53"/>
      <c r="D186" s="53" t="s">
        <v>722</v>
      </c>
      <c r="E186" s="53"/>
      <c r="F186" s="53"/>
      <c r="G186">
        <v>0</v>
      </c>
      <c r="H186">
        <v>0</v>
      </c>
      <c r="I186" s="53" t="s">
        <v>626</v>
      </c>
      <c r="J186">
        <v>600</v>
      </c>
      <c r="K186" s="21" t="str">
        <f t="shared" si="17"/>
        <v>001-OF-654-2</v>
      </c>
      <c r="L186" s="21"/>
      <c r="M186" s="21"/>
      <c r="N186" s="21"/>
      <c r="O186" s="21"/>
      <c r="P186" s="23" t="str">
        <f t="shared" si="18"/>
        <v>DECLARE @ITEM_ID INT = (SELECT ITEM_ID FROM items a join lines b on b.LINE_ID = a.LINE_ID WHERE b.LINE_CODE +'-'+a.INTERNAL_REFERENCE = '001-OF-654')</v>
      </c>
      <c r="Q186" s="23" t="str">
        <f t="shared" si="19"/>
        <v>DECLARE @ISACTIVE BIT = (CASE WHEN 'Si' = 'Si' THEN 1 ELSE 0 END)</v>
      </c>
      <c r="R186" s="23" t="str">
        <f t="shared" si="20"/>
        <v>@ITEM_ID,'2','','Azul Oscuro','',NULL,0,@ISACTIVE,600</v>
      </c>
      <c r="S186" s="21"/>
      <c r="T186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'001-OF-654')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 Oscuro','',NULL,0,@ISACTIVE,600)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186" s="21"/>
      <c r="V186" s="21"/>
      <c r="W186" s="21"/>
      <c r="X186" s="21"/>
      <c r="Y186" s="21"/>
      <c r="Z186" s="21"/>
      <c r="AA186" s="21"/>
      <c r="AB186" s="54" t="str">
        <f t="shared" si="22"/>
        <v>DECLARE @REFERENCE_ID INT = (SELECT REFERENCE_ID FROM item_references WHERE ITEM_ID = @ITEM_ID AND REFERENCE_CODE = '2')</v>
      </c>
      <c r="AC186" s="21"/>
      <c r="AD186" s="54" t="str">
        <f t="shared" si="23"/>
        <v>UPDATE references_warehouse set QUANTITY = 0 WHERE WAREHOUSE_ID = @LOCAL AND REFERENCE_ID = @REFERENCE_ID</v>
      </c>
      <c r="AE186" s="21"/>
      <c r="AF186" s="54" t="str">
        <f t="shared" si="24"/>
        <v>UPDATE references_warehouse set QUANTITY = 0 WHERE WAREHOUSE_ID = @FRANCA AND REFERENCE_ID = @REFERENCE_ID</v>
      </c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</row>
    <row r="187" spans="1:45" hidden="1" x14ac:dyDescent="0.25">
      <c r="A187" s="53" t="s">
        <v>903</v>
      </c>
      <c r="B187" s="53" t="s">
        <v>1033</v>
      </c>
      <c r="C187" s="53"/>
      <c r="D187" s="53" t="s">
        <v>759</v>
      </c>
      <c r="E187" s="53"/>
      <c r="F187" s="53"/>
      <c r="G187">
        <v>0</v>
      </c>
      <c r="H187">
        <v>0</v>
      </c>
      <c r="I187" s="53" t="s">
        <v>626</v>
      </c>
      <c r="J187">
        <v>600</v>
      </c>
      <c r="K187" s="21" t="str">
        <f t="shared" si="17"/>
        <v>001-OF-654-3</v>
      </c>
      <c r="L187" s="21"/>
      <c r="M187" s="21"/>
      <c r="N187" s="21"/>
      <c r="O187" s="21"/>
      <c r="P187" s="23" t="str">
        <f t="shared" si="18"/>
        <v>DECLARE @ITEM_ID INT = (SELECT ITEM_ID FROM items a join lines b on b.LINE_ID = a.LINE_ID WHERE b.LINE_CODE +'-'+a.INTERNAL_REFERENCE = '001-OF-654')</v>
      </c>
      <c r="Q187" s="23" t="str">
        <f t="shared" si="19"/>
        <v>DECLARE @ISACTIVE BIT = (CASE WHEN 'Si' = 'Si' THEN 1 ELSE 0 END)</v>
      </c>
      <c r="R187" s="23" t="str">
        <f t="shared" si="20"/>
        <v>@ITEM_ID,'3','','Gris Oscuro','',NULL,0,@ISACTIVE,600</v>
      </c>
      <c r="S187" s="21"/>
      <c r="T187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'001-OF-654') DECLARE @ISACTIVE BIT = (CASE WHEN 'Si' = 'Si' THEN 1 ELSE 0 END) insert into item_references (ITEM_ID, REFERENCE_CODE, PROVIDER_REFERENCE_CODE, REFERENCE_NAME, PROVIDER_REFERENCE_NAME, NOTES, INVENTORY_QUANTITY, IS_ACTIVE, ALARM_MINIMUM_QUANTITY) values  (@ITEM_ID,'3','','Gris Oscuro','',NULL,0,@ISACTIVE,600)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187" s="21"/>
      <c r="V187" s="21"/>
      <c r="W187" s="21"/>
      <c r="X187" s="21"/>
      <c r="Y187" s="21"/>
      <c r="Z187" s="21"/>
      <c r="AA187" s="21"/>
      <c r="AB187" s="54" t="str">
        <f t="shared" si="22"/>
        <v>DECLARE @REFERENCE_ID INT = (SELECT REFERENCE_ID FROM item_references WHERE ITEM_ID = @ITEM_ID AND REFERENCE_CODE = '3')</v>
      </c>
      <c r="AC187" s="21"/>
      <c r="AD187" s="54" t="str">
        <f t="shared" si="23"/>
        <v>UPDATE references_warehouse set QUANTITY = 0 WHERE WAREHOUSE_ID = @LOCAL AND REFERENCE_ID = @REFERENCE_ID</v>
      </c>
      <c r="AE187" s="21"/>
      <c r="AF187" s="54" t="str">
        <f t="shared" si="24"/>
        <v>UPDATE references_warehouse set QUANTITY = 0 WHERE WAREHOUSE_ID = @FRANCA AND REFERENCE_ID = @REFERENCE_ID</v>
      </c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</row>
    <row r="188" spans="1:45" hidden="1" x14ac:dyDescent="0.25">
      <c r="A188" s="53" t="s">
        <v>903</v>
      </c>
      <c r="B188" s="53" t="s">
        <v>1030</v>
      </c>
      <c r="C188" s="53"/>
      <c r="D188" s="53" t="s">
        <v>713</v>
      </c>
      <c r="E188" s="53"/>
      <c r="F188" s="53"/>
      <c r="G188">
        <v>0</v>
      </c>
      <c r="H188">
        <v>0</v>
      </c>
      <c r="I188" s="53" t="s">
        <v>626</v>
      </c>
      <c r="J188">
        <v>600</v>
      </c>
      <c r="K188" s="21" t="str">
        <f t="shared" si="17"/>
        <v>001-OF-654-1</v>
      </c>
      <c r="L188" s="21"/>
      <c r="M188" s="21"/>
      <c r="N188" s="21"/>
      <c r="O188" s="21"/>
      <c r="P188" s="23" t="str">
        <f t="shared" si="18"/>
        <v>DECLARE @ITEM_ID INT = (SELECT ITEM_ID FROM items a join lines b on b.LINE_ID = a.LINE_ID WHERE b.LINE_CODE +'-'+a.INTERNAL_REFERENCE = '001-OF-654')</v>
      </c>
      <c r="Q188" s="23" t="str">
        <f t="shared" si="19"/>
        <v>DECLARE @ISACTIVE BIT = (CASE WHEN 'Si' = 'Si' THEN 1 ELSE 0 END)</v>
      </c>
      <c r="R188" s="23" t="str">
        <f t="shared" si="20"/>
        <v>@ITEM_ID,'1','','Negro','',NULL,0,@ISACTIVE,600</v>
      </c>
      <c r="S188" s="21"/>
      <c r="T188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'001-OF-654')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88" s="21"/>
      <c r="V188" s="21"/>
      <c r="W188" s="21"/>
      <c r="X188" s="21"/>
      <c r="Y188" s="21"/>
      <c r="Z188" s="21"/>
      <c r="AA188" s="21"/>
      <c r="AB188" s="54" t="str">
        <f t="shared" si="22"/>
        <v>DECLARE @REFERENCE_ID INT = (SELECT REFERENCE_ID FROM item_references WHERE ITEM_ID = @ITEM_ID AND REFERENCE_CODE = '1')</v>
      </c>
      <c r="AC188" s="21"/>
      <c r="AD188" s="54" t="str">
        <f t="shared" si="23"/>
        <v>UPDATE references_warehouse set QUANTITY = 0 WHERE WAREHOUSE_ID = @LOCAL AND REFERENCE_ID = @REFERENCE_ID</v>
      </c>
      <c r="AE188" s="21"/>
      <c r="AF188" s="54" t="str">
        <f t="shared" si="24"/>
        <v>UPDATE references_warehouse set QUANTITY = 0 WHERE WAREHOUSE_ID = @FRANCA AND REFERENCE_ID = @REFERENCE_ID</v>
      </c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</row>
    <row r="189" spans="1:45" hidden="1" x14ac:dyDescent="0.25">
      <c r="A189" s="53" t="s">
        <v>903</v>
      </c>
      <c r="B189" s="53" t="s">
        <v>1034</v>
      </c>
      <c r="C189" s="53"/>
      <c r="D189" s="53" t="s">
        <v>715</v>
      </c>
      <c r="E189" s="53"/>
      <c r="F189" s="53"/>
      <c r="G189">
        <v>0</v>
      </c>
      <c r="H189">
        <v>0</v>
      </c>
      <c r="I189" s="53" t="s">
        <v>626</v>
      </c>
      <c r="J189">
        <v>600</v>
      </c>
      <c r="K189" s="21" t="str">
        <f t="shared" si="17"/>
        <v>001-OF-654-4</v>
      </c>
      <c r="L189" s="21"/>
      <c r="M189" s="21"/>
      <c r="N189" s="21"/>
      <c r="O189" s="21"/>
      <c r="P189" s="23" t="str">
        <f t="shared" si="18"/>
        <v>DECLARE @ITEM_ID INT = (SELECT ITEM_ID FROM items a join lines b on b.LINE_ID = a.LINE_ID WHERE b.LINE_CODE +'-'+a.INTERNAL_REFERENCE = '001-OF-654')</v>
      </c>
      <c r="Q189" s="23" t="str">
        <f t="shared" si="19"/>
        <v>DECLARE @ISACTIVE BIT = (CASE WHEN 'Si' = 'Si' THEN 1 ELSE 0 END)</v>
      </c>
      <c r="R189" s="23" t="str">
        <f t="shared" si="20"/>
        <v>@ITEM_ID,'4','','Rojo','',NULL,0,@ISACTIVE,600</v>
      </c>
      <c r="S189" s="21"/>
      <c r="T189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'001-OF-654') DECLARE @ISACTIVE BIT = (CASE WHEN 'Si' = 'Si' THEN 1 ELSE 0 END) insert into item_references (ITEM_ID, REFERENCE_CODE, PROVIDER_REFERENCE_CODE, REFERENCE_NAME, PROVIDER_REFERENCE_NAME, NOTES, INVENTORY_QUANTITY, IS_ACTIVE, ALARM_MINIMUM_QUANTITY) values  (@ITEM_ID,'4','','Rojo','',NULL,0,@ISACTIVE,600)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189" s="21"/>
      <c r="V189" s="21"/>
      <c r="W189" s="21"/>
      <c r="X189" s="21"/>
      <c r="Y189" s="21"/>
      <c r="Z189" s="21"/>
      <c r="AA189" s="21"/>
      <c r="AB189" s="54" t="str">
        <f t="shared" si="22"/>
        <v>DECLARE @REFERENCE_ID INT = (SELECT REFERENCE_ID FROM item_references WHERE ITEM_ID = @ITEM_ID AND REFERENCE_CODE = '4')</v>
      </c>
      <c r="AC189" s="21"/>
      <c r="AD189" s="54" t="str">
        <f t="shared" si="23"/>
        <v>UPDATE references_warehouse set QUANTITY = 0 WHERE WAREHOUSE_ID = @LOCAL AND REFERENCE_ID = @REFERENCE_ID</v>
      </c>
      <c r="AE189" s="21"/>
      <c r="AF189" s="54" t="str">
        <f t="shared" si="24"/>
        <v>UPDATE references_warehouse set QUANTITY = 0 WHERE WAREHOUSE_ID = @FRANCA AND REFERENCE_ID = @REFERENCE_ID</v>
      </c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</row>
    <row r="190" spans="1:45" hidden="1" x14ac:dyDescent="0.25">
      <c r="A190" s="53" t="s">
        <v>904</v>
      </c>
      <c r="B190" s="53" t="s">
        <v>1030</v>
      </c>
      <c r="C190" s="53"/>
      <c r="D190" s="53" t="s">
        <v>713</v>
      </c>
      <c r="E190" s="53"/>
      <c r="F190" s="53"/>
      <c r="G190">
        <v>0</v>
      </c>
      <c r="H190">
        <v>0</v>
      </c>
      <c r="I190" s="53" t="s">
        <v>626</v>
      </c>
      <c r="J190">
        <v>2000</v>
      </c>
      <c r="K190" s="21" t="str">
        <f t="shared" si="17"/>
        <v>001-OF-655-1</v>
      </c>
      <c r="L190" s="21"/>
      <c r="M190" s="21"/>
      <c r="N190" s="21"/>
      <c r="O190" s="21"/>
      <c r="P190" s="23" t="str">
        <f t="shared" si="18"/>
        <v>DECLARE @ITEM_ID INT = (SELECT ITEM_ID FROM items a join lines b on b.LINE_ID = a.LINE_ID WHERE b.LINE_CODE +'-'+a.INTERNAL_REFERENCE = '001-OF-655')</v>
      </c>
      <c r="Q190" s="23" t="str">
        <f t="shared" si="19"/>
        <v>DECLARE @ISACTIVE BIT = (CASE WHEN 'Si' = 'Si' THEN 1 ELSE 0 END)</v>
      </c>
      <c r="R190" s="23" t="str">
        <f t="shared" si="20"/>
        <v>@ITEM_ID,'1','','Negro','',NULL,0,@ISACTIVE,2000</v>
      </c>
      <c r="S190" s="21"/>
      <c r="T190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'001-OF-655')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(@ITEM_ID,'1','','Negro','',NULL,0,@ISACTIVE,2000)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90" s="21"/>
      <c r="V190" s="21"/>
      <c r="W190" s="21"/>
      <c r="X190" s="21"/>
      <c r="Y190" s="21"/>
      <c r="Z190" s="21"/>
      <c r="AA190" s="21"/>
      <c r="AB190" s="54" t="str">
        <f t="shared" si="22"/>
        <v>DECLARE @REFERENCE_ID INT = (SELECT REFERENCE_ID FROM item_references WHERE ITEM_ID = @ITEM_ID AND REFERENCE_CODE = '1')</v>
      </c>
      <c r="AC190" s="21"/>
      <c r="AD190" s="54" t="str">
        <f t="shared" si="23"/>
        <v>UPDATE references_warehouse set QUANTITY = 0 WHERE WAREHOUSE_ID = @LOCAL AND REFERENCE_ID = @REFERENCE_ID</v>
      </c>
      <c r="AE190" s="21"/>
      <c r="AF190" s="54" t="str">
        <f t="shared" si="24"/>
        <v>UPDATE references_warehouse set QUANTITY = 0 WHERE WAREHOUSE_ID = @FRANCA AND REFERENCE_ID = @REFERENCE_ID</v>
      </c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</row>
    <row r="191" spans="1:45" hidden="1" x14ac:dyDescent="0.25">
      <c r="A191" s="53" t="s">
        <v>908</v>
      </c>
      <c r="B191" s="53" t="s">
        <v>1032</v>
      </c>
      <c r="C191" s="53"/>
      <c r="D191" s="53" t="s">
        <v>722</v>
      </c>
      <c r="E191" s="53"/>
      <c r="F191" s="53"/>
      <c r="G191">
        <v>0</v>
      </c>
      <c r="H191">
        <v>0</v>
      </c>
      <c r="I191" s="53" t="s">
        <v>626</v>
      </c>
      <c r="J191">
        <v>10000</v>
      </c>
      <c r="K191" s="21" t="str">
        <f t="shared" si="17"/>
        <v>001-OF-656-2</v>
      </c>
      <c r="L191" s="21"/>
      <c r="M191" s="21"/>
      <c r="N191" s="21"/>
      <c r="O191" s="21"/>
      <c r="P191" s="23" t="str">
        <f t="shared" si="18"/>
        <v>DECLARE @ITEM_ID INT = (SELECT ITEM_ID FROM items a join lines b on b.LINE_ID = a.LINE_ID WHERE b.LINE_CODE +'-'+a.INTERNAL_REFERENCE = '001-OF-656')</v>
      </c>
      <c r="Q191" s="23" t="str">
        <f t="shared" si="19"/>
        <v>DECLARE @ISACTIVE BIT = (CASE WHEN 'Si' = 'Si' THEN 1 ELSE 0 END)</v>
      </c>
      <c r="R191" s="23" t="str">
        <f t="shared" si="20"/>
        <v>@ITEM_ID,'2','','Azul Oscuro','',NULL,0,@ISACTIVE,10000</v>
      </c>
      <c r="S191" s="21"/>
      <c r="T191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'001-OF-656')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 Oscuro','',NULL,0,@ISACTIVE,10000)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191" s="21"/>
      <c r="V191" s="21"/>
      <c r="W191" s="21"/>
      <c r="X191" s="21"/>
      <c r="Y191" s="21"/>
      <c r="Z191" s="21"/>
      <c r="AA191" s="21"/>
      <c r="AB191" s="54" t="str">
        <f t="shared" si="22"/>
        <v>DECLARE @REFERENCE_ID INT = (SELECT REFERENCE_ID FROM item_references WHERE ITEM_ID = @ITEM_ID AND REFERENCE_CODE = '2')</v>
      </c>
      <c r="AC191" s="21"/>
      <c r="AD191" s="54" t="str">
        <f t="shared" si="23"/>
        <v>UPDATE references_warehouse set QUANTITY = 0 WHERE WAREHOUSE_ID = @LOCAL AND REFERENCE_ID = @REFERENCE_ID</v>
      </c>
      <c r="AE191" s="21"/>
      <c r="AF191" s="54" t="str">
        <f t="shared" si="24"/>
        <v>UPDATE references_warehouse set QUANTITY = 0 WHERE WAREHOUSE_ID = @FRANCA AND REFERENCE_ID = @REFERENCE_ID</v>
      </c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</row>
    <row r="192" spans="1:45" hidden="1" x14ac:dyDescent="0.25">
      <c r="A192" s="53" t="s">
        <v>908</v>
      </c>
      <c r="B192" s="53" t="s">
        <v>1030</v>
      </c>
      <c r="C192" s="53"/>
      <c r="D192" s="53" t="s">
        <v>718</v>
      </c>
      <c r="E192" s="53"/>
      <c r="F192" s="53"/>
      <c r="G192">
        <v>0</v>
      </c>
      <c r="H192">
        <v>0</v>
      </c>
      <c r="I192" s="53" t="s">
        <v>626</v>
      </c>
      <c r="J192">
        <v>10000</v>
      </c>
      <c r="K192" s="21" t="str">
        <f t="shared" si="17"/>
        <v>001-OF-656-1</v>
      </c>
      <c r="L192" s="21"/>
      <c r="M192" s="21"/>
      <c r="N192" s="21"/>
      <c r="O192" s="21"/>
      <c r="P192" s="23" t="str">
        <f t="shared" si="18"/>
        <v>DECLARE @ITEM_ID INT = (SELECT ITEM_ID FROM items a join lines b on b.LINE_ID = a.LINE_ID WHERE b.LINE_CODE +'-'+a.INTERNAL_REFERENCE = '001-OF-656')</v>
      </c>
      <c r="Q192" s="23" t="str">
        <f t="shared" si="19"/>
        <v>DECLARE @ISACTIVE BIT = (CASE WHEN 'Si' = 'Si' THEN 1 ELSE 0 END)</v>
      </c>
      <c r="R192" s="23" t="str">
        <f t="shared" si="20"/>
        <v>@ITEM_ID,'1','','Blanco','',NULL,0,@ISACTIVE,10000</v>
      </c>
      <c r="S192" s="21"/>
      <c r="T192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'001-OF-656') DECLARE @ISACTIVE BIT = (CASE WHEN 'Si' = 'Si' THEN 1 ELSE 0 END) insert into item_references (ITEM_ID, REFERENCE_CODE, PROVIDER_REFERENCE_CODE, REFERENCE_NAME, PROVIDER_REFERENCE_NAME, NOTES, INVENTORY_QUANTITY, IS_ACTIVE, ALARM_MINIMUM_QUANTITY) values  (@ITEM_ID,'1','','Blanco','',NULL,0,@ISACTIVE,10000)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92" s="21"/>
      <c r="V192" s="21"/>
      <c r="W192" s="21"/>
      <c r="X192" s="21"/>
      <c r="Y192" s="21"/>
      <c r="Z192" s="21"/>
      <c r="AA192" s="21"/>
      <c r="AB192" s="54" t="str">
        <f t="shared" si="22"/>
        <v>DECLARE @REFERENCE_ID INT = (SELECT REFERENCE_ID FROM item_references WHERE ITEM_ID = @ITEM_ID AND REFERENCE_CODE = '1')</v>
      </c>
      <c r="AC192" s="21"/>
      <c r="AD192" s="54" t="str">
        <f t="shared" si="23"/>
        <v>UPDATE references_warehouse set QUANTITY = 0 WHERE WAREHOUSE_ID = @LOCAL AND REFERENCE_ID = @REFERENCE_ID</v>
      </c>
      <c r="AE192" s="21"/>
      <c r="AF192" s="54" t="str">
        <f t="shared" si="24"/>
        <v>UPDATE references_warehouse set QUANTITY = 0 WHERE WAREHOUSE_ID = @FRANCA AND REFERENCE_ID = @REFERENCE_ID</v>
      </c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</row>
    <row r="193" spans="1:45" hidden="1" x14ac:dyDescent="0.25">
      <c r="A193" s="53" t="s">
        <v>908</v>
      </c>
      <c r="B193" s="53" t="s">
        <v>1038</v>
      </c>
      <c r="C193" s="53"/>
      <c r="D193" s="53" t="s">
        <v>713</v>
      </c>
      <c r="E193" s="53"/>
      <c r="F193" s="53"/>
      <c r="G193">
        <v>0</v>
      </c>
      <c r="H193">
        <v>0</v>
      </c>
      <c r="I193" s="53" t="s">
        <v>626</v>
      </c>
      <c r="J193">
        <v>10000</v>
      </c>
      <c r="K193" s="21" t="str">
        <f t="shared" si="17"/>
        <v>001-OF-656-5</v>
      </c>
      <c r="L193" s="21"/>
      <c r="M193" s="21"/>
      <c r="N193" s="21"/>
      <c r="O193" s="21"/>
      <c r="P193" s="23" t="str">
        <f t="shared" si="18"/>
        <v>DECLARE @ITEM_ID INT = (SELECT ITEM_ID FROM items a join lines b on b.LINE_ID = a.LINE_ID WHERE b.LINE_CODE +'-'+a.INTERNAL_REFERENCE = '001-OF-656')</v>
      </c>
      <c r="Q193" s="23" t="str">
        <f t="shared" si="19"/>
        <v>DECLARE @ISACTIVE BIT = (CASE WHEN 'Si' = 'Si' THEN 1 ELSE 0 END)</v>
      </c>
      <c r="R193" s="23" t="str">
        <f t="shared" si="20"/>
        <v>@ITEM_ID,'5','','Negro','',NULL,0,@ISACTIVE,10000</v>
      </c>
      <c r="S193" s="21"/>
      <c r="T193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'001-OF-656') DECLARE @ISACTIVE BIT = (CASE WHEN 'Si' = 'Si' THEN 1 ELSE 0 END) insert into item_references (ITEM_ID, REFERENCE_CODE, PROVIDER_REFERENCE_CODE, REFERENCE_NAME, PROVIDER_REFERENCE_NAME, NOTES, INVENTORY_QUANTITY, IS_ACTIVE, ALARM_MINIMUM_QUANTITY) values  (@ITEM_ID,'5','','Negro','',NULL,0,@ISACTIVE,10000)
DECLARE @REFERENCE_ID INT = (SELECT REFERENCE_ID FROM item_references WHERE ITEM_ID = @ITEM_ID AND REFERENCE_CODE = '5') UPDATE references_warehouse set QUANTITY = 0 WHERE WAREHOUSE_ID = @LOCAL AND REFERENCE_ID = @REFERENCE_ID UPDATE references_warehouse set QUANTITY = 0 WHERE WAREHOUSE_ID = @FRANCA AND REFERENCE_ID = @REFERENCE_ID
GO</v>
      </c>
      <c r="U193" s="21"/>
      <c r="V193" s="21"/>
      <c r="W193" s="21"/>
      <c r="X193" s="21"/>
      <c r="Y193" s="21"/>
      <c r="Z193" s="21"/>
      <c r="AA193" s="21"/>
      <c r="AB193" s="54" t="str">
        <f t="shared" si="22"/>
        <v>DECLARE @REFERENCE_ID INT = (SELECT REFERENCE_ID FROM item_references WHERE ITEM_ID = @ITEM_ID AND REFERENCE_CODE = '5')</v>
      </c>
      <c r="AC193" s="21"/>
      <c r="AD193" s="54" t="str">
        <f t="shared" si="23"/>
        <v>UPDATE references_warehouse set QUANTITY = 0 WHERE WAREHOUSE_ID = @LOCAL AND REFERENCE_ID = @REFERENCE_ID</v>
      </c>
      <c r="AE193" s="21"/>
      <c r="AF193" s="54" t="str">
        <f t="shared" si="24"/>
        <v>UPDATE references_warehouse set QUANTITY = 0 WHERE WAREHOUSE_ID = @FRANCA AND REFERENCE_ID = @REFERENCE_ID</v>
      </c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</row>
    <row r="194" spans="1:45" hidden="1" x14ac:dyDescent="0.25">
      <c r="A194" s="53" t="s">
        <v>908</v>
      </c>
      <c r="B194" s="53" t="s">
        <v>1033</v>
      </c>
      <c r="C194" s="53"/>
      <c r="D194" s="53" t="s">
        <v>715</v>
      </c>
      <c r="E194" s="53"/>
      <c r="F194" s="53"/>
      <c r="G194">
        <v>0</v>
      </c>
      <c r="H194">
        <v>0</v>
      </c>
      <c r="I194" s="53" t="s">
        <v>626</v>
      </c>
      <c r="J194">
        <v>10000</v>
      </c>
      <c r="K194" s="21" t="str">
        <f t="shared" si="17"/>
        <v>001-OF-656-3</v>
      </c>
      <c r="L194" s="21"/>
      <c r="M194" s="21"/>
      <c r="N194" s="21"/>
      <c r="O194" s="21"/>
      <c r="P194" s="23" t="str">
        <f t="shared" si="18"/>
        <v>DECLARE @ITEM_ID INT = (SELECT ITEM_ID FROM items a join lines b on b.LINE_ID = a.LINE_ID WHERE b.LINE_CODE +'-'+a.INTERNAL_REFERENCE = '001-OF-656')</v>
      </c>
      <c r="Q194" s="23" t="str">
        <f t="shared" si="19"/>
        <v>DECLARE @ISACTIVE BIT = (CASE WHEN 'Si' = 'Si' THEN 1 ELSE 0 END)</v>
      </c>
      <c r="R194" s="23" t="str">
        <f t="shared" si="20"/>
        <v>@ITEM_ID,'3','','Rojo','',NULL,0,@ISACTIVE,10000</v>
      </c>
      <c r="S194" s="21"/>
      <c r="T194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'001-OF-656') DECLARE @ISACTIVE BIT = (CASE WHEN 'Si' = 'Si' THEN 1 ELSE 0 END) insert into item_references (ITEM_ID, REFERENCE_CODE, PROVIDER_REFERENCE_CODE, REFERENCE_NAME, PROVIDER_REFERENCE_NAME, NOTES, INVENTORY_QUANTITY, IS_ACTIVE, ALARM_MINIMUM_QUANTITY) values  (@ITEM_ID,'3','','Rojo','',NULL,0,@ISACTIVE,10000)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194" s="21"/>
      <c r="V194" s="21"/>
      <c r="W194" s="21"/>
      <c r="X194" s="21"/>
      <c r="Y194" s="21"/>
      <c r="Z194" s="21"/>
      <c r="AA194" s="21"/>
      <c r="AB194" s="54" t="str">
        <f t="shared" si="22"/>
        <v>DECLARE @REFERENCE_ID INT = (SELECT REFERENCE_ID FROM item_references WHERE ITEM_ID = @ITEM_ID AND REFERENCE_CODE = '3')</v>
      </c>
      <c r="AC194" s="21"/>
      <c r="AD194" s="54" t="str">
        <f t="shared" si="23"/>
        <v>UPDATE references_warehouse set QUANTITY = 0 WHERE WAREHOUSE_ID = @LOCAL AND REFERENCE_ID = @REFERENCE_ID</v>
      </c>
      <c r="AE194" s="21"/>
      <c r="AF194" s="54" t="str">
        <f t="shared" si="24"/>
        <v>UPDATE references_warehouse set QUANTITY = 0 WHERE WAREHOUSE_ID = @FRANCA AND REFERENCE_ID = @REFERENCE_ID</v>
      </c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</row>
    <row r="195" spans="1:45" hidden="1" x14ac:dyDescent="0.25">
      <c r="A195" s="53" t="s">
        <v>908</v>
      </c>
      <c r="B195" s="53" t="s">
        <v>1034</v>
      </c>
      <c r="C195" s="53"/>
      <c r="D195" s="53" t="s">
        <v>721</v>
      </c>
      <c r="E195" s="53"/>
      <c r="F195" s="53"/>
      <c r="G195">
        <v>0</v>
      </c>
      <c r="H195">
        <v>0</v>
      </c>
      <c r="I195" s="53" t="s">
        <v>626</v>
      </c>
      <c r="J195">
        <v>10000</v>
      </c>
      <c r="K195" s="21" t="str">
        <f t="shared" si="17"/>
        <v>001-OF-656-4</v>
      </c>
      <c r="L195" s="21"/>
      <c r="M195" s="21"/>
      <c r="N195" s="21"/>
      <c r="O195" s="21"/>
      <c r="P195" s="23" t="str">
        <f t="shared" si="18"/>
        <v>DECLARE @ITEM_ID INT = (SELECT ITEM_ID FROM items a join lines b on b.LINE_ID = a.LINE_ID WHERE b.LINE_CODE +'-'+a.INTERNAL_REFERENCE = '001-OF-656')</v>
      </c>
      <c r="Q195" s="23" t="str">
        <f t="shared" si="19"/>
        <v>DECLARE @ISACTIVE BIT = (CASE WHEN 'Si' = 'Si' THEN 1 ELSE 0 END)</v>
      </c>
      <c r="R195" s="23" t="str">
        <f t="shared" si="20"/>
        <v>@ITEM_ID,'4','','Verde','',NULL,0,@ISACTIVE,10000</v>
      </c>
      <c r="S195" s="21"/>
      <c r="T195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'001-OF-656') DECLARE @ISACTIVE BIT = (CASE WHEN 'Si' = 'Si' THEN 1 ELSE 0 END) insert into item_references (ITEM_ID, REFERENCE_CODE, PROVIDER_REFERENCE_CODE, REFERENCE_NAME, PROVIDER_REFERENCE_NAME, NOTES, INVENTORY_QUANTITY, IS_ACTIVE, ALARM_MINIMUM_QUANTITY) values  (@ITEM_ID,'4','','Verde','',NULL,0,@ISACTIVE,10000)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195" s="21"/>
      <c r="V195" s="21"/>
      <c r="W195" s="21"/>
      <c r="X195" s="21"/>
      <c r="Y195" s="21"/>
      <c r="Z195" s="21"/>
      <c r="AA195" s="21"/>
      <c r="AB195" s="54" t="str">
        <f t="shared" si="22"/>
        <v>DECLARE @REFERENCE_ID INT = (SELECT REFERENCE_ID FROM item_references WHERE ITEM_ID = @ITEM_ID AND REFERENCE_CODE = '4')</v>
      </c>
      <c r="AC195" s="21"/>
      <c r="AD195" s="54" t="str">
        <f t="shared" si="23"/>
        <v>UPDATE references_warehouse set QUANTITY = 0 WHERE WAREHOUSE_ID = @LOCAL AND REFERENCE_ID = @REFERENCE_ID</v>
      </c>
      <c r="AE195" s="21"/>
      <c r="AF195" s="54" t="str">
        <f t="shared" si="24"/>
        <v>UPDATE references_warehouse set QUANTITY = 0 WHERE WAREHOUSE_ID = @FRANCA AND REFERENCE_ID = @REFERENCE_ID</v>
      </c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</row>
    <row r="196" spans="1:45" hidden="1" x14ac:dyDescent="0.25">
      <c r="A196" s="53" t="s">
        <v>909</v>
      </c>
      <c r="B196" s="53" t="s">
        <v>1030</v>
      </c>
      <c r="C196" s="53"/>
      <c r="D196" s="53" t="s">
        <v>718</v>
      </c>
      <c r="E196" s="53"/>
      <c r="F196" s="53"/>
      <c r="G196">
        <v>0</v>
      </c>
      <c r="H196">
        <v>0</v>
      </c>
      <c r="I196" s="53" t="s">
        <v>626</v>
      </c>
      <c r="J196">
        <v>10000</v>
      </c>
      <c r="K196" s="21" t="str">
        <f t="shared" si="17"/>
        <v>001-OF-657-1</v>
      </c>
      <c r="L196" s="21"/>
      <c r="M196" s="21"/>
      <c r="N196" s="21"/>
      <c r="O196" s="21"/>
      <c r="P196" s="23" t="str">
        <f t="shared" si="18"/>
        <v>DECLARE @ITEM_ID INT = (SELECT ITEM_ID FROM items a join lines b on b.LINE_ID = a.LINE_ID WHERE b.LINE_CODE +'-'+a.INTERNAL_REFERENCE = '001-OF-657')</v>
      </c>
      <c r="Q196" s="23" t="str">
        <f t="shared" si="19"/>
        <v>DECLARE @ISACTIVE BIT = (CASE WHEN 'Si' = 'Si' THEN 1 ELSE 0 END)</v>
      </c>
      <c r="R196" s="23" t="str">
        <f t="shared" si="20"/>
        <v>@ITEM_ID,'1','','Blanco','',NULL,0,@ISACTIVE,10000</v>
      </c>
      <c r="S196" s="21"/>
      <c r="T196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'001-OF-657') DECLARE @ISACTIVE BIT = (CASE WHEN 'Si' = 'Si' THEN 1 ELSE 0 END) insert into item_references (ITEM_ID, REFERENCE_CODE, PROVIDER_REFERENCE_CODE, REFERENCE_NAME, PROVIDER_REFERENCE_NAME, NOTES, INVENTORY_QUANTITY, IS_ACTIVE, ALARM_MINIMUM_QUANTITY) values  (@ITEM_ID,'1','','Blanco','',NULL,0,@ISACTIVE,10000)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96" s="21"/>
      <c r="V196" s="21"/>
      <c r="W196" s="21"/>
      <c r="X196" s="21"/>
      <c r="Y196" s="21"/>
      <c r="Z196" s="21"/>
      <c r="AA196" s="21"/>
      <c r="AB196" s="54" t="str">
        <f t="shared" si="22"/>
        <v>DECLARE @REFERENCE_ID INT = (SELECT REFERENCE_ID FROM item_references WHERE ITEM_ID = @ITEM_ID AND REFERENCE_CODE = '1')</v>
      </c>
      <c r="AC196" s="21"/>
      <c r="AD196" s="54" t="str">
        <f t="shared" si="23"/>
        <v>UPDATE references_warehouse set QUANTITY = 0 WHERE WAREHOUSE_ID = @LOCAL AND REFERENCE_ID = @REFERENCE_ID</v>
      </c>
      <c r="AE196" s="21"/>
      <c r="AF196" s="54" t="str">
        <f t="shared" si="24"/>
        <v>UPDATE references_warehouse set QUANTITY = 0 WHERE WAREHOUSE_ID = @FRANCA AND REFERENCE_ID = @REFERENCE_ID</v>
      </c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</row>
    <row r="197" spans="1:45" hidden="1" x14ac:dyDescent="0.25">
      <c r="A197" s="53" t="s">
        <v>912</v>
      </c>
      <c r="B197" s="53" t="s">
        <v>1030</v>
      </c>
      <c r="C197" s="53"/>
      <c r="D197" s="53" t="s">
        <v>724</v>
      </c>
      <c r="E197" s="53"/>
      <c r="F197" s="53"/>
      <c r="G197">
        <v>0</v>
      </c>
      <c r="H197">
        <v>0</v>
      </c>
      <c r="I197" s="53" t="s">
        <v>626</v>
      </c>
      <c r="J197">
        <v>600</v>
      </c>
      <c r="K197" s="21" t="str">
        <f t="shared" si="17"/>
        <v>001-OF-659-1</v>
      </c>
      <c r="L197" s="21"/>
      <c r="M197" s="21"/>
      <c r="N197" s="21"/>
      <c r="O197" s="21"/>
      <c r="P197" s="23" t="str">
        <f t="shared" si="18"/>
        <v>DECLARE @ITEM_ID INT = (SELECT ITEM_ID FROM items a join lines b on b.LINE_ID = a.LINE_ID WHERE b.LINE_CODE +'-'+a.INTERNAL_REFERENCE = '001-OF-659')</v>
      </c>
      <c r="Q197" s="23" t="str">
        <f t="shared" si="19"/>
        <v>DECLARE @ISACTIVE BIT = (CASE WHEN 'Si' = 'Si' THEN 1 ELSE 0 END)</v>
      </c>
      <c r="R197" s="23" t="str">
        <f t="shared" si="20"/>
        <v>@ITEM_ID,'1','','Natural','',NULL,0,@ISACTIVE,600</v>
      </c>
      <c r="S197" s="21"/>
      <c r="T197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'001-OF-659') DECLARE @ISACTIVE BIT = (CASE WHEN 'Si' = 'Si' THEN 1 ELSE 0 END) insert into item_references (ITEM_ID, REFERENCE_CODE, PROVIDER_REFERENCE_CODE, REFERENCE_NAME, PROVIDER_REFERENCE_NAME, NOTES, INVENTORY_QUANTITY, IS_ACTIVE, ALARM_MINIMUM_QUANTITY) values  (@ITEM_ID,'1','','Natural','',NULL,0,@ISACTIVE,600)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97" s="21"/>
      <c r="V197" s="21"/>
      <c r="W197" s="21"/>
      <c r="X197" s="21"/>
      <c r="Y197" s="21"/>
      <c r="Z197" s="21"/>
      <c r="AA197" s="21"/>
      <c r="AB197" s="54" t="str">
        <f t="shared" si="22"/>
        <v>DECLARE @REFERENCE_ID INT = (SELECT REFERENCE_ID FROM item_references WHERE ITEM_ID = @ITEM_ID AND REFERENCE_CODE = '1')</v>
      </c>
      <c r="AC197" s="21"/>
      <c r="AD197" s="54" t="str">
        <f t="shared" si="23"/>
        <v>UPDATE references_warehouse set QUANTITY = 0 WHERE WAREHOUSE_ID = @LOCAL AND REFERENCE_ID = @REFERENCE_ID</v>
      </c>
      <c r="AE197" s="21"/>
      <c r="AF197" s="54" t="str">
        <f t="shared" si="24"/>
        <v>UPDATE references_warehouse set QUANTITY = 0 WHERE WAREHOUSE_ID = @FRANCA AND REFERENCE_ID = @REFERENCE_ID</v>
      </c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</row>
    <row r="198" spans="1:45" hidden="1" x14ac:dyDescent="0.25">
      <c r="A198" s="53" t="s">
        <v>916</v>
      </c>
      <c r="B198" s="53" t="s">
        <v>1030</v>
      </c>
      <c r="C198" s="53"/>
      <c r="D198" s="53" t="s">
        <v>724</v>
      </c>
      <c r="E198" s="53"/>
      <c r="F198" s="53"/>
      <c r="G198">
        <v>0</v>
      </c>
      <c r="H198">
        <v>0</v>
      </c>
      <c r="I198" s="53" t="s">
        <v>626</v>
      </c>
      <c r="J198">
        <v>600</v>
      </c>
      <c r="K198" s="21" t="str">
        <f t="shared" si="17"/>
        <v>001-OF-660-1</v>
      </c>
      <c r="L198" s="21"/>
      <c r="M198" s="21"/>
      <c r="N198" s="21"/>
      <c r="O198" s="21"/>
      <c r="P198" s="23" t="str">
        <f t="shared" si="18"/>
        <v>DECLARE @ITEM_ID INT = (SELECT ITEM_ID FROM items a join lines b on b.LINE_ID = a.LINE_ID WHERE b.LINE_CODE +'-'+a.INTERNAL_REFERENCE = '001-OF-660')</v>
      </c>
      <c r="Q198" s="23" t="str">
        <f t="shared" si="19"/>
        <v>DECLARE @ISACTIVE BIT = (CASE WHEN 'Si' = 'Si' THEN 1 ELSE 0 END)</v>
      </c>
      <c r="R198" s="23" t="str">
        <f t="shared" si="20"/>
        <v>@ITEM_ID,'1','','Natural','',NULL,0,@ISACTIVE,600</v>
      </c>
      <c r="S198" s="21"/>
      <c r="T198" s="22" t="str">
        <f t="shared" si="21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'001-OF-660') DECLARE @ISACTIVE BIT = (CASE WHEN 'Si' = 'Si' THEN 1 ELSE 0 END) insert into item_references (ITEM_ID, REFERENCE_CODE, PROVIDER_REFERENCE_CODE, REFERENCE_NAME, PROVIDER_REFERENCE_NAME, NOTES, INVENTORY_QUANTITY, IS_ACTIVE, ALARM_MINIMUM_QUANTITY) values  (@ITEM_ID,'1','','Natural','',NULL,0,@ISACTIVE,600)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98" s="21"/>
      <c r="V198" s="21"/>
      <c r="W198" s="21"/>
      <c r="X198" s="21"/>
      <c r="Y198" s="21"/>
      <c r="Z198" s="21"/>
      <c r="AA198" s="21"/>
      <c r="AB198" s="54" t="str">
        <f t="shared" si="22"/>
        <v>DECLARE @REFERENCE_ID INT = (SELECT REFERENCE_ID FROM item_references WHERE ITEM_ID = @ITEM_ID AND REFERENCE_CODE = '1')</v>
      </c>
      <c r="AC198" s="21"/>
      <c r="AD198" s="54" t="str">
        <f t="shared" si="23"/>
        <v>UPDATE references_warehouse set QUANTITY = 0 WHERE WAREHOUSE_ID = @LOCAL AND REFERENCE_ID = @REFERENCE_ID</v>
      </c>
      <c r="AE198" s="21"/>
      <c r="AF198" s="54" t="str">
        <f t="shared" si="24"/>
        <v>UPDATE references_warehouse set QUANTITY = 0 WHERE WAREHOUSE_ID = @FRANCA AND REFERENCE_ID = @REFERENCE_ID</v>
      </c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</row>
    <row r="199" spans="1:45" hidden="1" x14ac:dyDescent="0.25">
      <c r="A199" s="53" t="s">
        <v>920</v>
      </c>
      <c r="B199" s="53" t="s">
        <v>1030</v>
      </c>
      <c r="C199" s="53"/>
      <c r="D199" s="53" t="s">
        <v>907</v>
      </c>
      <c r="E199" s="53"/>
      <c r="F199" s="53"/>
      <c r="G199">
        <v>0</v>
      </c>
      <c r="H199">
        <v>0</v>
      </c>
      <c r="I199" s="53" t="s">
        <v>626</v>
      </c>
      <c r="J199">
        <v>600</v>
      </c>
      <c r="K199" s="21" t="str">
        <f t="shared" ref="K199:K262" si="25">IF(A199&lt;&gt;"",IF(B199&lt;&gt;"",CONCATENATE(A199,"-",B199),""),"")</f>
        <v>001-OF-661-1</v>
      </c>
      <c r="L199" s="21"/>
      <c r="M199" s="21"/>
      <c r="N199" s="21"/>
      <c r="O199" s="21"/>
      <c r="P199" s="23" t="str">
        <f t="shared" ref="P199:P262" si="26">CONCATENATE("DECLARE @ITEM_ID INT = (SELECT ITEM_ID FROM items a join lines b on b.LINE_ID = a.LINE_ID WHERE b.LINE_CODE +'-'+a.INTERNAL_REFERENCE = '",A199,"')")</f>
        <v>DECLARE @ITEM_ID INT = (SELECT ITEM_ID FROM items a join lines b on b.LINE_ID = a.LINE_ID WHERE b.LINE_CODE +'-'+a.INTERNAL_REFERENCE = '001-OF-661')</v>
      </c>
      <c r="Q199" s="23" t="str">
        <f t="shared" ref="Q199:Q262" si="27">CONCATENATE("DECLARE @ISACTIVE BIT = (CASE WHEN '",I199,"' = 'Si' THEN 1 ELSE 0 END)")</f>
        <v>DECLARE @ISACTIVE BIT = (CASE WHEN 'Si' = 'Si' THEN 1 ELSE 0 END)</v>
      </c>
      <c r="R199" s="23" t="str">
        <f t="shared" ref="R199:R262" si="28">CONCATENATE("@ITEM_ID",$X$2,$W$2,B199,$W$2,$X$2,$W$2,C199,$W$2,$X$2,$W$2,D199,$W$2,$X$2,$W$2,E199,$W$2,$X$2,IF(LEN(F199)&gt;0,CONCATENATE($W$2,F199,$W$2),$Z$2),$X$2,G199+H199,$X$2,"@ISACTIVE",$X$2,J199)</f>
        <v>@ITEM_ID,'1','','Surtido','',NULL,0,@ISACTIVE,600</v>
      </c>
      <c r="S199" s="21"/>
      <c r="T199" s="22" t="str">
        <f t="shared" ref="T199:T262" si="29">CONCATENATE($AA$2," ",P199," ",Q199," ",$T$2,$T$3,$V$2,$V$3,$Y$2,$U$2,$V$2,R199,$Y$2,CHAR(10),AB199," ",AD199," ",AF199,CHAR(10),"GO")</f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'001-OF-661') DECLARE @ISACTIVE BIT = (CASE WHEN 'Si' = 'Si' THEN 1 ELSE 0 END) insert into item_references (ITEM_ID, REFERENCE_CODE, PROVIDER_REFERENCE_CODE, REFERENCE_NAME, PROVIDER_REFERENCE_NAME, NOTES, INVENTORY_QUANTITY, IS_ACTIVE, ALARM_MINIMUM_QUANTITY) values  (@ITEM_ID,'1','','Surtido','',NULL,0,@ISACTIVE,600)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199" s="21"/>
      <c r="V199" s="21"/>
      <c r="W199" s="21"/>
      <c r="X199" s="21"/>
      <c r="Y199" s="21"/>
      <c r="Z199" s="21"/>
      <c r="AA199" s="21"/>
      <c r="AB199" s="54" t="str">
        <f t="shared" ref="AB199:AB262" si="30">CONCATENATE("DECLARE @REFERENCE_ID INT = (SELECT REFERENCE_ID FROM item_references WHERE ITEM_ID = @ITEM_ID AND REFERENCE_CODE = '",B199,"')")</f>
        <v>DECLARE @REFERENCE_ID INT = (SELECT REFERENCE_ID FROM item_references WHERE ITEM_ID = @ITEM_ID AND REFERENCE_CODE = '1')</v>
      </c>
      <c r="AC199" s="21"/>
      <c r="AD199" s="54" t="str">
        <f t="shared" ref="AD199:AD262" si="31">CONCATENATE("UPDATE references_warehouse set QUANTITY = ",G199," WHERE WAREHOUSE_ID = @LOCAL AND REFERENCE_ID = @REFERENCE_ID")</f>
        <v>UPDATE references_warehouse set QUANTITY = 0 WHERE WAREHOUSE_ID = @LOCAL AND REFERENCE_ID = @REFERENCE_ID</v>
      </c>
      <c r="AE199" s="21"/>
      <c r="AF199" s="54" t="str">
        <f t="shared" ref="AF199:AF262" si="32">CONCATENATE("UPDATE references_warehouse set QUANTITY = ",H199," WHERE WAREHOUSE_ID = @FRANCA AND REFERENCE_ID = @REFERENCE_ID")</f>
        <v>UPDATE references_warehouse set QUANTITY = 0 WHERE WAREHOUSE_ID = @FRANCA AND REFERENCE_ID = @REFERENCE_ID</v>
      </c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</row>
    <row r="200" spans="1:45" hidden="1" x14ac:dyDescent="0.25">
      <c r="A200" s="53" t="s">
        <v>923</v>
      </c>
      <c r="B200" s="53" t="s">
        <v>1030</v>
      </c>
      <c r="C200" s="53"/>
      <c r="D200" s="53" t="s">
        <v>724</v>
      </c>
      <c r="E200" s="53"/>
      <c r="F200" s="53"/>
      <c r="G200">
        <v>0</v>
      </c>
      <c r="H200">
        <v>0</v>
      </c>
      <c r="I200" s="53" t="s">
        <v>626</v>
      </c>
      <c r="J200">
        <v>600</v>
      </c>
      <c r="K200" s="21" t="str">
        <f t="shared" si="25"/>
        <v>001-OF-662-1</v>
      </c>
      <c r="L200" s="21"/>
      <c r="M200" s="21"/>
      <c r="N200" s="21"/>
      <c r="O200" s="21"/>
      <c r="P200" s="23" t="str">
        <f t="shared" si="26"/>
        <v>DECLARE @ITEM_ID INT = (SELECT ITEM_ID FROM items a join lines b on b.LINE_ID = a.LINE_ID WHERE b.LINE_CODE +'-'+a.INTERNAL_REFERENCE = '001-OF-662')</v>
      </c>
      <c r="Q200" s="23" t="str">
        <f t="shared" si="27"/>
        <v>DECLARE @ISACTIVE BIT = (CASE WHEN 'Si' = 'Si' THEN 1 ELSE 0 END)</v>
      </c>
      <c r="R200" s="23" t="str">
        <f t="shared" si="28"/>
        <v>@ITEM_ID,'1','','Natural','',NULL,0,@ISACTIVE,600</v>
      </c>
      <c r="S200" s="21"/>
      <c r="T200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'001-OF-662') DECLARE @ISACTIVE BIT = (CASE WHEN 'Si' = 'Si' THEN 1 ELSE 0 END) insert into item_references (ITEM_ID, REFERENCE_CODE, PROVIDER_REFERENCE_CODE, REFERENCE_NAME, PROVIDER_REFERENCE_NAME, NOTES, INVENTORY_QUANTITY, IS_ACTIVE, ALARM_MINIMUM_QUANTITY) values  (@ITEM_ID,'1','','Natural','',NULL,0,@ISACTIVE,600)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00" s="21"/>
      <c r="V200" s="21"/>
      <c r="W200" s="21"/>
      <c r="X200" s="21"/>
      <c r="Y200" s="21"/>
      <c r="Z200" s="21"/>
      <c r="AA200" s="21"/>
      <c r="AB200" s="54" t="str">
        <f t="shared" si="30"/>
        <v>DECLARE @REFERENCE_ID INT = (SELECT REFERENCE_ID FROM item_references WHERE ITEM_ID = @ITEM_ID AND REFERENCE_CODE = '1')</v>
      </c>
      <c r="AC200" s="21"/>
      <c r="AD200" s="54" t="str">
        <f t="shared" si="31"/>
        <v>UPDATE references_warehouse set QUANTITY = 0 WHERE WAREHOUSE_ID = @LOCAL AND REFERENCE_ID = @REFERENCE_ID</v>
      </c>
      <c r="AE200" s="21"/>
      <c r="AF200" s="54" t="str">
        <f t="shared" si="32"/>
        <v>UPDATE references_warehouse set QUANTITY = 0 WHERE WAREHOUSE_ID = @FRANCA AND REFERENCE_ID = @REFERENCE_ID</v>
      </c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</row>
    <row r="201" spans="1:45" hidden="1" x14ac:dyDescent="0.25">
      <c r="A201" s="53" t="s">
        <v>925</v>
      </c>
      <c r="B201" s="53" t="s">
        <v>1030</v>
      </c>
      <c r="C201" s="53"/>
      <c r="D201" s="53" t="s">
        <v>713</v>
      </c>
      <c r="E201" s="53"/>
      <c r="F201" s="53"/>
      <c r="G201">
        <v>0</v>
      </c>
      <c r="H201">
        <v>0</v>
      </c>
      <c r="I201" s="53" t="s">
        <v>626</v>
      </c>
      <c r="J201">
        <v>600</v>
      </c>
      <c r="K201" s="21" t="str">
        <f t="shared" si="25"/>
        <v>001-OF-663-1</v>
      </c>
      <c r="L201" s="21"/>
      <c r="M201" s="21"/>
      <c r="N201" s="21"/>
      <c r="O201" s="21"/>
      <c r="P201" s="23" t="str">
        <f t="shared" si="26"/>
        <v>DECLARE @ITEM_ID INT = (SELECT ITEM_ID FROM items a join lines b on b.LINE_ID = a.LINE_ID WHERE b.LINE_CODE +'-'+a.INTERNAL_REFERENCE = '001-OF-663')</v>
      </c>
      <c r="Q201" s="23" t="str">
        <f t="shared" si="27"/>
        <v>DECLARE @ISACTIVE BIT = (CASE WHEN 'Si' = 'Si' THEN 1 ELSE 0 END)</v>
      </c>
      <c r="R201" s="23" t="str">
        <f t="shared" si="28"/>
        <v>@ITEM_ID,'1','','Negro','',NULL,0,@ISACTIVE,600</v>
      </c>
      <c r="S201" s="21"/>
      <c r="T201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'001-OF-663')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01" s="21"/>
      <c r="V201" s="21"/>
      <c r="W201" s="21"/>
      <c r="X201" s="21"/>
      <c r="Y201" s="21"/>
      <c r="Z201" s="21"/>
      <c r="AA201" s="21"/>
      <c r="AB201" s="54" t="str">
        <f t="shared" si="30"/>
        <v>DECLARE @REFERENCE_ID INT = (SELECT REFERENCE_ID FROM item_references WHERE ITEM_ID = @ITEM_ID AND REFERENCE_CODE = '1')</v>
      </c>
      <c r="AC201" s="21"/>
      <c r="AD201" s="54" t="str">
        <f t="shared" si="31"/>
        <v>UPDATE references_warehouse set QUANTITY = 0 WHERE WAREHOUSE_ID = @LOCAL AND REFERENCE_ID = @REFERENCE_ID</v>
      </c>
      <c r="AE201" s="21"/>
      <c r="AF201" s="54" t="str">
        <f t="shared" si="32"/>
        <v>UPDATE references_warehouse set QUANTITY = 0 WHERE WAREHOUSE_ID = @FRANCA AND REFERENCE_ID = @REFERENCE_ID</v>
      </c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</row>
    <row r="202" spans="1:45" hidden="1" x14ac:dyDescent="0.25">
      <c r="A202" s="53" t="s">
        <v>928</v>
      </c>
      <c r="B202" s="53" t="s">
        <v>1030</v>
      </c>
      <c r="C202" s="53"/>
      <c r="D202" s="53" t="s">
        <v>716</v>
      </c>
      <c r="E202" s="53"/>
      <c r="F202" s="53"/>
      <c r="G202">
        <v>0</v>
      </c>
      <c r="H202">
        <v>0</v>
      </c>
      <c r="I202" s="53" t="s">
        <v>626</v>
      </c>
      <c r="J202">
        <v>600</v>
      </c>
      <c r="K202" s="21" t="str">
        <f t="shared" si="25"/>
        <v>001-OF-664-1</v>
      </c>
      <c r="L202" s="21"/>
      <c r="M202" s="21"/>
      <c r="N202" s="21"/>
      <c r="O202" s="21"/>
      <c r="P202" s="23" t="str">
        <f t="shared" si="26"/>
        <v>DECLARE @ITEM_ID INT = (SELECT ITEM_ID FROM items a join lines b on b.LINE_ID = a.LINE_ID WHERE b.LINE_CODE +'-'+a.INTERNAL_REFERENCE = '001-OF-664')</v>
      </c>
      <c r="Q202" s="23" t="str">
        <f t="shared" si="27"/>
        <v>DECLARE @ISACTIVE BIT = (CASE WHEN 'Si' = 'Si' THEN 1 ELSE 0 END)</v>
      </c>
      <c r="R202" s="23" t="str">
        <f t="shared" si="28"/>
        <v>@ITEM_ID,'1','','Gris','',NULL,0,@ISACTIVE,600</v>
      </c>
      <c r="S202" s="21"/>
      <c r="T202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'001-OF-664') DECLARE @ISACTIVE BIT = (CASE WHEN 'Si' = 'Si' THEN 1 ELSE 0 END) insert into item_references (ITEM_ID, REFERENCE_CODE, PROVIDER_REFERENCE_CODE, REFERENCE_NAME, PROVIDER_REFERENCE_NAME, NOTES, INVENTORY_QUANTITY, IS_ACTIVE, ALARM_MINIMUM_QUANTITY) values  (@ITEM_ID,'1','','Gris','',NULL,0,@ISACTIVE,600)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02" s="21"/>
      <c r="V202" s="21"/>
      <c r="W202" s="21"/>
      <c r="X202" s="21"/>
      <c r="Y202" s="21"/>
      <c r="Z202" s="21"/>
      <c r="AA202" s="21"/>
      <c r="AB202" s="54" t="str">
        <f t="shared" si="30"/>
        <v>DECLARE @REFERENCE_ID INT = (SELECT REFERENCE_ID FROM item_references WHERE ITEM_ID = @ITEM_ID AND REFERENCE_CODE = '1')</v>
      </c>
      <c r="AC202" s="21"/>
      <c r="AD202" s="54" t="str">
        <f t="shared" si="31"/>
        <v>UPDATE references_warehouse set QUANTITY = 0 WHERE WAREHOUSE_ID = @LOCAL AND REFERENCE_ID = @REFERENCE_ID</v>
      </c>
      <c r="AE202" s="21"/>
      <c r="AF202" s="54" t="str">
        <f t="shared" si="32"/>
        <v>UPDATE references_warehouse set QUANTITY = 0 WHERE WAREHOUSE_ID = @FRANCA AND REFERENCE_ID = @REFERENCE_ID</v>
      </c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</row>
    <row r="203" spans="1:45" hidden="1" x14ac:dyDescent="0.25">
      <c r="A203" s="53" t="s">
        <v>931</v>
      </c>
      <c r="B203" s="53" t="s">
        <v>1030</v>
      </c>
      <c r="C203" s="53"/>
      <c r="D203" s="53" t="s">
        <v>714</v>
      </c>
      <c r="E203" s="53"/>
      <c r="F203" s="53"/>
      <c r="G203">
        <v>0</v>
      </c>
      <c r="H203">
        <v>0</v>
      </c>
      <c r="I203" s="53" t="s">
        <v>626</v>
      </c>
      <c r="J203">
        <v>700</v>
      </c>
      <c r="K203" s="21" t="str">
        <f t="shared" si="25"/>
        <v>001-OF-665-1</v>
      </c>
      <c r="L203" s="21"/>
      <c r="M203" s="21"/>
      <c r="N203" s="21"/>
      <c r="O203" s="21"/>
      <c r="P203" s="23" t="str">
        <f t="shared" si="26"/>
        <v>DECLARE @ITEM_ID INT = (SELECT ITEM_ID FROM items a join lines b on b.LINE_ID = a.LINE_ID WHERE b.LINE_CODE +'-'+a.INTERNAL_REFERENCE = '001-OF-665')</v>
      </c>
      <c r="Q203" s="23" t="str">
        <f t="shared" si="27"/>
        <v>DECLARE @ISACTIVE BIT = (CASE WHEN 'Si' = 'Si' THEN 1 ELSE 0 END)</v>
      </c>
      <c r="R203" s="23" t="str">
        <f t="shared" si="28"/>
        <v>@ITEM_ID,'1','','Azul','',NULL,0,@ISACTIVE,700</v>
      </c>
      <c r="S203" s="21"/>
      <c r="T203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'001-OF-665') DECLARE @ISACTIVE BIT = (CASE WHEN 'Si' = 'Si' THEN 1 ELSE 0 END) insert into item_references (ITEM_ID, REFERENCE_CODE, PROVIDER_REFERENCE_CODE, REFERENCE_NAME, PROVIDER_REFERENCE_NAME, NOTES, INVENTORY_QUANTITY, IS_ACTIVE, ALARM_MINIMUM_QUANTITY) values  (@ITEM_ID,'1','','Azul','',NULL,0,@ISACTIVE,700)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03" s="21"/>
      <c r="V203" s="21"/>
      <c r="W203" s="21"/>
      <c r="X203" s="21"/>
      <c r="Y203" s="21"/>
      <c r="Z203" s="21"/>
      <c r="AA203" s="21"/>
      <c r="AB203" s="54" t="str">
        <f t="shared" si="30"/>
        <v>DECLARE @REFERENCE_ID INT = (SELECT REFERENCE_ID FROM item_references WHERE ITEM_ID = @ITEM_ID AND REFERENCE_CODE = '1')</v>
      </c>
      <c r="AC203" s="21"/>
      <c r="AD203" s="54" t="str">
        <f t="shared" si="31"/>
        <v>UPDATE references_warehouse set QUANTITY = 0 WHERE WAREHOUSE_ID = @LOCAL AND REFERENCE_ID = @REFERENCE_ID</v>
      </c>
      <c r="AE203" s="21"/>
      <c r="AF203" s="54" t="str">
        <f t="shared" si="32"/>
        <v>UPDATE references_warehouse set QUANTITY = 0 WHERE WAREHOUSE_ID = @FRANCA AND REFERENCE_ID = @REFERENCE_ID</v>
      </c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</row>
    <row r="204" spans="1:45" hidden="1" x14ac:dyDescent="0.25">
      <c r="A204" s="53" t="s">
        <v>931</v>
      </c>
      <c r="B204" s="53" t="s">
        <v>1033</v>
      </c>
      <c r="C204" s="53"/>
      <c r="D204" s="53" t="s">
        <v>713</v>
      </c>
      <c r="E204" s="53"/>
      <c r="F204" s="53"/>
      <c r="G204">
        <v>0</v>
      </c>
      <c r="H204">
        <v>0</v>
      </c>
      <c r="I204" s="53" t="s">
        <v>626</v>
      </c>
      <c r="J204">
        <v>700</v>
      </c>
      <c r="K204" s="21" t="str">
        <f t="shared" si="25"/>
        <v>001-OF-665-3</v>
      </c>
      <c r="L204" s="21"/>
      <c r="M204" s="21"/>
      <c r="N204" s="21"/>
      <c r="O204" s="21"/>
      <c r="P204" s="23" t="str">
        <f t="shared" si="26"/>
        <v>DECLARE @ITEM_ID INT = (SELECT ITEM_ID FROM items a join lines b on b.LINE_ID = a.LINE_ID WHERE b.LINE_CODE +'-'+a.INTERNAL_REFERENCE = '001-OF-665')</v>
      </c>
      <c r="Q204" s="23" t="str">
        <f t="shared" si="27"/>
        <v>DECLARE @ISACTIVE BIT = (CASE WHEN 'Si' = 'Si' THEN 1 ELSE 0 END)</v>
      </c>
      <c r="R204" s="23" t="str">
        <f t="shared" si="28"/>
        <v>@ITEM_ID,'3','','Negro','',NULL,0,@ISACTIVE,700</v>
      </c>
      <c r="S204" s="21"/>
      <c r="T204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'001-OF-665') DECLARE @ISACTIVE BIT = (CASE WHEN 'Si' = 'Si' THEN 1 ELSE 0 END) insert into item_references (ITEM_ID, REFERENCE_CODE, PROVIDER_REFERENCE_CODE, REFERENCE_NAME, PROVIDER_REFERENCE_NAME, NOTES, INVENTORY_QUANTITY, IS_ACTIVE, ALARM_MINIMUM_QUANTITY) values  (@ITEM_ID,'3','','Negro','',NULL,0,@ISACTIVE,700)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204" s="21"/>
      <c r="V204" s="21"/>
      <c r="W204" s="21"/>
      <c r="X204" s="21"/>
      <c r="Y204" s="21"/>
      <c r="Z204" s="21"/>
      <c r="AA204" s="21"/>
      <c r="AB204" s="54" t="str">
        <f t="shared" si="30"/>
        <v>DECLARE @REFERENCE_ID INT = (SELECT REFERENCE_ID FROM item_references WHERE ITEM_ID = @ITEM_ID AND REFERENCE_CODE = '3')</v>
      </c>
      <c r="AC204" s="21"/>
      <c r="AD204" s="54" t="str">
        <f t="shared" si="31"/>
        <v>UPDATE references_warehouse set QUANTITY = 0 WHERE WAREHOUSE_ID = @LOCAL AND REFERENCE_ID = @REFERENCE_ID</v>
      </c>
      <c r="AE204" s="21"/>
      <c r="AF204" s="54" t="str">
        <f t="shared" si="32"/>
        <v>UPDATE references_warehouse set QUANTITY = 0 WHERE WAREHOUSE_ID = @FRANCA AND REFERENCE_ID = @REFERENCE_ID</v>
      </c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</row>
    <row r="205" spans="1:45" hidden="1" x14ac:dyDescent="0.25">
      <c r="A205" s="53" t="s">
        <v>931</v>
      </c>
      <c r="B205" s="53" t="s">
        <v>1032</v>
      </c>
      <c r="C205" s="53"/>
      <c r="D205" s="53" t="s">
        <v>715</v>
      </c>
      <c r="E205" s="53"/>
      <c r="F205" s="53"/>
      <c r="G205">
        <v>0</v>
      </c>
      <c r="H205">
        <v>0</v>
      </c>
      <c r="I205" s="53" t="s">
        <v>626</v>
      </c>
      <c r="J205">
        <v>700</v>
      </c>
      <c r="K205" s="21" t="str">
        <f t="shared" si="25"/>
        <v>001-OF-665-2</v>
      </c>
      <c r="L205" s="21"/>
      <c r="M205" s="21"/>
      <c r="N205" s="21"/>
      <c r="O205" s="21"/>
      <c r="P205" s="23" t="str">
        <f t="shared" si="26"/>
        <v>DECLARE @ITEM_ID INT = (SELECT ITEM_ID FROM items a join lines b on b.LINE_ID = a.LINE_ID WHERE b.LINE_CODE +'-'+a.INTERNAL_REFERENCE = '001-OF-665')</v>
      </c>
      <c r="Q205" s="23" t="str">
        <f t="shared" si="27"/>
        <v>DECLARE @ISACTIVE BIT = (CASE WHEN 'Si' = 'Si' THEN 1 ELSE 0 END)</v>
      </c>
      <c r="R205" s="23" t="str">
        <f t="shared" si="28"/>
        <v>@ITEM_ID,'2','','Rojo','',NULL,0,@ISACTIVE,700</v>
      </c>
      <c r="S205" s="21"/>
      <c r="T205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'001-OF-665') DECLARE @ISACTIVE BIT = (CASE WHEN 'Si' = 'Si' THEN 1 ELSE 0 END) insert into item_references (ITEM_ID, REFERENCE_CODE, PROVIDER_REFERENCE_CODE, REFERENCE_NAME, PROVIDER_REFERENCE_NAME, NOTES, INVENTORY_QUANTITY, IS_ACTIVE, ALARM_MINIMUM_QUANTITY) values  (@ITEM_ID,'2','','Rojo','',NULL,0,@ISACTIVE,700)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205" s="21"/>
      <c r="V205" s="21"/>
      <c r="W205" s="21"/>
      <c r="X205" s="21"/>
      <c r="Y205" s="21"/>
      <c r="Z205" s="21"/>
      <c r="AA205" s="21"/>
      <c r="AB205" s="54" t="str">
        <f t="shared" si="30"/>
        <v>DECLARE @REFERENCE_ID INT = (SELECT REFERENCE_ID FROM item_references WHERE ITEM_ID = @ITEM_ID AND REFERENCE_CODE = '2')</v>
      </c>
      <c r="AC205" s="21"/>
      <c r="AD205" s="54" t="str">
        <f t="shared" si="31"/>
        <v>UPDATE references_warehouse set QUANTITY = 0 WHERE WAREHOUSE_ID = @LOCAL AND REFERENCE_ID = @REFERENCE_ID</v>
      </c>
      <c r="AE205" s="21"/>
      <c r="AF205" s="54" t="str">
        <f t="shared" si="32"/>
        <v>UPDATE references_warehouse set QUANTITY = 0 WHERE WAREHOUSE_ID = @FRANCA AND REFERENCE_ID = @REFERENCE_ID</v>
      </c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</row>
    <row r="206" spans="1:45" hidden="1" x14ac:dyDescent="0.25">
      <c r="A206" s="53" t="s">
        <v>933</v>
      </c>
      <c r="B206" s="53" t="s">
        <v>1030</v>
      </c>
      <c r="C206" s="53"/>
      <c r="D206" s="53" t="s">
        <v>724</v>
      </c>
      <c r="E206" s="53"/>
      <c r="F206" s="53"/>
      <c r="G206">
        <v>0</v>
      </c>
      <c r="H206">
        <v>0</v>
      </c>
      <c r="I206" s="53" t="s">
        <v>626</v>
      </c>
      <c r="J206">
        <v>700</v>
      </c>
      <c r="K206" s="21" t="str">
        <f t="shared" si="25"/>
        <v>001-OF-666-1</v>
      </c>
      <c r="L206" s="21"/>
      <c r="M206" s="21"/>
      <c r="N206" s="21"/>
      <c r="O206" s="21"/>
      <c r="P206" s="23" t="str">
        <f t="shared" si="26"/>
        <v>DECLARE @ITEM_ID INT = (SELECT ITEM_ID FROM items a join lines b on b.LINE_ID = a.LINE_ID WHERE b.LINE_CODE +'-'+a.INTERNAL_REFERENCE = '001-OF-666')</v>
      </c>
      <c r="Q206" s="23" t="str">
        <f t="shared" si="27"/>
        <v>DECLARE @ISACTIVE BIT = (CASE WHEN 'Si' = 'Si' THEN 1 ELSE 0 END)</v>
      </c>
      <c r="R206" s="23" t="str">
        <f t="shared" si="28"/>
        <v>@ITEM_ID,'1','','Natural','',NULL,0,@ISACTIVE,700</v>
      </c>
      <c r="S206" s="21"/>
      <c r="T206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'001-OF-666') DECLARE @ISACTIVE BIT = (CASE WHEN 'Si' = 'Si' THEN 1 ELSE 0 END) insert into item_references (ITEM_ID, REFERENCE_CODE, PROVIDER_REFERENCE_CODE, REFERENCE_NAME, PROVIDER_REFERENCE_NAME, NOTES, INVENTORY_QUANTITY, IS_ACTIVE, ALARM_MINIMUM_QUANTITY) values  (@ITEM_ID,'1','','Natural','',NULL,0,@ISACTIVE,700)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06" s="21"/>
      <c r="V206" s="21"/>
      <c r="W206" s="21"/>
      <c r="X206" s="21"/>
      <c r="Y206" s="21"/>
      <c r="Z206" s="21"/>
      <c r="AA206" s="21"/>
      <c r="AB206" s="54" t="str">
        <f t="shared" si="30"/>
        <v>DECLARE @REFERENCE_ID INT = (SELECT REFERENCE_ID FROM item_references WHERE ITEM_ID = @ITEM_ID AND REFERENCE_CODE = '1')</v>
      </c>
      <c r="AC206" s="21"/>
      <c r="AD206" s="54" t="str">
        <f t="shared" si="31"/>
        <v>UPDATE references_warehouse set QUANTITY = 0 WHERE WAREHOUSE_ID = @LOCAL AND REFERENCE_ID = @REFERENCE_ID</v>
      </c>
      <c r="AE206" s="21"/>
      <c r="AF206" s="54" t="str">
        <f t="shared" si="32"/>
        <v>UPDATE references_warehouse set QUANTITY = 0 WHERE WAREHOUSE_ID = @FRANCA AND REFERENCE_ID = @REFERENCE_ID</v>
      </c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</row>
    <row r="207" spans="1:45" hidden="1" x14ac:dyDescent="0.25">
      <c r="A207" s="53" t="s">
        <v>936</v>
      </c>
      <c r="B207" s="53" t="s">
        <v>1030</v>
      </c>
      <c r="C207" s="53"/>
      <c r="D207" s="53" t="s">
        <v>772</v>
      </c>
      <c r="E207" s="53"/>
      <c r="F207" s="53"/>
      <c r="G207">
        <v>0</v>
      </c>
      <c r="H207">
        <v>0</v>
      </c>
      <c r="I207" s="53" t="s">
        <v>626</v>
      </c>
      <c r="J207">
        <v>700</v>
      </c>
      <c r="K207" s="21" t="str">
        <f t="shared" si="25"/>
        <v>001-OF-667-1</v>
      </c>
      <c r="L207" s="21"/>
      <c r="M207" s="21"/>
      <c r="N207" s="21"/>
      <c r="O207" s="21"/>
      <c r="P207" s="23" t="str">
        <f t="shared" si="26"/>
        <v>DECLARE @ITEM_ID INT = (SELECT ITEM_ID FROM items a join lines b on b.LINE_ID = a.LINE_ID WHERE b.LINE_CODE +'-'+a.INTERNAL_REFERENCE = '001-OF-667')</v>
      </c>
      <c r="Q207" s="23" t="str">
        <f t="shared" si="27"/>
        <v>DECLARE @ISACTIVE BIT = (CASE WHEN 'Si' = 'Si' THEN 1 ELSE 0 END)</v>
      </c>
      <c r="R207" s="23" t="str">
        <f t="shared" si="28"/>
        <v>@ITEM_ID,'1','','Bamboo','',NULL,0,@ISACTIVE,700</v>
      </c>
      <c r="S207" s="21"/>
      <c r="T207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'001-OF-667') DECLARE @ISACTIVE BIT = (CASE WHEN 'Si' = 'Si' THEN 1 ELSE 0 END) insert into item_references (ITEM_ID, REFERENCE_CODE, PROVIDER_REFERENCE_CODE, REFERENCE_NAME, PROVIDER_REFERENCE_NAME, NOTES, INVENTORY_QUANTITY, IS_ACTIVE, ALARM_MINIMUM_QUANTITY) values  (@ITEM_ID,'1','','Bamboo','',NULL,0,@ISACTIVE,700)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07" s="21"/>
      <c r="V207" s="21"/>
      <c r="W207" s="21"/>
      <c r="X207" s="21"/>
      <c r="Y207" s="21"/>
      <c r="Z207" s="21"/>
      <c r="AA207" s="21"/>
      <c r="AB207" s="54" t="str">
        <f t="shared" si="30"/>
        <v>DECLARE @REFERENCE_ID INT = (SELECT REFERENCE_ID FROM item_references WHERE ITEM_ID = @ITEM_ID AND REFERENCE_CODE = '1')</v>
      </c>
      <c r="AC207" s="21"/>
      <c r="AD207" s="54" t="str">
        <f t="shared" si="31"/>
        <v>UPDATE references_warehouse set QUANTITY = 0 WHERE WAREHOUSE_ID = @LOCAL AND REFERENCE_ID = @REFERENCE_ID</v>
      </c>
      <c r="AE207" s="21"/>
      <c r="AF207" s="54" t="str">
        <f t="shared" si="32"/>
        <v>UPDATE references_warehouse set QUANTITY = 0 WHERE WAREHOUSE_ID = @FRANCA AND REFERENCE_ID = @REFERENCE_ID</v>
      </c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</row>
    <row r="208" spans="1:45" hidden="1" x14ac:dyDescent="0.25">
      <c r="A208" s="53" t="s">
        <v>951</v>
      </c>
      <c r="B208" s="53" t="s">
        <v>1030</v>
      </c>
      <c r="C208" s="53"/>
      <c r="D208" s="53" t="s">
        <v>772</v>
      </c>
      <c r="E208" s="53"/>
      <c r="F208" s="53"/>
      <c r="G208">
        <v>0</v>
      </c>
      <c r="H208">
        <v>0</v>
      </c>
      <c r="I208" s="53" t="s">
        <v>626</v>
      </c>
      <c r="J208">
        <v>700</v>
      </c>
      <c r="K208" s="21" t="str">
        <f t="shared" si="25"/>
        <v>001-OF-671-1</v>
      </c>
      <c r="L208" s="21"/>
      <c r="M208" s="21"/>
      <c r="N208" s="21"/>
      <c r="O208" s="21"/>
      <c r="P208" s="23" t="str">
        <f t="shared" si="26"/>
        <v>DECLARE @ITEM_ID INT = (SELECT ITEM_ID FROM items a join lines b on b.LINE_ID = a.LINE_ID WHERE b.LINE_CODE +'-'+a.INTERNAL_REFERENCE = '001-OF-671')</v>
      </c>
      <c r="Q208" s="23" t="str">
        <f t="shared" si="27"/>
        <v>DECLARE @ISACTIVE BIT = (CASE WHEN 'Si' = 'Si' THEN 1 ELSE 0 END)</v>
      </c>
      <c r="R208" s="23" t="str">
        <f t="shared" si="28"/>
        <v>@ITEM_ID,'1','','Bamboo','',NULL,0,@ISACTIVE,700</v>
      </c>
      <c r="S208" s="21"/>
      <c r="T208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'001-OF-671') DECLARE @ISACTIVE BIT = (CASE WHEN 'Si' = 'Si' THEN 1 ELSE 0 END) insert into item_references (ITEM_ID, REFERENCE_CODE, PROVIDER_REFERENCE_CODE, REFERENCE_NAME, PROVIDER_REFERENCE_NAME, NOTES, INVENTORY_QUANTITY, IS_ACTIVE, ALARM_MINIMUM_QUANTITY) values  (@ITEM_ID,'1','','Bamboo','',NULL,0,@ISACTIVE,700)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08" s="21"/>
      <c r="V208" s="21"/>
      <c r="W208" s="21"/>
      <c r="X208" s="21"/>
      <c r="Y208" s="21"/>
      <c r="Z208" s="21"/>
      <c r="AA208" s="21"/>
      <c r="AB208" s="54" t="str">
        <f t="shared" si="30"/>
        <v>DECLARE @REFERENCE_ID INT = (SELECT REFERENCE_ID FROM item_references WHERE ITEM_ID = @ITEM_ID AND REFERENCE_CODE = '1')</v>
      </c>
      <c r="AC208" s="21"/>
      <c r="AD208" s="54" t="str">
        <f t="shared" si="31"/>
        <v>UPDATE references_warehouse set QUANTITY = 0 WHERE WAREHOUSE_ID = @LOCAL AND REFERENCE_ID = @REFERENCE_ID</v>
      </c>
      <c r="AE208" s="21"/>
      <c r="AF208" s="54" t="str">
        <f t="shared" si="32"/>
        <v>UPDATE references_warehouse set QUANTITY = 0 WHERE WAREHOUSE_ID = @FRANCA AND REFERENCE_ID = @REFERENCE_ID</v>
      </c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</row>
    <row r="209" spans="1:45" hidden="1" x14ac:dyDescent="0.25">
      <c r="A209" s="53" t="s">
        <v>958</v>
      </c>
      <c r="B209" s="53" t="s">
        <v>1030</v>
      </c>
      <c r="C209" s="53"/>
      <c r="D209" s="53" t="s">
        <v>724</v>
      </c>
      <c r="E209" s="53"/>
      <c r="F209" s="53"/>
      <c r="G209">
        <v>0</v>
      </c>
      <c r="H209">
        <v>0</v>
      </c>
      <c r="I209" s="53" t="s">
        <v>626</v>
      </c>
      <c r="J209">
        <v>700</v>
      </c>
      <c r="K209" s="21" t="str">
        <f t="shared" si="25"/>
        <v>001-OF-672-1</v>
      </c>
      <c r="L209" s="21"/>
      <c r="M209" s="21"/>
      <c r="N209" s="21"/>
      <c r="O209" s="21"/>
      <c r="P209" s="23" t="str">
        <f t="shared" si="26"/>
        <v>DECLARE @ITEM_ID INT = (SELECT ITEM_ID FROM items a join lines b on b.LINE_ID = a.LINE_ID WHERE b.LINE_CODE +'-'+a.INTERNAL_REFERENCE = '001-OF-672')</v>
      </c>
      <c r="Q209" s="23" t="str">
        <f t="shared" si="27"/>
        <v>DECLARE @ISACTIVE BIT = (CASE WHEN 'Si' = 'Si' THEN 1 ELSE 0 END)</v>
      </c>
      <c r="R209" s="23" t="str">
        <f t="shared" si="28"/>
        <v>@ITEM_ID,'1','','Natural','',NULL,0,@ISACTIVE,700</v>
      </c>
      <c r="S209" s="21"/>
      <c r="T209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'001-OF-672') DECLARE @ISACTIVE BIT = (CASE WHEN 'Si' = 'Si' THEN 1 ELSE 0 END) insert into item_references (ITEM_ID, REFERENCE_CODE, PROVIDER_REFERENCE_CODE, REFERENCE_NAME, PROVIDER_REFERENCE_NAME, NOTES, INVENTORY_QUANTITY, IS_ACTIVE, ALARM_MINIMUM_QUANTITY) values  (@ITEM_ID,'1','','Natural','',NULL,0,@ISACTIVE,700)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09" s="21"/>
      <c r="V209" s="21"/>
      <c r="W209" s="21"/>
      <c r="X209" s="21"/>
      <c r="Y209" s="21"/>
      <c r="Z209" s="21"/>
      <c r="AA209" s="21"/>
      <c r="AB209" s="54" t="str">
        <f t="shared" si="30"/>
        <v>DECLARE @REFERENCE_ID INT = (SELECT REFERENCE_ID FROM item_references WHERE ITEM_ID = @ITEM_ID AND REFERENCE_CODE = '1')</v>
      </c>
      <c r="AC209" s="21"/>
      <c r="AD209" s="54" t="str">
        <f t="shared" si="31"/>
        <v>UPDATE references_warehouse set QUANTITY = 0 WHERE WAREHOUSE_ID = @LOCAL AND REFERENCE_ID = @REFERENCE_ID</v>
      </c>
      <c r="AE209" s="21"/>
      <c r="AF209" s="54" t="str">
        <f t="shared" si="32"/>
        <v>UPDATE references_warehouse set QUANTITY = 0 WHERE WAREHOUSE_ID = @FRANCA AND REFERENCE_ID = @REFERENCE_ID</v>
      </c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</row>
    <row r="210" spans="1:45" hidden="1" x14ac:dyDescent="0.25">
      <c r="A210" s="53" t="s">
        <v>959</v>
      </c>
      <c r="B210" s="53" t="s">
        <v>1030</v>
      </c>
      <c r="C210" s="53"/>
      <c r="D210" s="53" t="s">
        <v>724</v>
      </c>
      <c r="E210" s="53"/>
      <c r="F210" s="53"/>
      <c r="G210">
        <v>0</v>
      </c>
      <c r="H210">
        <v>0</v>
      </c>
      <c r="I210" s="53" t="s">
        <v>626</v>
      </c>
      <c r="J210">
        <v>800</v>
      </c>
      <c r="K210" s="21" t="str">
        <f t="shared" si="25"/>
        <v>001-OF-673-1</v>
      </c>
      <c r="L210" s="21"/>
      <c r="M210" s="21"/>
      <c r="N210" s="21"/>
      <c r="O210" s="21"/>
      <c r="P210" s="23" t="str">
        <f t="shared" si="26"/>
        <v>DECLARE @ITEM_ID INT = (SELECT ITEM_ID FROM items a join lines b on b.LINE_ID = a.LINE_ID WHERE b.LINE_CODE +'-'+a.INTERNAL_REFERENCE = '001-OF-673')</v>
      </c>
      <c r="Q210" s="23" t="str">
        <f t="shared" si="27"/>
        <v>DECLARE @ISACTIVE BIT = (CASE WHEN 'Si' = 'Si' THEN 1 ELSE 0 END)</v>
      </c>
      <c r="R210" s="23" t="str">
        <f t="shared" si="28"/>
        <v>@ITEM_ID,'1','','Natural','',NULL,0,@ISACTIVE,800</v>
      </c>
      <c r="S210" s="21"/>
      <c r="T210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'001-OF-673') DECLARE @ISACTIVE BIT = (CASE WHEN 'Si' = 'Si' THEN 1 ELSE 0 END) insert into item_references (ITEM_ID, REFERENCE_CODE, PROVIDER_REFERENCE_CODE, REFERENCE_NAME, PROVIDER_REFERENCE_NAME, NOTES, INVENTORY_QUANTITY, IS_ACTIVE, ALARM_MINIMUM_QUANTITY) values  (@ITEM_ID,'1','','Natural','',NULL,0,@ISACTIVE,800)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10" s="21"/>
      <c r="V210" s="21"/>
      <c r="W210" s="21"/>
      <c r="X210" s="21"/>
      <c r="Y210" s="21"/>
      <c r="Z210" s="21"/>
      <c r="AA210" s="21"/>
      <c r="AB210" s="54" t="str">
        <f t="shared" si="30"/>
        <v>DECLARE @REFERENCE_ID INT = (SELECT REFERENCE_ID FROM item_references WHERE ITEM_ID = @ITEM_ID AND REFERENCE_CODE = '1')</v>
      </c>
      <c r="AC210" s="21"/>
      <c r="AD210" s="54" t="str">
        <f t="shared" si="31"/>
        <v>UPDATE references_warehouse set QUANTITY = 0 WHERE WAREHOUSE_ID = @LOCAL AND REFERENCE_ID = @REFERENCE_ID</v>
      </c>
      <c r="AE210" s="21"/>
      <c r="AF210" s="54" t="str">
        <f t="shared" si="32"/>
        <v>UPDATE references_warehouse set QUANTITY = 0 WHERE WAREHOUSE_ID = @FRANCA AND REFERENCE_ID = @REFERENCE_ID</v>
      </c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</row>
    <row r="211" spans="1:45" hidden="1" x14ac:dyDescent="0.25">
      <c r="A211" s="53" t="s">
        <v>960</v>
      </c>
      <c r="B211" s="53" t="s">
        <v>1040</v>
      </c>
      <c r="C211" s="53"/>
      <c r="D211" s="53" t="s">
        <v>742</v>
      </c>
      <c r="E211" s="53"/>
      <c r="F211" s="53"/>
      <c r="G211">
        <v>0</v>
      </c>
      <c r="H211">
        <v>0</v>
      </c>
      <c r="I211" s="53" t="s">
        <v>626</v>
      </c>
      <c r="J211">
        <v>700</v>
      </c>
      <c r="K211" s="21" t="str">
        <f t="shared" si="25"/>
        <v>001-OF-674-7</v>
      </c>
      <c r="L211" s="21"/>
      <c r="M211" s="21"/>
      <c r="N211" s="21"/>
      <c r="O211" s="21"/>
      <c r="P211" s="23" t="str">
        <f t="shared" si="26"/>
        <v>DECLARE @ITEM_ID INT = (SELECT ITEM_ID FROM items a join lines b on b.LINE_ID = a.LINE_ID WHERE b.LINE_CODE +'-'+a.INTERNAL_REFERENCE = '001-OF-674')</v>
      </c>
      <c r="Q211" s="23" t="str">
        <f t="shared" si="27"/>
        <v>DECLARE @ISACTIVE BIT = (CASE WHEN 'Si' = 'Si' THEN 1 ELSE 0 END)</v>
      </c>
      <c r="R211" s="23" t="str">
        <f t="shared" si="28"/>
        <v>@ITEM_ID,'7','','Amarillo','',NULL,0,@ISACTIVE,700</v>
      </c>
      <c r="S211" s="21"/>
      <c r="T211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'001-OF-674') DECLARE @ISACTIVE BIT = (CASE WHEN 'Si' = 'Si' THEN 1 ELSE 0 END) insert into item_references (ITEM_ID, REFERENCE_CODE, PROVIDER_REFERENCE_CODE, REFERENCE_NAME, PROVIDER_REFERENCE_NAME, NOTES, INVENTORY_QUANTITY, IS_ACTIVE, ALARM_MINIMUM_QUANTITY) values  (@ITEM_ID,'7','','Amarillo','',NULL,0,@ISACTIVE,700)
DECLARE @REFERENCE_ID INT = (SELECT REFERENCE_ID FROM item_references WHERE ITEM_ID = @ITEM_ID AND REFERENCE_CODE = '7') UPDATE references_warehouse set QUANTITY = 0 WHERE WAREHOUSE_ID = @LOCAL AND REFERENCE_ID = @REFERENCE_ID UPDATE references_warehouse set QUANTITY = 0 WHERE WAREHOUSE_ID = @FRANCA AND REFERENCE_ID = @REFERENCE_ID
GO</v>
      </c>
      <c r="U211" s="21"/>
      <c r="V211" s="21"/>
      <c r="W211" s="21"/>
      <c r="X211" s="21"/>
      <c r="Y211" s="21"/>
      <c r="Z211" s="21"/>
      <c r="AA211" s="21"/>
      <c r="AB211" s="54" t="str">
        <f t="shared" si="30"/>
        <v>DECLARE @REFERENCE_ID INT = (SELECT REFERENCE_ID FROM item_references WHERE ITEM_ID = @ITEM_ID AND REFERENCE_CODE = '7')</v>
      </c>
      <c r="AC211" s="21"/>
      <c r="AD211" s="54" t="str">
        <f t="shared" si="31"/>
        <v>UPDATE references_warehouse set QUANTITY = 0 WHERE WAREHOUSE_ID = @LOCAL AND REFERENCE_ID = @REFERENCE_ID</v>
      </c>
      <c r="AE211" s="21"/>
      <c r="AF211" s="54" t="str">
        <f t="shared" si="32"/>
        <v>UPDATE references_warehouse set QUANTITY = 0 WHERE WAREHOUSE_ID = @FRANCA AND REFERENCE_ID = @REFERENCE_ID</v>
      </c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</row>
    <row r="212" spans="1:45" hidden="1" x14ac:dyDescent="0.25">
      <c r="A212" s="53" t="s">
        <v>960</v>
      </c>
      <c r="B212" s="53" t="s">
        <v>1032</v>
      </c>
      <c r="C212" s="53"/>
      <c r="D212" s="53" t="s">
        <v>722</v>
      </c>
      <c r="E212" s="53"/>
      <c r="F212" s="53"/>
      <c r="G212">
        <v>0</v>
      </c>
      <c r="H212">
        <v>0</v>
      </c>
      <c r="I212" s="53" t="s">
        <v>626</v>
      </c>
      <c r="J212">
        <v>700</v>
      </c>
      <c r="K212" s="21" t="str">
        <f t="shared" si="25"/>
        <v>001-OF-674-2</v>
      </c>
      <c r="L212" s="21"/>
      <c r="M212" s="21"/>
      <c r="N212" s="21"/>
      <c r="O212" s="21"/>
      <c r="P212" s="23" t="str">
        <f t="shared" si="26"/>
        <v>DECLARE @ITEM_ID INT = (SELECT ITEM_ID FROM items a join lines b on b.LINE_ID = a.LINE_ID WHERE b.LINE_CODE +'-'+a.INTERNAL_REFERENCE = '001-OF-674')</v>
      </c>
      <c r="Q212" s="23" t="str">
        <f t="shared" si="27"/>
        <v>DECLARE @ISACTIVE BIT = (CASE WHEN 'Si' = 'Si' THEN 1 ELSE 0 END)</v>
      </c>
      <c r="R212" s="23" t="str">
        <f t="shared" si="28"/>
        <v>@ITEM_ID,'2','','Azul Oscuro','',NULL,0,@ISACTIVE,700</v>
      </c>
      <c r="S212" s="21"/>
      <c r="T212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'001-OF-674')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 Oscuro','',NULL,0,@ISACTIVE,700)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212" s="21"/>
      <c r="V212" s="21"/>
      <c r="W212" s="21"/>
      <c r="X212" s="21"/>
      <c r="Y212" s="21"/>
      <c r="Z212" s="21"/>
      <c r="AA212" s="21"/>
      <c r="AB212" s="54" t="str">
        <f t="shared" si="30"/>
        <v>DECLARE @REFERENCE_ID INT = (SELECT REFERENCE_ID FROM item_references WHERE ITEM_ID = @ITEM_ID AND REFERENCE_CODE = '2')</v>
      </c>
      <c r="AC212" s="21"/>
      <c r="AD212" s="54" t="str">
        <f t="shared" si="31"/>
        <v>UPDATE references_warehouse set QUANTITY = 0 WHERE WAREHOUSE_ID = @LOCAL AND REFERENCE_ID = @REFERENCE_ID</v>
      </c>
      <c r="AE212" s="21"/>
      <c r="AF212" s="54" t="str">
        <f t="shared" si="32"/>
        <v>UPDATE references_warehouse set QUANTITY = 0 WHERE WAREHOUSE_ID = @FRANCA AND REFERENCE_ID = @REFERENCE_ID</v>
      </c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</row>
    <row r="213" spans="1:45" hidden="1" x14ac:dyDescent="0.25">
      <c r="A213" s="53" t="s">
        <v>960</v>
      </c>
      <c r="B213" s="53" t="s">
        <v>1033</v>
      </c>
      <c r="C213" s="53"/>
      <c r="D213" s="53" t="s">
        <v>720</v>
      </c>
      <c r="E213" s="53"/>
      <c r="F213" s="53"/>
      <c r="G213">
        <v>0</v>
      </c>
      <c r="H213">
        <v>0</v>
      </c>
      <c r="I213" s="53" t="s">
        <v>626</v>
      </c>
      <c r="J213">
        <v>700</v>
      </c>
      <c r="K213" s="21" t="str">
        <f t="shared" si="25"/>
        <v>001-OF-674-3</v>
      </c>
      <c r="L213" s="21"/>
      <c r="M213" s="21"/>
      <c r="N213" s="21"/>
      <c r="O213" s="21"/>
      <c r="P213" s="23" t="str">
        <f t="shared" si="26"/>
        <v>DECLARE @ITEM_ID INT = (SELECT ITEM_ID FROM items a join lines b on b.LINE_ID = a.LINE_ID WHERE b.LINE_CODE +'-'+a.INTERNAL_REFERENCE = '001-OF-674')</v>
      </c>
      <c r="Q213" s="23" t="str">
        <f t="shared" si="27"/>
        <v>DECLARE @ISACTIVE BIT = (CASE WHEN 'Si' = 'Si' THEN 1 ELSE 0 END)</v>
      </c>
      <c r="R213" s="23" t="str">
        <f t="shared" si="28"/>
        <v>@ITEM_ID,'3','','Azul Royal','',NULL,0,@ISACTIVE,700</v>
      </c>
      <c r="S213" s="21"/>
      <c r="T213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'001-OF-674') DECLARE @ISACTIVE BIT = (CASE WHEN 'Si' = 'Si' THEN 1 ELSE 0 END) insert into item_references (ITEM_ID, REFERENCE_CODE, PROVIDER_REFERENCE_CODE, REFERENCE_NAME, PROVIDER_REFERENCE_NAME, NOTES, INVENTORY_QUANTITY, IS_ACTIVE, ALARM_MINIMUM_QUANTITY) values  (@ITEM_ID,'3','','Azul Royal','',NULL,0,@ISACTIVE,700)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213" s="21"/>
      <c r="V213" s="21"/>
      <c r="W213" s="21"/>
      <c r="X213" s="21"/>
      <c r="Y213" s="21"/>
      <c r="Z213" s="21"/>
      <c r="AA213" s="21"/>
      <c r="AB213" s="54" t="str">
        <f t="shared" si="30"/>
        <v>DECLARE @REFERENCE_ID INT = (SELECT REFERENCE_ID FROM item_references WHERE ITEM_ID = @ITEM_ID AND REFERENCE_CODE = '3')</v>
      </c>
      <c r="AC213" s="21"/>
      <c r="AD213" s="54" t="str">
        <f t="shared" si="31"/>
        <v>UPDATE references_warehouse set QUANTITY = 0 WHERE WAREHOUSE_ID = @LOCAL AND REFERENCE_ID = @REFERENCE_ID</v>
      </c>
      <c r="AE213" s="21"/>
      <c r="AF213" s="54" t="str">
        <f t="shared" si="32"/>
        <v>UPDATE references_warehouse set QUANTITY = 0 WHERE WAREHOUSE_ID = @FRANCA AND REFERENCE_ID = @REFERENCE_ID</v>
      </c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</row>
    <row r="214" spans="1:45" hidden="1" x14ac:dyDescent="0.25">
      <c r="A214" s="53" t="s">
        <v>960</v>
      </c>
      <c r="B214" s="53" t="s">
        <v>1038</v>
      </c>
      <c r="C214" s="53"/>
      <c r="D214" s="53" t="s">
        <v>716</v>
      </c>
      <c r="E214" s="53"/>
      <c r="F214" s="53"/>
      <c r="G214">
        <v>0</v>
      </c>
      <c r="H214">
        <v>0</v>
      </c>
      <c r="I214" s="53" t="s">
        <v>626</v>
      </c>
      <c r="J214">
        <v>700</v>
      </c>
      <c r="K214" s="21" t="str">
        <f t="shared" si="25"/>
        <v>001-OF-674-5</v>
      </c>
      <c r="L214" s="21"/>
      <c r="M214" s="21"/>
      <c r="N214" s="21"/>
      <c r="O214" s="21"/>
      <c r="P214" s="23" t="str">
        <f t="shared" si="26"/>
        <v>DECLARE @ITEM_ID INT = (SELECT ITEM_ID FROM items a join lines b on b.LINE_ID = a.LINE_ID WHERE b.LINE_CODE +'-'+a.INTERNAL_REFERENCE = '001-OF-674')</v>
      </c>
      <c r="Q214" s="23" t="str">
        <f t="shared" si="27"/>
        <v>DECLARE @ISACTIVE BIT = (CASE WHEN 'Si' = 'Si' THEN 1 ELSE 0 END)</v>
      </c>
      <c r="R214" s="23" t="str">
        <f t="shared" si="28"/>
        <v>@ITEM_ID,'5','','Gris','',NULL,0,@ISACTIVE,700</v>
      </c>
      <c r="S214" s="21"/>
      <c r="T214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'001-OF-674') DECLARE @ISACTIVE BIT = (CASE WHEN 'Si' = 'Si' THEN 1 ELSE 0 END) insert into item_references (ITEM_ID, REFERENCE_CODE, PROVIDER_REFERENCE_CODE, REFERENCE_NAME, PROVIDER_REFERENCE_NAME, NOTES, INVENTORY_QUANTITY, IS_ACTIVE, ALARM_MINIMUM_QUANTITY) values  (@ITEM_ID,'5','','Gris','',NULL,0,@ISACTIVE,700)
DECLARE @REFERENCE_ID INT = (SELECT REFERENCE_ID FROM item_references WHERE ITEM_ID = @ITEM_ID AND REFERENCE_CODE = '5') UPDATE references_warehouse set QUANTITY = 0 WHERE WAREHOUSE_ID = @LOCAL AND REFERENCE_ID = @REFERENCE_ID UPDATE references_warehouse set QUANTITY = 0 WHERE WAREHOUSE_ID = @FRANCA AND REFERENCE_ID = @REFERENCE_ID
GO</v>
      </c>
      <c r="U214" s="21"/>
      <c r="V214" s="21"/>
      <c r="W214" s="21"/>
      <c r="X214" s="21"/>
      <c r="Y214" s="21"/>
      <c r="Z214" s="21"/>
      <c r="AA214" s="21"/>
      <c r="AB214" s="54" t="str">
        <f t="shared" si="30"/>
        <v>DECLARE @REFERENCE_ID INT = (SELECT REFERENCE_ID FROM item_references WHERE ITEM_ID = @ITEM_ID AND REFERENCE_CODE = '5')</v>
      </c>
      <c r="AC214" s="21"/>
      <c r="AD214" s="54" t="str">
        <f t="shared" si="31"/>
        <v>UPDATE references_warehouse set QUANTITY = 0 WHERE WAREHOUSE_ID = @LOCAL AND REFERENCE_ID = @REFERENCE_ID</v>
      </c>
      <c r="AE214" s="21"/>
      <c r="AF214" s="54" t="str">
        <f t="shared" si="32"/>
        <v>UPDATE references_warehouse set QUANTITY = 0 WHERE WAREHOUSE_ID = @FRANCA AND REFERENCE_ID = @REFERENCE_ID</v>
      </c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</row>
    <row r="215" spans="1:45" hidden="1" x14ac:dyDescent="0.25">
      <c r="A215" s="53" t="s">
        <v>960</v>
      </c>
      <c r="B215" s="53" t="s">
        <v>1041</v>
      </c>
      <c r="C215" s="53"/>
      <c r="D215" s="53" t="s">
        <v>743</v>
      </c>
      <c r="E215" s="53"/>
      <c r="F215" s="53"/>
      <c r="G215">
        <v>0</v>
      </c>
      <c r="H215">
        <v>0</v>
      </c>
      <c r="I215" s="53" t="s">
        <v>626</v>
      </c>
      <c r="J215">
        <v>700</v>
      </c>
      <c r="K215" s="21" t="str">
        <f t="shared" si="25"/>
        <v>001-OF-674-8</v>
      </c>
      <c r="L215" s="21"/>
      <c r="M215" s="21"/>
      <c r="N215" s="21"/>
      <c r="O215" s="21"/>
      <c r="P215" s="23" t="str">
        <f t="shared" si="26"/>
        <v>DECLARE @ITEM_ID INT = (SELECT ITEM_ID FROM items a join lines b on b.LINE_ID = a.LINE_ID WHERE b.LINE_CODE +'-'+a.INTERNAL_REFERENCE = '001-OF-674')</v>
      </c>
      <c r="Q215" s="23" t="str">
        <f t="shared" si="27"/>
        <v>DECLARE @ISACTIVE BIT = (CASE WHEN 'Si' = 'Si' THEN 1 ELSE 0 END)</v>
      </c>
      <c r="R215" s="23" t="str">
        <f t="shared" si="28"/>
        <v>@ITEM_ID,'8','','Naranja','',NULL,0,@ISACTIVE,700</v>
      </c>
      <c r="S215" s="21"/>
      <c r="T215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'001-OF-674') DECLARE @ISACTIVE BIT = (CASE WHEN 'Si' = 'Si' THEN 1 ELSE 0 END) insert into item_references (ITEM_ID, REFERENCE_CODE, PROVIDER_REFERENCE_CODE, REFERENCE_NAME, PROVIDER_REFERENCE_NAME, NOTES, INVENTORY_QUANTITY, IS_ACTIVE, ALARM_MINIMUM_QUANTITY) values  (@ITEM_ID,'8','','Naranja','',NULL,0,@ISACTIVE,700)
DECLARE @REFERENCE_ID INT = (SELECT REFERENCE_ID FROM item_references WHERE ITEM_ID = @ITEM_ID AND REFERENCE_CODE = '8') UPDATE references_warehouse set QUANTITY = 0 WHERE WAREHOUSE_ID = @LOCAL AND REFERENCE_ID = @REFERENCE_ID UPDATE references_warehouse set QUANTITY = 0 WHERE WAREHOUSE_ID = @FRANCA AND REFERENCE_ID = @REFERENCE_ID
GO</v>
      </c>
      <c r="U215" s="21"/>
      <c r="V215" s="21"/>
      <c r="W215" s="21"/>
      <c r="X215" s="21"/>
      <c r="Y215" s="21"/>
      <c r="Z215" s="21"/>
      <c r="AA215" s="21"/>
      <c r="AB215" s="54" t="str">
        <f t="shared" si="30"/>
        <v>DECLARE @REFERENCE_ID INT = (SELECT REFERENCE_ID FROM item_references WHERE ITEM_ID = @ITEM_ID AND REFERENCE_CODE = '8')</v>
      </c>
      <c r="AC215" s="21"/>
      <c r="AD215" s="54" t="str">
        <f t="shared" si="31"/>
        <v>UPDATE references_warehouse set QUANTITY = 0 WHERE WAREHOUSE_ID = @LOCAL AND REFERENCE_ID = @REFERENCE_ID</v>
      </c>
      <c r="AE215" s="21"/>
      <c r="AF215" s="54" t="str">
        <f t="shared" si="32"/>
        <v>UPDATE references_warehouse set QUANTITY = 0 WHERE WAREHOUSE_ID = @FRANCA AND REFERENCE_ID = @REFERENCE_ID</v>
      </c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</row>
    <row r="216" spans="1:45" hidden="1" x14ac:dyDescent="0.25">
      <c r="A216" s="53" t="s">
        <v>960</v>
      </c>
      <c r="B216" s="53" t="s">
        <v>1030</v>
      </c>
      <c r="C216" s="53"/>
      <c r="D216" s="53" t="s">
        <v>713</v>
      </c>
      <c r="E216" s="53"/>
      <c r="F216" s="53"/>
      <c r="G216">
        <v>0</v>
      </c>
      <c r="H216">
        <v>0</v>
      </c>
      <c r="I216" s="53" t="s">
        <v>626</v>
      </c>
      <c r="J216">
        <v>700</v>
      </c>
      <c r="K216" s="21" t="str">
        <f t="shared" si="25"/>
        <v>001-OF-674-1</v>
      </c>
      <c r="L216" s="21"/>
      <c r="M216" s="21"/>
      <c r="N216" s="21"/>
      <c r="O216" s="21"/>
      <c r="P216" s="23" t="str">
        <f t="shared" si="26"/>
        <v>DECLARE @ITEM_ID INT = (SELECT ITEM_ID FROM items a join lines b on b.LINE_ID = a.LINE_ID WHERE b.LINE_CODE +'-'+a.INTERNAL_REFERENCE = '001-OF-674')</v>
      </c>
      <c r="Q216" s="23" t="str">
        <f t="shared" si="27"/>
        <v>DECLARE @ISACTIVE BIT = (CASE WHEN 'Si' = 'Si' THEN 1 ELSE 0 END)</v>
      </c>
      <c r="R216" s="23" t="str">
        <f t="shared" si="28"/>
        <v>@ITEM_ID,'1','','Negro','',NULL,0,@ISACTIVE,700</v>
      </c>
      <c r="S216" s="21"/>
      <c r="T216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'001-OF-674')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16" s="21"/>
      <c r="V216" s="21"/>
      <c r="W216" s="21"/>
      <c r="X216" s="21"/>
      <c r="Y216" s="21"/>
      <c r="Z216" s="21"/>
      <c r="AA216" s="21"/>
      <c r="AB216" s="54" t="str">
        <f t="shared" si="30"/>
        <v>DECLARE @REFERENCE_ID INT = (SELECT REFERENCE_ID FROM item_references WHERE ITEM_ID = @ITEM_ID AND REFERENCE_CODE = '1')</v>
      </c>
      <c r="AC216" s="21"/>
      <c r="AD216" s="54" t="str">
        <f t="shared" si="31"/>
        <v>UPDATE references_warehouse set QUANTITY = 0 WHERE WAREHOUSE_ID = @LOCAL AND REFERENCE_ID = @REFERENCE_ID</v>
      </c>
      <c r="AE216" s="21"/>
      <c r="AF216" s="54" t="str">
        <f t="shared" si="32"/>
        <v>UPDATE references_warehouse set QUANTITY = 0 WHERE WAREHOUSE_ID = @FRANCA AND REFERENCE_ID = @REFERENCE_ID</v>
      </c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</row>
    <row r="217" spans="1:45" hidden="1" x14ac:dyDescent="0.25">
      <c r="A217" s="53" t="s">
        <v>960</v>
      </c>
      <c r="B217" s="53" t="s">
        <v>1034</v>
      </c>
      <c r="C217" s="53"/>
      <c r="D217" s="53" t="s">
        <v>715</v>
      </c>
      <c r="E217" s="53"/>
      <c r="F217" s="53"/>
      <c r="G217">
        <v>0</v>
      </c>
      <c r="H217">
        <v>0</v>
      </c>
      <c r="I217" s="53" t="s">
        <v>626</v>
      </c>
      <c r="J217">
        <v>700</v>
      </c>
      <c r="K217" s="21" t="str">
        <f t="shared" si="25"/>
        <v>001-OF-674-4</v>
      </c>
      <c r="L217" s="21"/>
      <c r="M217" s="21"/>
      <c r="N217" s="21"/>
      <c r="O217" s="21"/>
      <c r="P217" s="23" t="str">
        <f t="shared" si="26"/>
        <v>DECLARE @ITEM_ID INT = (SELECT ITEM_ID FROM items a join lines b on b.LINE_ID = a.LINE_ID WHERE b.LINE_CODE +'-'+a.INTERNAL_REFERENCE = '001-OF-674')</v>
      </c>
      <c r="Q217" s="23" t="str">
        <f t="shared" si="27"/>
        <v>DECLARE @ISACTIVE BIT = (CASE WHEN 'Si' = 'Si' THEN 1 ELSE 0 END)</v>
      </c>
      <c r="R217" s="23" t="str">
        <f t="shared" si="28"/>
        <v>@ITEM_ID,'4','','Rojo','',NULL,0,@ISACTIVE,700</v>
      </c>
      <c r="S217" s="21"/>
      <c r="T217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'001-OF-674') DECLARE @ISACTIVE BIT = (CASE WHEN 'Si' = 'Si' THEN 1 ELSE 0 END) insert into item_references (ITEM_ID, REFERENCE_CODE, PROVIDER_REFERENCE_CODE, REFERENCE_NAME, PROVIDER_REFERENCE_NAME, NOTES, INVENTORY_QUANTITY, IS_ACTIVE, ALARM_MINIMUM_QUANTITY) values  (@ITEM_ID,'4','','Rojo','',NULL,0,@ISACTIVE,700)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217" s="21"/>
      <c r="V217" s="21"/>
      <c r="W217" s="21"/>
      <c r="X217" s="21"/>
      <c r="Y217" s="21"/>
      <c r="Z217" s="21"/>
      <c r="AA217" s="21"/>
      <c r="AB217" s="54" t="str">
        <f t="shared" si="30"/>
        <v>DECLARE @REFERENCE_ID INT = (SELECT REFERENCE_ID FROM item_references WHERE ITEM_ID = @ITEM_ID AND REFERENCE_CODE = '4')</v>
      </c>
      <c r="AC217" s="21"/>
      <c r="AD217" s="54" t="str">
        <f t="shared" si="31"/>
        <v>UPDATE references_warehouse set QUANTITY = 0 WHERE WAREHOUSE_ID = @LOCAL AND REFERENCE_ID = @REFERENCE_ID</v>
      </c>
      <c r="AE217" s="21"/>
      <c r="AF217" s="54" t="str">
        <f t="shared" si="32"/>
        <v>UPDATE references_warehouse set QUANTITY = 0 WHERE WAREHOUSE_ID = @FRANCA AND REFERENCE_ID = @REFERENCE_ID</v>
      </c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</row>
    <row r="218" spans="1:45" hidden="1" x14ac:dyDescent="0.25">
      <c r="A218" s="53" t="s">
        <v>960</v>
      </c>
      <c r="B218" s="53" t="s">
        <v>1039</v>
      </c>
      <c r="C218" s="53"/>
      <c r="D218" s="53" t="s">
        <v>721</v>
      </c>
      <c r="E218" s="53"/>
      <c r="F218" s="53"/>
      <c r="G218">
        <v>0</v>
      </c>
      <c r="H218">
        <v>0</v>
      </c>
      <c r="I218" s="53" t="s">
        <v>626</v>
      </c>
      <c r="J218">
        <v>700</v>
      </c>
      <c r="K218" s="21" t="str">
        <f t="shared" si="25"/>
        <v>001-OF-674-6</v>
      </c>
      <c r="L218" s="21"/>
      <c r="M218" s="21"/>
      <c r="N218" s="21"/>
      <c r="O218" s="21"/>
      <c r="P218" s="23" t="str">
        <f t="shared" si="26"/>
        <v>DECLARE @ITEM_ID INT = (SELECT ITEM_ID FROM items a join lines b on b.LINE_ID = a.LINE_ID WHERE b.LINE_CODE +'-'+a.INTERNAL_REFERENCE = '001-OF-674')</v>
      </c>
      <c r="Q218" s="23" t="str">
        <f t="shared" si="27"/>
        <v>DECLARE @ISACTIVE BIT = (CASE WHEN 'Si' = 'Si' THEN 1 ELSE 0 END)</v>
      </c>
      <c r="R218" s="23" t="str">
        <f t="shared" si="28"/>
        <v>@ITEM_ID,'6','','Verde','',NULL,0,@ISACTIVE,700</v>
      </c>
      <c r="S218" s="21"/>
      <c r="T218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'001-OF-674') DECLARE @ISACTIVE BIT = (CASE WHEN 'Si' = 'Si' THEN 1 ELSE 0 END) insert into item_references (ITEM_ID, REFERENCE_CODE, PROVIDER_REFERENCE_CODE, REFERENCE_NAME, PROVIDER_REFERENCE_NAME, NOTES, INVENTORY_QUANTITY, IS_ACTIVE, ALARM_MINIMUM_QUANTITY) values  (@ITEM_ID,'6','','Verde','',NULL,0,@ISACTIVE,700)
DECLARE @REFERENCE_ID INT = (SELECT REFERENCE_ID FROM item_references WHERE ITEM_ID = @ITEM_ID AND REFERENCE_CODE = '6') UPDATE references_warehouse set QUANTITY = 0 WHERE WAREHOUSE_ID = @LOCAL AND REFERENCE_ID = @REFERENCE_ID UPDATE references_warehouse set QUANTITY = 0 WHERE WAREHOUSE_ID = @FRANCA AND REFERENCE_ID = @REFERENCE_ID
GO</v>
      </c>
      <c r="U218" s="21"/>
      <c r="V218" s="21"/>
      <c r="W218" s="21"/>
      <c r="X218" s="21"/>
      <c r="Y218" s="21"/>
      <c r="Z218" s="21"/>
      <c r="AA218" s="21"/>
      <c r="AB218" s="54" t="str">
        <f t="shared" si="30"/>
        <v>DECLARE @REFERENCE_ID INT = (SELECT REFERENCE_ID FROM item_references WHERE ITEM_ID = @ITEM_ID AND REFERENCE_CODE = '6')</v>
      </c>
      <c r="AC218" s="21"/>
      <c r="AD218" s="54" t="str">
        <f t="shared" si="31"/>
        <v>UPDATE references_warehouse set QUANTITY = 0 WHERE WAREHOUSE_ID = @LOCAL AND REFERENCE_ID = @REFERENCE_ID</v>
      </c>
      <c r="AE218" s="21"/>
      <c r="AF218" s="54" t="str">
        <f t="shared" si="32"/>
        <v>UPDATE references_warehouse set QUANTITY = 0 WHERE WAREHOUSE_ID = @FRANCA AND REFERENCE_ID = @REFERENCE_ID</v>
      </c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</row>
    <row r="219" spans="1:45" hidden="1" x14ac:dyDescent="0.25">
      <c r="A219" s="53" t="s">
        <v>963</v>
      </c>
      <c r="B219" s="53" t="s">
        <v>1030</v>
      </c>
      <c r="C219" s="53"/>
      <c r="D219" s="53" t="s">
        <v>724</v>
      </c>
      <c r="E219" s="53"/>
      <c r="F219" s="53"/>
      <c r="G219">
        <v>0</v>
      </c>
      <c r="H219">
        <v>0</v>
      </c>
      <c r="I219" s="53" t="s">
        <v>626</v>
      </c>
      <c r="J219">
        <v>700</v>
      </c>
      <c r="K219" s="21" t="str">
        <f t="shared" si="25"/>
        <v>001-OF-675-1</v>
      </c>
      <c r="L219" s="21"/>
      <c r="M219" s="21"/>
      <c r="N219" s="21"/>
      <c r="O219" s="21"/>
      <c r="P219" s="23" t="str">
        <f t="shared" si="26"/>
        <v>DECLARE @ITEM_ID INT = (SELECT ITEM_ID FROM items a join lines b on b.LINE_ID = a.LINE_ID WHERE b.LINE_CODE +'-'+a.INTERNAL_REFERENCE = '001-OF-675')</v>
      </c>
      <c r="Q219" s="23" t="str">
        <f t="shared" si="27"/>
        <v>DECLARE @ISACTIVE BIT = (CASE WHEN 'Si' = 'Si' THEN 1 ELSE 0 END)</v>
      </c>
      <c r="R219" s="23" t="str">
        <f t="shared" si="28"/>
        <v>@ITEM_ID,'1','','Natural','',NULL,0,@ISACTIVE,700</v>
      </c>
      <c r="S219" s="21"/>
      <c r="T219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'001-OF-675') DECLARE @ISACTIVE BIT = (CASE WHEN 'Si' = 'Si' THEN 1 ELSE 0 END) insert into item_references (ITEM_ID, REFERENCE_CODE, PROVIDER_REFERENCE_CODE, REFERENCE_NAME, PROVIDER_REFERENCE_NAME, NOTES, INVENTORY_QUANTITY, IS_ACTIVE, ALARM_MINIMUM_QUANTITY) values  (@ITEM_ID,'1','','Natural','',NULL,0,@ISACTIVE,700)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19" s="21"/>
      <c r="V219" s="21"/>
      <c r="W219" s="21"/>
      <c r="X219" s="21"/>
      <c r="Y219" s="21"/>
      <c r="Z219" s="21"/>
      <c r="AA219" s="21"/>
      <c r="AB219" s="54" t="str">
        <f t="shared" si="30"/>
        <v>DECLARE @REFERENCE_ID INT = (SELECT REFERENCE_ID FROM item_references WHERE ITEM_ID = @ITEM_ID AND REFERENCE_CODE = '1')</v>
      </c>
      <c r="AC219" s="21"/>
      <c r="AD219" s="54" t="str">
        <f t="shared" si="31"/>
        <v>UPDATE references_warehouse set QUANTITY = 0 WHERE WAREHOUSE_ID = @LOCAL AND REFERENCE_ID = @REFERENCE_ID</v>
      </c>
      <c r="AE219" s="21"/>
      <c r="AF219" s="54" t="str">
        <f t="shared" si="32"/>
        <v>UPDATE references_warehouse set QUANTITY = 0 WHERE WAREHOUSE_ID = @FRANCA AND REFERENCE_ID = @REFERENCE_ID</v>
      </c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</row>
    <row r="220" spans="1:45" hidden="1" x14ac:dyDescent="0.25">
      <c r="A220" s="53" t="s">
        <v>964</v>
      </c>
      <c r="B220" s="53" t="s">
        <v>1033</v>
      </c>
      <c r="C220" s="53"/>
      <c r="D220" s="53" t="s">
        <v>720</v>
      </c>
      <c r="E220" s="53"/>
      <c r="F220" s="53"/>
      <c r="G220">
        <v>0</v>
      </c>
      <c r="H220">
        <v>0</v>
      </c>
      <c r="I220" s="53" t="s">
        <v>626</v>
      </c>
      <c r="J220">
        <v>700</v>
      </c>
      <c r="K220" s="21" t="str">
        <f t="shared" si="25"/>
        <v>001-OF-676-3</v>
      </c>
      <c r="L220" s="21"/>
      <c r="M220" s="21"/>
      <c r="N220" s="21"/>
      <c r="O220" s="21"/>
      <c r="P220" s="23" t="str">
        <f t="shared" si="26"/>
        <v>DECLARE @ITEM_ID INT = (SELECT ITEM_ID FROM items a join lines b on b.LINE_ID = a.LINE_ID WHERE b.LINE_CODE +'-'+a.INTERNAL_REFERENCE = '001-OF-676')</v>
      </c>
      <c r="Q220" s="23" t="str">
        <f t="shared" si="27"/>
        <v>DECLARE @ISACTIVE BIT = (CASE WHEN 'Si' = 'Si' THEN 1 ELSE 0 END)</v>
      </c>
      <c r="R220" s="23" t="str">
        <f t="shared" si="28"/>
        <v>@ITEM_ID,'3','','Azul Royal','',NULL,0,@ISACTIVE,700</v>
      </c>
      <c r="S220" s="21"/>
      <c r="T220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'001-OF-676') DECLARE @ISACTIVE BIT = (CASE WHEN 'Si' = 'Si' THEN 1 ELSE 0 END) insert into item_references (ITEM_ID, REFERENCE_CODE, PROVIDER_REFERENCE_CODE, REFERENCE_NAME, PROVIDER_REFERENCE_NAME, NOTES, INVENTORY_QUANTITY, IS_ACTIVE, ALARM_MINIMUM_QUANTITY) values  (@ITEM_ID,'3','','Azul Royal','',NULL,0,@ISACTIVE,700)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220" s="21"/>
      <c r="V220" s="21"/>
      <c r="W220" s="21"/>
      <c r="X220" s="21"/>
      <c r="Y220" s="21"/>
      <c r="Z220" s="21"/>
      <c r="AA220" s="21"/>
      <c r="AB220" s="54" t="str">
        <f t="shared" si="30"/>
        <v>DECLARE @REFERENCE_ID INT = (SELECT REFERENCE_ID FROM item_references WHERE ITEM_ID = @ITEM_ID AND REFERENCE_CODE = '3')</v>
      </c>
      <c r="AC220" s="21"/>
      <c r="AD220" s="54" t="str">
        <f t="shared" si="31"/>
        <v>UPDATE references_warehouse set QUANTITY = 0 WHERE WAREHOUSE_ID = @LOCAL AND REFERENCE_ID = @REFERENCE_ID</v>
      </c>
      <c r="AE220" s="21"/>
      <c r="AF220" s="54" t="str">
        <f t="shared" si="32"/>
        <v>UPDATE references_warehouse set QUANTITY = 0 WHERE WAREHOUSE_ID = @FRANCA AND REFERENCE_ID = @REFERENCE_ID</v>
      </c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</row>
    <row r="221" spans="1:45" hidden="1" x14ac:dyDescent="0.25">
      <c r="A221" s="53" t="s">
        <v>964</v>
      </c>
      <c r="B221" s="53" t="s">
        <v>1032</v>
      </c>
      <c r="C221" s="53"/>
      <c r="D221" s="53" t="s">
        <v>724</v>
      </c>
      <c r="E221" s="53"/>
      <c r="F221" s="53"/>
      <c r="G221">
        <v>0</v>
      </c>
      <c r="H221">
        <v>0</v>
      </c>
      <c r="I221" s="53" t="s">
        <v>626</v>
      </c>
      <c r="J221">
        <v>700</v>
      </c>
      <c r="K221" s="21" t="str">
        <f t="shared" si="25"/>
        <v>001-OF-676-2</v>
      </c>
      <c r="L221" s="21"/>
      <c r="M221" s="21"/>
      <c r="N221" s="21"/>
      <c r="O221" s="21"/>
      <c r="P221" s="23" t="str">
        <f t="shared" si="26"/>
        <v>DECLARE @ITEM_ID INT = (SELECT ITEM_ID FROM items a join lines b on b.LINE_ID = a.LINE_ID WHERE b.LINE_CODE +'-'+a.INTERNAL_REFERENCE = '001-OF-676')</v>
      </c>
      <c r="Q221" s="23" t="str">
        <f t="shared" si="27"/>
        <v>DECLARE @ISACTIVE BIT = (CASE WHEN 'Si' = 'Si' THEN 1 ELSE 0 END)</v>
      </c>
      <c r="R221" s="23" t="str">
        <f t="shared" si="28"/>
        <v>@ITEM_ID,'2','','Natural','',NULL,0,@ISACTIVE,700</v>
      </c>
      <c r="S221" s="21"/>
      <c r="T221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'001-OF-676') DECLARE @ISACTIVE BIT = (CASE WHEN 'Si' = 'Si' THEN 1 ELSE 0 END) insert into item_references (ITEM_ID, REFERENCE_CODE, PROVIDER_REFERENCE_CODE, REFERENCE_NAME, PROVIDER_REFERENCE_NAME, NOTES, INVENTORY_QUANTITY, IS_ACTIVE, ALARM_MINIMUM_QUANTITY) values  (@ITEM_ID,'2','','Natural','',NULL,0,@ISACTIVE,700)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221" s="21"/>
      <c r="V221" s="21"/>
      <c r="W221" s="21"/>
      <c r="X221" s="21"/>
      <c r="Y221" s="21"/>
      <c r="Z221" s="21"/>
      <c r="AA221" s="21"/>
      <c r="AB221" s="54" t="str">
        <f t="shared" si="30"/>
        <v>DECLARE @REFERENCE_ID INT = (SELECT REFERENCE_ID FROM item_references WHERE ITEM_ID = @ITEM_ID AND REFERENCE_CODE = '2')</v>
      </c>
      <c r="AC221" s="21"/>
      <c r="AD221" s="54" t="str">
        <f t="shared" si="31"/>
        <v>UPDATE references_warehouse set QUANTITY = 0 WHERE WAREHOUSE_ID = @LOCAL AND REFERENCE_ID = @REFERENCE_ID</v>
      </c>
      <c r="AE221" s="21"/>
      <c r="AF221" s="54" t="str">
        <f t="shared" si="32"/>
        <v>UPDATE references_warehouse set QUANTITY = 0 WHERE WAREHOUSE_ID = @FRANCA AND REFERENCE_ID = @REFERENCE_ID</v>
      </c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</row>
    <row r="222" spans="1:45" hidden="1" x14ac:dyDescent="0.25">
      <c r="A222" s="53" t="s">
        <v>964</v>
      </c>
      <c r="B222" s="53" t="s">
        <v>1030</v>
      </c>
      <c r="C222" s="53"/>
      <c r="D222" s="53" t="s">
        <v>713</v>
      </c>
      <c r="E222" s="53"/>
      <c r="F222" s="53"/>
      <c r="G222">
        <v>0</v>
      </c>
      <c r="H222">
        <v>0</v>
      </c>
      <c r="I222" s="53" t="s">
        <v>626</v>
      </c>
      <c r="J222">
        <v>700</v>
      </c>
      <c r="K222" s="21" t="str">
        <f t="shared" si="25"/>
        <v>001-OF-676-1</v>
      </c>
      <c r="L222" s="21"/>
      <c r="M222" s="21"/>
      <c r="N222" s="21"/>
      <c r="O222" s="21"/>
      <c r="P222" s="23" t="str">
        <f t="shared" si="26"/>
        <v>DECLARE @ITEM_ID INT = (SELECT ITEM_ID FROM items a join lines b on b.LINE_ID = a.LINE_ID WHERE b.LINE_CODE +'-'+a.INTERNAL_REFERENCE = '001-OF-676')</v>
      </c>
      <c r="Q222" s="23" t="str">
        <f t="shared" si="27"/>
        <v>DECLARE @ISACTIVE BIT = (CASE WHEN 'Si' = 'Si' THEN 1 ELSE 0 END)</v>
      </c>
      <c r="R222" s="23" t="str">
        <f t="shared" si="28"/>
        <v>@ITEM_ID,'1','','Negro','',NULL,0,@ISACTIVE,700</v>
      </c>
      <c r="S222" s="21"/>
      <c r="T222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'001-OF-676')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22" s="21"/>
      <c r="V222" s="21"/>
      <c r="W222" s="21"/>
      <c r="X222" s="21"/>
      <c r="Y222" s="21"/>
      <c r="Z222" s="21"/>
      <c r="AA222" s="21"/>
      <c r="AB222" s="54" t="str">
        <f t="shared" si="30"/>
        <v>DECLARE @REFERENCE_ID INT = (SELECT REFERENCE_ID FROM item_references WHERE ITEM_ID = @ITEM_ID AND REFERENCE_CODE = '1')</v>
      </c>
      <c r="AC222" s="21"/>
      <c r="AD222" s="54" t="str">
        <f t="shared" si="31"/>
        <v>UPDATE references_warehouse set QUANTITY = 0 WHERE WAREHOUSE_ID = @LOCAL AND REFERENCE_ID = @REFERENCE_ID</v>
      </c>
      <c r="AE222" s="21"/>
      <c r="AF222" s="54" t="str">
        <f t="shared" si="32"/>
        <v>UPDATE references_warehouse set QUANTITY = 0 WHERE WAREHOUSE_ID = @FRANCA AND REFERENCE_ID = @REFERENCE_ID</v>
      </c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</row>
    <row r="223" spans="1:45" hidden="1" x14ac:dyDescent="0.25">
      <c r="A223" s="53" t="s">
        <v>969</v>
      </c>
      <c r="B223" s="53" t="s">
        <v>1030</v>
      </c>
      <c r="C223" s="53"/>
      <c r="D223" s="53" t="s">
        <v>724</v>
      </c>
      <c r="E223" s="53"/>
      <c r="F223" s="53"/>
      <c r="G223">
        <v>0</v>
      </c>
      <c r="H223">
        <v>0</v>
      </c>
      <c r="I223" s="53" t="s">
        <v>626</v>
      </c>
      <c r="J223">
        <v>700</v>
      </c>
      <c r="K223" s="21" t="str">
        <f t="shared" si="25"/>
        <v>001-OF-677-1</v>
      </c>
      <c r="L223" s="21"/>
      <c r="M223" s="21"/>
      <c r="N223" s="21"/>
      <c r="O223" s="21"/>
      <c r="P223" s="23" t="str">
        <f t="shared" si="26"/>
        <v>DECLARE @ITEM_ID INT = (SELECT ITEM_ID FROM items a join lines b on b.LINE_ID = a.LINE_ID WHERE b.LINE_CODE +'-'+a.INTERNAL_REFERENCE = '001-OF-677')</v>
      </c>
      <c r="Q223" s="23" t="str">
        <f t="shared" si="27"/>
        <v>DECLARE @ISACTIVE BIT = (CASE WHEN 'Si' = 'Si' THEN 1 ELSE 0 END)</v>
      </c>
      <c r="R223" s="23" t="str">
        <f t="shared" si="28"/>
        <v>@ITEM_ID,'1','','Natural','',NULL,0,@ISACTIVE,700</v>
      </c>
      <c r="S223" s="21"/>
      <c r="T223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'001-OF-677') DECLARE @ISACTIVE BIT = (CASE WHEN 'Si' = 'Si' THEN 1 ELSE 0 END) insert into item_references (ITEM_ID, REFERENCE_CODE, PROVIDER_REFERENCE_CODE, REFERENCE_NAME, PROVIDER_REFERENCE_NAME, NOTES, INVENTORY_QUANTITY, IS_ACTIVE, ALARM_MINIMUM_QUANTITY) values  (@ITEM_ID,'1','','Natural','',NULL,0,@ISACTIVE,700)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23" s="21"/>
      <c r="V223" s="21"/>
      <c r="W223" s="21"/>
      <c r="X223" s="21"/>
      <c r="Y223" s="21"/>
      <c r="Z223" s="21"/>
      <c r="AA223" s="21"/>
      <c r="AB223" s="54" t="str">
        <f t="shared" si="30"/>
        <v>DECLARE @REFERENCE_ID INT = (SELECT REFERENCE_ID FROM item_references WHERE ITEM_ID = @ITEM_ID AND REFERENCE_CODE = '1')</v>
      </c>
      <c r="AC223" s="21"/>
      <c r="AD223" s="54" t="str">
        <f t="shared" si="31"/>
        <v>UPDATE references_warehouse set QUANTITY = 0 WHERE WAREHOUSE_ID = @LOCAL AND REFERENCE_ID = @REFERENCE_ID</v>
      </c>
      <c r="AE223" s="21"/>
      <c r="AF223" s="54" t="str">
        <f t="shared" si="32"/>
        <v>UPDATE references_warehouse set QUANTITY = 0 WHERE WAREHOUSE_ID = @FRANCA AND REFERENCE_ID = @REFERENCE_ID</v>
      </c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</row>
    <row r="224" spans="1:45" hidden="1" x14ac:dyDescent="0.25">
      <c r="A224" s="53" t="s">
        <v>988</v>
      </c>
      <c r="B224" s="53" t="s">
        <v>1033</v>
      </c>
      <c r="C224" s="53"/>
      <c r="D224" s="53" t="s">
        <v>714</v>
      </c>
      <c r="E224" s="53"/>
      <c r="F224" s="53"/>
      <c r="G224">
        <v>0</v>
      </c>
      <c r="H224">
        <v>0</v>
      </c>
      <c r="I224" s="53" t="s">
        <v>626</v>
      </c>
      <c r="J224">
        <v>700</v>
      </c>
      <c r="K224" s="21" t="str">
        <f t="shared" si="25"/>
        <v>001-OF-682-3</v>
      </c>
      <c r="L224" s="21"/>
      <c r="M224" s="21"/>
      <c r="N224" s="21"/>
      <c r="O224" s="21"/>
      <c r="P224" s="23" t="str">
        <f t="shared" si="26"/>
        <v>DECLARE @ITEM_ID INT = (SELECT ITEM_ID FROM items a join lines b on b.LINE_ID = a.LINE_ID WHERE b.LINE_CODE +'-'+a.INTERNAL_REFERENCE = '001-OF-682')</v>
      </c>
      <c r="Q224" s="23" t="str">
        <f t="shared" si="27"/>
        <v>DECLARE @ISACTIVE BIT = (CASE WHEN 'Si' = 'Si' THEN 1 ELSE 0 END)</v>
      </c>
      <c r="R224" s="23" t="str">
        <f t="shared" si="28"/>
        <v>@ITEM_ID,'3','','Azul','',NULL,0,@ISACTIVE,700</v>
      </c>
      <c r="S224" s="21"/>
      <c r="T224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'001-OF-682') DECLARE @ISACTIVE BIT = (CASE WHEN 'Si' = 'Si' THEN 1 ELSE 0 END) insert into item_references (ITEM_ID, REFERENCE_CODE, PROVIDER_REFERENCE_CODE, REFERENCE_NAME, PROVIDER_REFERENCE_NAME, NOTES, INVENTORY_QUANTITY, IS_ACTIVE, ALARM_MINIMUM_QUANTITY) values  (@ITEM_ID,'3','','Azul','',NULL,0,@ISACTIVE,700)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224" s="21"/>
      <c r="V224" s="21"/>
      <c r="W224" s="21"/>
      <c r="X224" s="21"/>
      <c r="Y224" s="21"/>
      <c r="Z224" s="21"/>
      <c r="AA224" s="21"/>
      <c r="AB224" s="54" t="str">
        <f t="shared" si="30"/>
        <v>DECLARE @REFERENCE_ID INT = (SELECT REFERENCE_ID FROM item_references WHERE ITEM_ID = @ITEM_ID AND REFERENCE_CODE = '3')</v>
      </c>
      <c r="AC224" s="21"/>
      <c r="AD224" s="54" t="str">
        <f t="shared" si="31"/>
        <v>UPDATE references_warehouse set QUANTITY = 0 WHERE WAREHOUSE_ID = @LOCAL AND REFERENCE_ID = @REFERENCE_ID</v>
      </c>
      <c r="AE224" s="21"/>
      <c r="AF224" s="54" t="str">
        <f t="shared" si="32"/>
        <v>UPDATE references_warehouse set QUANTITY = 0 WHERE WAREHOUSE_ID = @FRANCA AND REFERENCE_ID = @REFERENCE_ID</v>
      </c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</row>
    <row r="225" spans="1:45" hidden="1" x14ac:dyDescent="0.25">
      <c r="A225" s="53" t="s">
        <v>988</v>
      </c>
      <c r="B225" s="53" t="s">
        <v>1030</v>
      </c>
      <c r="C225" s="53"/>
      <c r="D225" s="53" t="s">
        <v>716</v>
      </c>
      <c r="E225" s="53"/>
      <c r="F225" s="53"/>
      <c r="G225">
        <v>0</v>
      </c>
      <c r="H225">
        <v>0</v>
      </c>
      <c r="I225" s="53" t="s">
        <v>626</v>
      </c>
      <c r="J225">
        <v>700</v>
      </c>
      <c r="K225" s="21" t="str">
        <f t="shared" si="25"/>
        <v>001-OF-682-1</v>
      </c>
      <c r="L225" s="21"/>
      <c r="M225" s="21"/>
      <c r="N225" s="21"/>
      <c r="O225" s="21"/>
      <c r="P225" s="23" t="str">
        <f t="shared" si="26"/>
        <v>DECLARE @ITEM_ID INT = (SELECT ITEM_ID FROM items a join lines b on b.LINE_ID = a.LINE_ID WHERE b.LINE_CODE +'-'+a.INTERNAL_REFERENCE = '001-OF-682')</v>
      </c>
      <c r="Q225" s="23" t="str">
        <f t="shared" si="27"/>
        <v>DECLARE @ISACTIVE BIT = (CASE WHEN 'Si' = 'Si' THEN 1 ELSE 0 END)</v>
      </c>
      <c r="R225" s="23" t="str">
        <f t="shared" si="28"/>
        <v>@ITEM_ID,'1','','Gris','',NULL,0,@ISACTIVE,700</v>
      </c>
      <c r="S225" s="21"/>
      <c r="T225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'001-OF-682') DECLARE @ISACTIVE BIT = (CASE WHEN 'Si' = 'Si' THEN 1 ELSE 0 END) insert into item_references (ITEM_ID, REFERENCE_CODE, PROVIDER_REFERENCE_CODE, REFERENCE_NAME, PROVIDER_REFERENCE_NAME, NOTES, INVENTORY_QUANTITY, IS_ACTIVE, ALARM_MINIMUM_QUANTITY) values  (@ITEM_ID,'1','','Gris','',NULL,0,@ISACTIVE,700)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25" s="21"/>
      <c r="V225" s="21"/>
      <c r="W225" s="21"/>
      <c r="X225" s="21"/>
      <c r="Y225" s="21"/>
      <c r="Z225" s="21"/>
      <c r="AA225" s="21"/>
      <c r="AB225" s="54" t="str">
        <f t="shared" si="30"/>
        <v>DECLARE @REFERENCE_ID INT = (SELECT REFERENCE_ID FROM item_references WHERE ITEM_ID = @ITEM_ID AND REFERENCE_CODE = '1')</v>
      </c>
      <c r="AC225" s="21"/>
      <c r="AD225" s="54" t="str">
        <f t="shared" si="31"/>
        <v>UPDATE references_warehouse set QUANTITY = 0 WHERE WAREHOUSE_ID = @LOCAL AND REFERENCE_ID = @REFERENCE_ID</v>
      </c>
      <c r="AE225" s="21"/>
      <c r="AF225" s="54" t="str">
        <f t="shared" si="32"/>
        <v>UPDATE references_warehouse set QUANTITY = 0 WHERE WAREHOUSE_ID = @FRANCA AND REFERENCE_ID = @REFERENCE_ID</v>
      </c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</row>
    <row r="226" spans="1:45" hidden="1" x14ac:dyDescent="0.25">
      <c r="A226" s="53" t="s">
        <v>988</v>
      </c>
      <c r="B226" s="53" t="s">
        <v>1032</v>
      </c>
      <c r="C226" s="53"/>
      <c r="D226" s="53" t="s">
        <v>713</v>
      </c>
      <c r="E226" s="53"/>
      <c r="F226" s="53"/>
      <c r="G226">
        <v>0</v>
      </c>
      <c r="H226">
        <v>0</v>
      </c>
      <c r="I226" s="53" t="s">
        <v>626</v>
      </c>
      <c r="J226">
        <v>700</v>
      </c>
      <c r="K226" s="21" t="str">
        <f t="shared" si="25"/>
        <v>001-OF-682-2</v>
      </c>
      <c r="L226" s="21"/>
      <c r="M226" s="21"/>
      <c r="N226" s="21"/>
      <c r="O226" s="21"/>
      <c r="P226" s="23" t="str">
        <f t="shared" si="26"/>
        <v>DECLARE @ITEM_ID INT = (SELECT ITEM_ID FROM items a join lines b on b.LINE_ID = a.LINE_ID WHERE b.LINE_CODE +'-'+a.INTERNAL_REFERENCE = '001-OF-682')</v>
      </c>
      <c r="Q226" s="23" t="str">
        <f t="shared" si="27"/>
        <v>DECLARE @ISACTIVE BIT = (CASE WHEN 'Si' = 'Si' THEN 1 ELSE 0 END)</v>
      </c>
      <c r="R226" s="23" t="str">
        <f t="shared" si="28"/>
        <v>@ITEM_ID,'2','','Negro','',NULL,0,@ISACTIVE,700</v>
      </c>
      <c r="S226" s="21"/>
      <c r="T226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'001-OF-682') DECLARE @ISACTIVE BIT = (CASE WHEN 'Si' = 'Si' THEN 1 ELSE 0 END) insert into item_references (ITEM_ID, REFERENCE_CODE, PROVIDER_REFERENCE_CODE, REFERENCE_NAME, PROVIDER_REFERENCE_NAME, NOTES, INVENTORY_QUANTITY, IS_ACTIVE, ALARM_MINIMUM_QUANTITY) values  (@ITEM_ID,'2','','Negro','',NULL,0,@ISACTIVE,700)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226" s="21"/>
      <c r="V226" s="21"/>
      <c r="W226" s="21"/>
      <c r="X226" s="21"/>
      <c r="Y226" s="21"/>
      <c r="Z226" s="21"/>
      <c r="AA226" s="21"/>
      <c r="AB226" s="54" t="str">
        <f t="shared" si="30"/>
        <v>DECLARE @REFERENCE_ID INT = (SELECT REFERENCE_ID FROM item_references WHERE ITEM_ID = @ITEM_ID AND REFERENCE_CODE = '2')</v>
      </c>
      <c r="AC226" s="21"/>
      <c r="AD226" s="54" t="str">
        <f t="shared" si="31"/>
        <v>UPDATE references_warehouse set QUANTITY = 0 WHERE WAREHOUSE_ID = @LOCAL AND REFERENCE_ID = @REFERENCE_ID</v>
      </c>
      <c r="AE226" s="21"/>
      <c r="AF226" s="54" t="str">
        <f t="shared" si="32"/>
        <v>UPDATE references_warehouse set QUANTITY = 0 WHERE WAREHOUSE_ID = @FRANCA AND REFERENCE_ID = @REFERENCE_ID</v>
      </c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</row>
    <row r="227" spans="1:45" hidden="1" x14ac:dyDescent="0.25">
      <c r="A227" s="53" t="s">
        <v>988</v>
      </c>
      <c r="B227" s="53" t="s">
        <v>1034</v>
      </c>
      <c r="C227" s="53"/>
      <c r="D227" s="53" t="s">
        <v>715</v>
      </c>
      <c r="E227" s="53"/>
      <c r="F227" s="53"/>
      <c r="G227">
        <v>0</v>
      </c>
      <c r="H227">
        <v>0</v>
      </c>
      <c r="I227" s="53" t="s">
        <v>626</v>
      </c>
      <c r="J227">
        <v>700</v>
      </c>
      <c r="K227" s="21" t="str">
        <f t="shared" si="25"/>
        <v>001-OF-682-4</v>
      </c>
      <c r="L227" s="21"/>
      <c r="M227" s="21"/>
      <c r="N227" s="21"/>
      <c r="O227" s="21"/>
      <c r="P227" s="23" t="str">
        <f t="shared" si="26"/>
        <v>DECLARE @ITEM_ID INT = (SELECT ITEM_ID FROM items a join lines b on b.LINE_ID = a.LINE_ID WHERE b.LINE_CODE +'-'+a.INTERNAL_REFERENCE = '001-OF-682')</v>
      </c>
      <c r="Q227" s="23" t="str">
        <f t="shared" si="27"/>
        <v>DECLARE @ISACTIVE BIT = (CASE WHEN 'Si' = 'Si' THEN 1 ELSE 0 END)</v>
      </c>
      <c r="R227" s="23" t="str">
        <f t="shared" si="28"/>
        <v>@ITEM_ID,'4','','Rojo','',NULL,0,@ISACTIVE,700</v>
      </c>
      <c r="S227" s="21"/>
      <c r="T227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'001-OF-682') DECLARE @ISACTIVE BIT = (CASE WHEN 'Si' = 'Si' THEN 1 ELSE 0 END) insert into item_references (ITEM_ID, REFERENCE_CODE, PROVIDER_REFERENCE_CODE, REFERENCE_NAME, PROVIDER_REFERENCE_NAME, NOTES, INVENTORY_QUANTITY, IS_ACTIVE, ALARM_MINIMUM_QUANTITY) values  (@ITEM_ID,'4','','Rojo','',NULL,0,@ISACTIVE,700)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227" s="21"/>
      <c r="V227" s="21"/>
      <c r="W227" s="21"/>
      <c r="X227" s="21"/>
      <c r="Y227" s="21"/>
      <c r="Z227" s="21"/>
      <c r="AA227" s="21"/>
      <c r="AB227" s="54" t="str">
        <f t="shared" si="30"/>
        <v>DECLARE @REFERENCE_ID INT = (SELECT REFERENCE_ID FROM item_references WHERE ITEM_ID = @ITEM_ID AND REFERENCE_CODE = '4')</v>
      </c>
      <c r="AC227" s="21"/>
      <c r="AD227" s="54" t="str">
        <f t="shared" si="31"/>
        <v>UPDATE references_warehouse set QUANTITY = 0 WHERE WAREHOUSE_ID = @LOCAL AND REFERENCE_ID = @REFERENCE_ID</v>
      </c>
      <c r="AE227" s="21"/>
      <c r="AF227" s="54" t="str">
        <f t="shared" si="32"/>
        <v>UPDATE references_warehouse set QUANTITY = 0 WHERE WAREHOUSE_ID = @FRANCA AND REFERENCE_ID = @REFERENCE_ID</v>
      </c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</row>
    <row r="228" spans="1:45" hidden="1" x14ac:dyDescent="0.25">
      <c r="A228" s="53" t="s">
        <v>926</v>
      </c>
      <c r="B228" s="53" t="s">
        <v>1033</v>
      </c>
      <c r="C228" s="53"/>
      <c r="D228" s="53" t="s">
        <v>722</v>
      </c>
      <c r="E228" s="53"/>
      <c r="F228" s="53"/>
      <c r="G228">
        <v>0</v>
      </c>
      <c r="H228">
        <v>0</v>
      </c>
      <c r="I228" s="53" t="s">
        <v>626</v>
      </c>
      <c r="J228">
        <v>1000</v>
      </c>
      <c r="K228" s="21" t="str">
        <f t="shared" si="25"/>
        <v>001-PEBBLE-3</v>
      </c>
      <c r="L228" s="21"/>
      <c r="M228" s="21"/>
      <c r="N228" s="21"/>
      <c r="O228" s="21"/>
      <c r="P228" s="23" t="str">
        <f t="shared" si="26"/>
        <v>DECLARE @ITEM_ID INT = (SELECT ITEM_ID FROM items a join lines b on b.LINE_ID = a.LINE_ID WHERE b.LINE_CODE +'-'+a.INTERNAL_REFERENCE = '001-PEBBLE')</v>
      </c>
      <c r="Q228" s="23" t="str">
        <f t="shared" si="27"/>
        <v>DECLARE @ISACTIVE BIT = (CASE WHEN 'Si' = 'Si' THEN 1 ELSE 0 END)</v>
      </c>
      <c r="R228" s="23" t="str">
        <f t="shared" si="28"/>
        <v>@ITEM_ID,'3','','Azul Oscuro','',NULL,0,@ISACTIVE,1000</v>
      </c>
      <c r="S228" s="21"/>
      <c r="T228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'001-PEBBLE') DECLARE @ISACTIVE BIT = (CASE WHEN 'Si' = 'Si' THEN 1 ELSE 0 END) insert into item_references (ITEM_ID, REFERENCE_CODE, PROVIDER_REFERENCE_CODE, REFERENCE_NAME, PROVIDER_REFERENCE_NAME, NOTES, INVENTORY_QUANTITY, IS_ACTIVE, ALARM_MINIMUM_QUANTITY) values  (@ITEM_ID,'3','','Azul Oscuro','',NULL,0,@ISACTIVE,1000)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228" s="21"/>
      <c r="V228" s="21"/>
      <c r="W228" s="21"/>
      <c r="X228" s="21"/>
      <c r="Y228" s="21"/>
      <c r="Z228" s="21"/>
      <c r="AA228" s="21"/>
      <c r="AB228" s="54" t="str">
        <f t="shared" si="30"/>
        <v>DECLARE @REFERENCE_ID INT = (SELECT REFERENCE_ID FROM item_references WHERE ITEM_ID = @ITEM_ID AND REFERENCE_CODE = '3')</v>
      </c>
      <c r="AC228" s="21"/>
      <c r="AD228" s="54" t="str">
        <f t="shared" si="31"/>
        <v>UPDATE references_warehouse set QUANTITY = 0 WHERE WAREHOUSE_ID = @LOCAL AND REFERENCE_ID = @REFERENCE_ID</v>
      </c>
      <c r="AE228" s="21"/>
      <c r="AF228" s="54" t="str">
        <f t="shared" si="32"/>
        <v>UPDATE references_warehouse set QUANTITY = 0 WHERE WAREHOUSE_ID = @FRANCA AND REFERENCE_ID = @REFERENCE_ID</v>
      </c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</row>
    <row r="229" spans="1:45" hidden="1" x14ac:dyDescent="0.25">
      <c r="A229" s="53" t="s">
        <v>926</v>
      </c>
      <c r="B229" s="53" t="s">
        <v>1032</v>
      </c>
      <c r="C229" s="53"/>
      <c r="D229" s="53" t="s">
        <v>716</v>
      </c>
      <c r="E229" s="53"/>
      <c r="F229" s="53"/>
      <c r="G229">
        <v>0</v>
      </c>
      <c r="H229">
        <v>0</v>
      </c>
      <c r="I229" s="53" t="s">
        <v>626</v>
      </c>
      <c r="J229">
        <v>1000</v>
      </c>
      <c r="K229" s="21" t="str">
        <f t="shared" si="25"/>
        <v>001-PEBBLE-2</v>
      </c>
      <c r="L229" s="21"/>
      <c r="M229" s="21"/>
      <c r="N229" s="21"/>
      <c r="O229" s="21"/>
      <c r="P229" s="23" t="str">
        <f t="shared" si="26"/>
        <v>DECLARE @ITEM_ID INT = (SELECT ITEM_ID FROM items a join lines b on b.LINE_ID = a.LINE_ID WHERE b.LINE_CODE +'-'+a.INTERNAL_REFERENCE = '001-PEBBLE')</v>
      </c>
      <c r="Q229" s="23" t="str">
        <f t="shared" si="27"/>
        <v>DECLARE @ISACTIVE BIT = (CASE WHEN 'Si' = 'Si' THEN 1 ELSE 0 END)</v>
      </c>
      <c r="R229" s="23" t="str">
        <f t="shared" si="28"/>
        <v>@ITEM_ID,'2','','Gris','',NULL,0,@ISACTIVE,1000</v>
      </c>
      <c r="S229" s="21"/>
      <c r="T229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'001-PEBBLE') DECLARE @ISACTIVE BIT = (CASE WHEN 'Si' = 'Si' THEN 1 ELSE 0 END) insert into item_references (ITEM_ID, REFERENCE_CODE, PROVIDER_REFERENCE_CODE, REFERENCE_NAME, PROVIDER_REFERENCE_NAME, NOTES, INVENTORY_QUANTITY, IS_ACTIVE, ALARM_MINIMUM_QUANTITY) values  (@ITEM_ID,'2','','Gris','',NULL,0,@ISACTIVE,1000)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229" s="21"/>
      <c r="V229" s="21"/>
      <c r="W229" s="21"/>
      <c r="X229" s="21"/>
      <c r="Y229" s="21"/>
      <c r="Z229" s="21"/>
      <c r="AA229" s="21"/>
      <c r="AB229" s="54" t="str">
        <f t="shared" si="30"/>
        <v>DECLARE @REFERENCE_ID INT = (SELECT REFERENCE_ID FROM item_references WHERE ITEM_ID = @ITEM_ID AND REFERENCE_CODE = '2')</v>
      </c>
      <c r="AC229" s="21"/>
      <c r="AD229" s="54" t="str">
        <f t="shared" si="31"/>
        <v>UPDATE references_warehouse set QUANTITY = 0 WHERE WAREHOUSE_ID = @LOCAL AND REFERENCE_ID = @REFERENCE_ID</v>
      </c>
      <c r="AE229" s="21"/>
      <c r="AF229" s="54" t="str">
        <f t="shared" si="32"/>
        <v>UPDATE references_warehouse set QUANTITY = 0 WHERE WAREHOUSE_ID = @FRANCA AND REFERENCE_ID = @REFERENCE_ID</v>
      </c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</row>
    <row r="230" spans="1:45" hidden="1" x14ac:dyDescent="0.25">
      <c r="A230" s="53" t="s">
        <v>926</v>
      </c>
      <c r="B230" s="53" t="s">
        <v>1030</v>
      </c>
      <c r="C230" s="53"/>
      <c r="D230" s="53" t="s">
        <v>713</v>
      </c>
      <c r="E230" s="53"/>
      <c r="F230" s="53"/>
      <c r="G230">
        <v>0</v>
      </c>
      <c r="H230">
        <v>0</v>
      </c>
      <c r="I230" s="53" t="s">
        <v>626</v>
      </c>
      <c r="J230">
        <v>1000</v>
      </c>
      <c r="K230" s="21" t="str">
        <f t="shared" si="25"/>
        <v>001-PEBBLE-1</v>
      </c>
      <c r="L230" s="21"/>
      <c r="M230" s="21"/>
      <c r="N230" s="21"/>
      <c r="O230" s="21"/>
      <c r="P230" s="23" t="str">
        <f t="shared" si="26"/>
        <v>DECLARE @ITEM_ID INT = (SELECT ITEM_ID FROM items a join lines b on b.LINE_ID = a.LINE_ID WHERE b.LINE_CODE +'-'+a.INTERNAL_REFERENCE = '001-PEBBLE')</v>
      </c>
      <c r="Q230" s="23" t="str">
        <f t="shared" si="27"/>
        <v>DECLARE @ISACTIVE BIT = (CASE WHEN 'Si' = 'Si' THEN 1 ELSE 0 END)</v>
      </c>
      <c r="R230" s="23" t="str">
        <f t="shared" si="28"/>
        <v>@ITEM_ID,'1','','Negro','',NULL,0,@ISACTIVE,1000</v>
      </c>
      <c r="S230" s="21"/>
      <c r="T230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'001-PEBBLE')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(@ITEM_ID,'1','','Negro','',NULL,0,@ISACTIVE,1000)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30" s="21"/>
      <c r="V230" s="21"/>
      <c r="W230" s="21"/>
      <c r="X230" s="21"/>
      <c r="Y230" s="21"/>
      <c r="Z230" s="21"/>
      <c r="AA230" s="21"/>
      <c r="AB230" s="54" t="str">
        <f t="shared" si="30"/>
        <v>DECLARE @REFERENCE_ID INT = (SELECT REFERENCE_ID FROM item_references WHERE ITEM_ID = @ITEM_ID AND REFERENCE_CODE = '1')</v>
      </c>
      <c r="AC230" s="21"/>
      <c r="AD230" s="54" t="str">
        <f t="shared" si="31"/>
        <v>UPDATE references_warehouse set QUANTITY = 0 WHERE WAREHOUSE_ID = @LOCAL AND REFERENCE_ID = @REFERENCE_ID</v>
      </c>
      <c r="AE230" s="21"/>
      <c r="AF230" s="54" t="str">
        <f t="shared" si="32"/>
        <v>UPDATE references_warehouse set QUANTITY = 0 WHERE WAREHOUSE_ID = @FRANCA AND REFERENCE_ID = @REFERENCE_ID</v>
      </c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</row>
    <row r="231" spans="1:45" hidden="1" x14ac:dyDescent="0.25">
      <c r="A231" s="53" t="s">
        <v>926</v>
      </c>
      <c r="B231" s="53" t="s">
        <v>1034</v>
      </c>
      <c r="C231" s="53"/>
      <c r="D231" s="53" t="s">
        <v>715</v>
      </c>
      <c r="E231" s="53"/>
      <c r="F231" s="53"/>
      <c r="G231">
        <v>0</v>
      </c>
      <c r="H231">
        <v>0</v>
      </c>
      <c r="I231" s="53" t="s">
        <v>626</v>
      </c>
      <c r="J231">
        <v>1000</v>
      </c>
      <c r="K231" s="21" t="str">
        <f t="shared" si="25"/>
        <v>001-PEBBLE-4</v>
      </c>
      <c r="L231" s="21"/>
      <c r="M231" s="21"/>
      <c r="N231" s="21"/>
      <c r="O231" s="21"/>
      <c r="P231" s="23" t="str">
        <f t="shared" si="26"/>
        <v>DECLARE @ITEM_ID INT = (SELECT ITEM_ID FROM items a join lines b on b.LINE_ID = a.LINE_ID WHERE b.LINE_CODE +'-'+a.INTERNAL_REFERENCE = '001-PEBBLE')</v>
      </c>
      <c r="Q231" s="23" t="str">
        <f t="shared" si="27"/>
        <v>DECLARE @ISACTIVE BIT = (CASE WHEN 'Si' = 'Si' THEN 1 ELSE 0 END)</v>
      </c>
      <c r="R231" s="23" t="str">
        <f t="shared" si="28"/>
        <v>@ITEM_ID,'4','','Rojo','',NULL,0,@ISACTIVE,1000</v>
      </c>
      <c r="S231" s="21"/>
      <c r="T231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'001-PEBBLE') DECLARE @ISACTIVE BIT = (CASE WHEN 'Si' = 'Si' THEN 1 ELSE 0 END) insert into item_references (ITEM_ID, REFERENCE_CODE, PROVIDER_REFERENCE_CODE, REFERENCE_NAME, PROVIDER_REFERENCE_NAME, NOTES, INVENTORY_QUANTITY, IS_ACTIVE, ALARM_MINIMUM_QUANTITY) values  (@ITEM_ID,'4','','Rojo','',NULL,0,@ISACTIVE,1000)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231" s="21"/>
      <c r="V231" s="21"/>
      <c r="W231" s="21"/>
      <c r="X231" s="21"/>
      <c r="Y231" s="21"/>
      <c r="Z231" s="21"/>
      <c r="AA231" s="21"/>
      <c r="AB231" s="54" t="str">
        <f t="shared" si="30"/>
        <v>DECLARE @REFERENCE_ID INT = (SELECT REFERENCE_ID FROM item_references WHERE ITEM_ID = @ITEM_ID AND REFERENCE_CODE = '4')</v>
      </c>
      <c r="AC231" s="21"/>
      <c r="AD231" s="54" t="str">
        <f t="shared" si="31"/>
        <v>UPDATE references_warehouse set QUANTITY = 0 WHERE WAREHOUSE_ID = @LOCAL AND REFERENCE_ID = @REFERENCE_ID</v>
      </c>
      <c r="AE231" s="21"/>
      <c r="AF231" s="54" t="str">
        <f t="shared" si="32"/>
        <v>UPDATE references_warehouse set QUANTITY = 0 WHERE WAREHOUSE_ID = @FRANCA AND REFERENCE_ID = @REFERENCE_ID</v>
      </c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</row>
    <row r="232" spans="1:45" hidden="1" x14ac:dyDescent="0.25">
      <c r="A232" s="53" t="s">
        <v>926</v>
      </c>
      <c r="B232" s="53" t="s">
        <v>1038</v>
      </c>
      <c r="C232" s="53"/>
      <c r="D232" s="53" t="s">
        <v>721</v>
      </c>
      <c r="E232" s="53"/>
      <c r="F232" s="53"/>
      <c r="G232">
        <v>0</v>
      </c>
      <c r="H232">
        <v>0</v>
      </c>
      <c r="I232" s="53" t="s">
        <v>626</v>
      </c>
      <c r="J232">
        <v>1000</v>
      </c>
      <c r="K232" s="21" t="str">
        <f t="shared" si="25"/>
        <v>001-PEBBLE-5</v>
      </c>
      <c r="L232" s="21"/>
      <c r="M232" s="21"/>
      <c r="N232" s="21"/>
      <c r="O232" s="21"/>
      <c r="P232" s="23" t="str">
        <f t="shared" si="26"/>
        <v>DECLARE @ITEM_ID INT = (SELECT ITEM_ID FROM items a join lines b on b.LINE_ID = a.LINE_ID WHERE b.LINE_CODE +'-'+a.INTERNAL_REFERENCE = '001-PEBBLE')</v>
      </c>
      <c r="Q232" s="23" t="str">
        <f t="shared" si="27"/>
        <v>DECLARE @ISACTIVE BIT = (CASE WHEN 'Si' = 'Si' THEN 1 ELSE 0 END)</v>
      </c>
      <c r="R232" s="23" t="str">
        <f t="shared" si="28"/>
        <v>@ITEM_ID,'5','','Verde','',NULL,0,@ISACTIVE,1000</v>
      </c>
      <c r="S232" s="21"/>
      <c r="T232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'001-PEBBLE') DECLARE @ISACTIVE BIT = (CASE WHEN 'Si' = 'Si' THEN 1 ELSE 0 END) insert into item_references (ITEM_ID, REFERENCE_CODE, PROVIDER_REFERENCE_CODE, REFERENCE_NAME, PROVIDER_REFERENCE_NAME, NOTES, INVENTORY_QUANTITY, IS_ACTIVE, ALARM_MINIMUM_QUANTITY) values  (@ITEM_ID,'5','','Verde','',NULL,0,@ISACTIVE,1000)
DECLARE @REFERENCE_ID INT = (SELECT REFERENCE_ID FROM item_references WHERE ITEM_ID = @ITEM_ID AND REFERENCE_CODE = '5') UPDATE references_warehouse set QUANTITY = 0 WHERE WAREHOUSE_ID = @LOCAL AND REFERENCE_ID = @REFERENCE_ID UPDATE references_warehouse set QUANTITY = 0 WHERE WAREHOUSE_ID = @FRANCA AND REFERENCE_ID = @REFERENCE_ID
GO</v>
      </c>
      <c r="U232" s="21"/>
      <c r="V232" s="21"/>
      <c r="W232" s="21"/>
      <c r="X232" s="21"/>
      <c r="Y232" s="21"/>
      <c r="Z232" s="21"/>
      <c r="AA232" s="21"/>
      <c r="AB232" s="54" t="str">
        <f t="shared" si="30"/>
        <v>DECLARE @REFERENCE_ID INT = (SELECT REFERENCE_ID FROM item_references WHERE ITEM_ID = @ITEM_ID AND REFERENCE_CODE = '5')</v>
      </c>
      <c r="AC232" s="21"/>
      <c r="AD232" s="54" t="str">
        <f t="shared" si="31"/>
        <v>UPDATE references_warehouse set QUANTITY = 0 WHERE WAREHOUSE_ID = @LOCAL AND REFERENCE_ID = @REFERENCE_ID</v>
      </c>
      <c r="AE232" s="21"/>
      <c r="AF232" s="54" t="str">
        <f t="shared" si="32"/>
        <v>UPDATE references_warehouse set QUANTITY = 0 WHERE WAREHOUSE_ID = @FRANCA AND REFERENCE_ID = @REFERENCE_ID</v>
      </c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</row>
    <row r="233" spans="1:45" hidden="1" x14ac:dyDescent="0.25">
      <c r="A233" s="53" t="s">
        <v>1017</v>
      </c>
      <c r="B233" s="53" t="s">
        <v>1030</v>
      </c>
      <c r="C233" s="53"/>
      <c r="D233" s="53" t="s">
        <v>717</v>
      </c>
      <c r="E233" s="53"/>
      <c r="F233" s="53"/>
      <c r="G233">
        <v>0</v>
      </c>
      <c r="H233">
        <v>0</v>
      </c>
      <c r="I233" s="53" t="s">
        <v>626</v>
      </c>
      <c r="J233">
        <v>700</v>
      </c>
      <c r="K233" s="21" t="str">
        <f t="shared" si="25"/>
        <v>001-RE-202-1</v>
      </c>
      <c r="L233" s="21"/>
      <c r="M233" s="21"/>
      <c r="N233" s="21"/>
      <c r="O233" s="21"/>
      <c r="P233" s="23" t="str">
        <f t="shared" si="26"/>
        <v>DECLARE @ITEM_ID INT = (SELECT ITEM_ID FROM items a join lines b on b.LINE_ID = a.LINE_ID WHERE b.LINE_CODE +'-'+a.INTERNAL_REFERENCE = '001-RE-202')</v>
      </c>
      <c r="Q233" s="23" t="str">
        <f t="shared" si="27"/>
        <v>DECLARE @ISACTIVE BIT = (CASE WHEN 'Si' = 'Si' THEN 1 ELSE 0 END)</v>
      </c>
      <c r="R233" s="23" t="str">
        <f t="shared" si="28"/>
        <v>@ITEM_ID,'1','','Silver','',NULL,0,@ISACTIVE,700</v>
      </c>
      <c r="S233" s="21"/>
      <c r="T233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'001-RE-202') DECLARE @ISACTIVE BIT = (CASE WHEN 'Si' = 'Si' THEN 1 ELSE 0 END) insert into item_references (ITEM_ID, REFERENCE_CODE, PROVIDER_REFERENCE_CODE, REFERENCE_NAME, PROVIDER_REFERENCE_NAME, NOTES, INVENTORY_QUANTITY, IS_ACTIVE, ALARM_MINIMUM_QUANTITY) values  (@ITEM_ID,'1','','Silver','',NULL,0,@ISACTIVE,700)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33" s="21"/>
      <c r="V233" s="21"/>
      <c r="W233" s="21"/>
      <c r="X233" s="21"/>
      <c r="Y233" s="21"/>
      <c r="Z233" s="21"/>
      <c r="AA233" s="21"/>
      <c r="AB233" s="54" t="str">
        <f t="shared" si="30"/>
        <v>DECLARE @REFERENCE_ID INT = (SELECT REFERENCE_ID FROM item_references WHERE ITEM_ID = @ITEM_ID AND REFERENCE_CODE = '1')</v>
      </c>
      <c r="AC233" s="21"/>
      <c r="AD233" s="54" t="str">
        <f t="shared" si="31"/>
        <v>UPDATE references_warehouse set QUANTITY = 0 WHERE WAREHOUSE_ID = @LOCAL AND REFERENCE_ID = @REFERENCE_ID</v>
      </c>
      <c r="AE233" s="21"/>
      <c r="AF233" s="54" t="str">
        <f t="shared" si="32"/>
        <v>UPDATE references_warehouse set QUANTITY = 0 WHERE WAREHOUSE_ID = @FRANCA AND REFERENCE_ID = @REFERENCE_ID</v>
      </c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</row>
    <row r="234" spans="1:45" hidden="1" x14ac:dyDescent="0.25">
      <c r="A234" s="53" t="s">
        <v>1007</v>
      </c>
      <c r="B234" s="53" t="s">
        <v>1030</v>
      </c>
      <c r="C234" s="53"/>
      <c r="D234" s="53" t="s">
        <v>713</v>
      </c>
      <c r="E234" s="53"/>
      <c r="F234" s="53"/>
      <c r="G234">
        <v>0</v>
      </c>
      <c r="H234">
        <v>0</v>
      </c>
      <c r="I234" s="53" t="s">
        <v>626</v>
      </c>
      <c r="J234">
        <v>700</v>
      </c>
      <c r="K234" s="21" t="str">
        <f t="shared" si="25"/>
        <v>001-SET-SW-DLU-1</v>
      </c>
      <c r="L234" s="21"/>
      <c r="M234" s="21"/>
      <c r="N234" s="21"/>
      <c r="O234" s="21"/>
      <c r="P234" s="23" t="str">
        <f t="shared" si="26"/>
        <v>DECLARE @ITEM_ID INT = (SELECT ITEM_ID FROM items a join lines b on b.LINE_ID = a.LINE_ID WHERE b.LINE_CODE +'-'+a.INTERNAL_REFERENCE = '001-SET-SW-DLU')</v>
      </c>
      <c r="Q234" s="23" t="str">
        <f t="shared" si="27"/>
        <v>DECLARE @ISACTIVE BIT = (CASE WHEN 'Si' = 'Si' THEN 1 ELSE 0 END)</v>
      </c>
      <c r="R234" s="23" t="str">
        <f t="shared" si="28"/>
        <v>@ITEM_ID,'1','','Negro','',NULL,0,@ISACTIVE,700</v>
      </c>
      <c r="S234" s="21"/>
      <c r="T234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'001-SET-SW-DLU')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34" s="21"/>
      <c r="V234" s="21"/>
      <c r="W234" s="21"/>
      <c r="X234" s="21"/>
      <c r="Y234" s="21"/>
      <c r="Z234" s="21"/>
      <c r="AA234" s="21"/>
      <c r="AB234" s="54" t="str">
        <f t="shared" si="30"/>
        <v>DECLARE @REFERENCE_ID INT = (SELECT REFERENCE_ID FROM item_references WHERE ITEM_ID = @ITEM_ID AND REFERENCE_CODE = '1')</v>
      </c>
      <c r="AC234" s="21"/>
      <c r="AD234" s="54" t="str">
        <f t="shared" si="31"/>
        <v>UPDATE references_warehouse set QUANTITY = 0 WHERE WAREHOUSE_ID = @LOCAL AND REFERENCE_ID = @REFERENCE_ID</v>
      </c>
      <c r="AE234" s="21"/>
      <c r="AF234" s="54" t="str">
        <f t="shared" si="32"/>
        <v>UPDATE references_warehouse set QUANTITY = 0 WHERE WAREHOUSE_ID = @FRANCA AND REFERENCE_ID = @REFERENCE_ID</v>
      </c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</row>
    <row r="235" spans="1:45" hidden="1" x14ac:dyDescent="0.25">
      <c r="A235" s="53" t="s">
        <v>995</v>
      </c>
      <c r="B235" s="53" t="s">
        <v>1030</v>
      </c>
      <c r="C235" s="53"/>
      <c r="D235" s="53" t="s">
        <v>720</v>
      </c>
      <c r="E235" s="53"/>
      <c r="F235" s="53"/>
      <c r="G235">
        <v>0</v>
      </c>
      <c r="H235">
        <v>0</v>
      </c>
      <c r="I235" s="53" t="s">
        <v>626</v>
      </c>
      <c r="J235">
        <v>800</v>
      </c>
      <c r="K235" s="21" t="str">
        <f t="shared" si="25"/>
        <v>001-SOOKIE-1</v>
      </c>
      <c r="L235" s="21"/>
      <c r="M235" s="21"/>
      <c r="N235" s="21"/>
      <c r="O235" s="21"/>
      <c r="P235" s="23" t="str">
        <f t="shared" si="26"/>
        <v>DECLARE @ITEM_ID INT = (SELECT ITEM_ID FROM items a join lines b on b.LINE_ID = a.LINE_ID WHERE b.LINE_CODE +'-'+a.INTERNAL_REFERENCE = '001-SOOKIE')</v>
      </c>
      <c r="Q235" s="23" t="str">
        <f t="shared" si="27"/>
        <v>DECLARE @ISACTIVE BIT = (CASE WHEN 'Si' = 'Si' THEN 1 ELSE 0 END)</v>
      </c>
      <c r="R235" s="23" t="str">
        <f t="shared" si="28"/>
        <v>@ITEM_ID,'1','','Azul Royal','',NULL,0,@ISACTIVE,800</v>
      </c>
      <c r="S235" s="21"/>
      <c r="T235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'001-SOOKIE') DECLARE @ISACTIVE BIT = (CASE WHEN 'Si' = 'Si' THEN 1 ELSE 0 END) insert into item_references (ITEM_ID, REFERENCE_CODE, PROVIDER_REFERENCE_CODE, REFERENCE_NAME, PROVIDER_REFERENCE_NAME, NOTES, INVENTORY_QUANTITY, IS_ACTIVE, ALARM_MINIMUM_QUANTITY) values  (@ITEM_ID,'1','','Azul Royal','',NULL,0,@ISACTIVE,800)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35" s="21"/>
      <c r="V235" s="21"/>
      <c r="W235" s="21"/>
      <c r="X235" s="21"/>
      <c r="Y235" s="21"/>
      <c r="Z235" s="21"/>
      <c r="AA235" s="21"/>
      <c r="AB235" s="54" t="str">
        <f t="shared" si="30"/>
        <v>DECLARE @REFERENCE_ID INT = (SELECT REFERENCE_ID FROM item_references WHERE ITEM_ID = @ITEM_ID AND REFERENCE_CODE = '1')</v>
      </c>
      <c r="AC235" s="21"/>
      <c r="AD235" s="54" t="str">
        <f t="shared" si="31"/>
        <v>UPDATE references_warehouse set QUANTITY = 0 WHERE WAREHOUSE_ID = @LOCAL AND REFERENCE_ID = @REFERENCE_ID</v>
      </c>
      <c r="AE235" s="21"/>
      <c r="AF235" s="54" t="str">
        <f t="shared" si="32"/>
        <v>UPDATE references_warehouse set QUANTITY = 0 WHERE WAREHOUSE_ID = @FRANCA AND REFERENCE_ID = @REFERENCE_ID</v>
      </c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</row>
    <row r="236" spans="1:45" hidden="1" x14ac:dyDescent="0.25">
      <c r="A236" s="53" t="s">
        <v>995</v>
      </c>
      <c r="B236" s="53" t="s">
        <v>1034</v>
      </c>
      <c r="C236" s="53"/>
      <c r="D236" s="53" t="s">
        <v>716</v>
      </c>
      <c r="E236" s="53"/>
      <c r="F236" s="53"/>
      <c r="G236">
        <v>0</v>
      </c>
      <c r="H236">
        <v>0</v>
      </c>
      <c r="I236" s="53" t="s">
        <v>626</v>
      </c>
      <c r="J236">
        <v>800</v>
      </c>
      <c r="K236" s="21" t="str">
        <f t="shared" si="25"/>
        <v>001-SOOKIE-4</v>
      </c>
      <c r="L236" s="21"/>
      <c r="M236" s="21"/>
      <c r="N236" s="21"/>
      <c r="O236" s="21"/>
      <c r="P236" s="23" t="str">
        <f t="shared" si="26"/>
        <v>DECLARE @ITEM_ID INT = (SELECT ITEM_ID FROM items a join lines b on b.LINE_ID = a.LINE_ID WHERE b.LINE_CODE +'-'+a.INTERNAL_REFERENCE = '001-SOOKIE')</v>
      </c>
      <c r="Q236" s="23" t="str">
        <f t="shared" si="27"/>
        <v>DECLARE @ISACTIVE BIT = (CASE WHEN 'Si' = 'Si' THEN 1 ELSE 0 END)</v>
      </c>
      <c r="R236" s="23" t="str">
        <f t="shared" si="28"/>
        <v>@ITEM_ID,'4','','Gris','',NULL,0,@ISACTIVE,800</v>
      </c>
      <c r="S236" s="21"/>
      <c r="T236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'001-SOOKIE') DECLARE @ISACTIVE BIT = (CASE WHEN 'Si' = 'Si' THEN 1 ELSE 0 END) insert into item_references (ITEM_ID, REFERENCE_CODE, PROVIDER_REFERENCE_CODE, REFERENCE_NAME, PROVIDER_REFERENCE_NAME, NOTES, INVENTORY_QUANTITY, IS_ACTIVE, ALARM_MINIMUM_QUANTITY) values  (@ITEM_ID,'4','','Gris','',NULL,0,@ISACTIVE,800)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236" s="21"/>
      <c r="V236" s="21"/>
      <c r="W236" s="21"/>
      <c r="X236" s="21"/>
      <c r="Y236" s="21"/>
      <c r="Z236" s="21"/>
      <c r="AA236" s="21"/>
      <c r="AB236" s="54" t="str">
        <f t="shared" si="30"/>
        <v>DECLARE @REFERENCE_ID INT = (SELECT REFERENCE_ID FROM item_references WHERE ITEM_ID = @ITEM_ID AND REFERENCE_CODE = '4')</v>
      </c>
      <c r="AC236" s="21"/>
      <c r="AD236" s="54" t="str">
        <f t="shared" si="31"/>
        <v>UPDATE references_warehouse set QUANTITY = 0 WHERE WAREHOUSE_ID = @LOCAL AND REFERENCE_ID = @REFERENCE_ID</v>
      </c>
      <c r="AE236" s="21"/>
      <c r="AF236" s="54" t="str">
        <f t="shared" si="32"/>
        <v>UPDATE references_warehouse set QUANTITY = 0 WHERE WAREHOUSE_ID = @FRANCA AND REFERENCE_ID = @REFERENCE_ID</v>
      </c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</row>
    <row r="237" spans="1:45" hidden="1" x14ac:dyDescent="0.25">
      <c r="A237" s="53" t="s">
        <v>995</v>
      </c>
      <c r="B237" s="53" t="s">
        <v>1032</v>
      </c>
      <c r="C237" s="53"/>
      <c r="D237" s="53" t="s">
        <v>713</v>
      </c>
      <c r="E237" s="53"/>
      <c r="F237" s="53"/>
      <c r="G237">
        <v>0</v>
      </c>
      <c r="H237">
        <v>0</v>
      </c>
      <c r="I237" s="53" t="s">
        <v>626</v>
      </c>
      <c r="J237">
        <v>800</v>
      </c>
      <c r="K237" s="21" t="str">
        <f t="shared" si="25"/>
        <v>001-SOOKIE-2</v>
      </c>
      <c r="L237" s="21"/>
      <c r="M237" s="21"/>
      <c r="N237" s="21"/>
      <c r="O237" s="21"/>
      <c r="P237" s="23" t="str">
        <f t="shared" si="26"/>
        <v>DECLARE @ITEM_ID INT = (SELECT ITEM_ID FROM items a join lines b on b.LINE_ID = a.LINE_ID WHERE b.LINE_CODE +'-'+a.INTERNAL_REFERENCE = '001-SOOKIE')</v>
      </c>
      <c r="Q237" s="23" t="str">
        <f t="shared" si="27"/>
        <v>DECLARE @ISACTIVE BIT = (CASE WHEN 'Si' = 'Si' THEN 1 ELSE 0 END)</v>
      </c>
      <c r="R237" s="23" t="str">
        <f t="shared" si="28"/>
        <v>@ITEM_ID,'2','','Negro','',NULL,0,@ISACTIVE,800</v>
      </c>
      <c r="S237" s="21"/>
      <c r="T237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'001-SOOKIE') DECLARE @ISACTIVE BIT = (CASE WHEN 'Si' = 'Si' THEN 1 ELSE 0 END) insert into item_references (ITEM_ID, REFERENCE_CODE, PROVIDER_REFERENCE_CODE, REFERENCE_NAME, PROVIDER_REFERENCE_NAME, NOTES, INVENTORY_QUANTITY, IS_ACTIVE, ALARM_MINIMUM_QUANTITY) values  (@ITEM_ID,'2','','Negro','',NULL,0,@ISACTIVE,800)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237" s="21"/>
      <c r="V237" s="21"/>
      <c r="W237" s="21"/>
      <c r="X237" s="21"/>
      <c r="Y237" s="21"/>
      <c r="Z237" s="21"/>
      <c r="AA237" s="21"/>
      <c r="AB237" s="54" t="str">
        <f t="shared" si="30"/>
        <v>DECLARE @REFERENCE_ID INT = (SELECT REFERENCE_ID FROM item_references WHERE ITEM_ID = @ITEM_ID AND REFERENCE_CODE = '2')</v>
      </c>
      <c r="AC237" s="21"/>
      <c r="AD237" s="54" t="str">
        <f t="shared" si="31"/>
        <v>UPDATE references_warehouse set QUANTITY = 0 WHERE WAREHOUSE_ID = @LOCAL AND REFERENCE_ID = @REFERENCE_ID</v>
      </c>
      <c r="AE237" s="21"/>
      <c r="AF237" s="54" t="str">
        <f t="shared" si="32"/>
        <v>UPDATE references_warehouse set QUANTITY = 0 WHERE WAREHOUSE_ID = @FRANCA AND REFERENCE_ID = @REFERENCE_ID</v>
      </c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</row>
    <row r="238" spans="1:45" hidden="1" x14ac:dyDescent="0.25">
      <c r="A238" s="53" t="s">
        <v>995</v>
      </c>
      <c r="B238" s="53" t="s">
        <v>1033</v>
      </c>
      <c r="C238" s="53"/>
      <c r="D238" s="53" t="s">
        <v>715</v>
      </c>
      <c r="E238" s="53"/>
      <c r="F238" s="53"/>
      <c r="G238">
        <v>0</v>
      </c>
      <c r="H238">
        <v>0</v>
      </c>
      <c r="I238" s="53" t="s">
        <v>626</v>
      </c>
      <c r="J238">
        <v>800</v>
      </c>
      <c r="K238" s="21" t="str">
        <f t="shared" si="25"/>
        <v>001-SOOKIE-3</v>
      </c>
      <c r="L238" s="21"/>
      <c r="M238" s="21"/>
      <c r="N238" s="21"/>
      <c r="O238" s="21"/>
      <c r="P238" s="23" t="str">
        <f t="shared" si="26"/>
        <v>DECLARE @ITEM_ID INT = (SELECT ITEM_ID FROM items a join lines b on b.LINE_ID = a.LINE_ID WHERE b.LINE_CODE +'-'+a.INTERNAL_REFERENCE = '001-SOOKIE')</v>
      </c>
      <c r="Q238" s="23" t="str">
        <f t="shared" si="27"/>
        <v>DECLARE @ISACTIVE BIT = (CASE WHEN 'Si' = 'Si' THEN 1 ELSE 0 END)</v>
      </c>
      <c r="R238" s="23" t="str">
        <f t="shared" si="28"/>
        <v>@ITEM_ID,'3','','Rojo','',NULL,0,@ISACTIVE,800</v>
      </c>
      <c r="S238" s="21"/>
      <c r="T238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'001-SOOKIE') DECLARE @ISACTIVE BIT = (CASE WHEN 'Si' = 'Si' THEN 1 ELSE 0 END) insert into item_references (ITEM_ID, REFERENCE_CODE, PROVIDER_REFERENCE_CODE, REFERENCE_NAME, PROVIDER_REFERENCE_NAME, NOTES, INVENTORY_QUANTITY, IS_ACTIVE, ALARM_MINIMUM_QUANTITY) values  (@ITEM_ID,'3','','Rojo','',NULL,0,@ISACTIVE,800)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238" s="21"/>
      <c r="V238" s="21"/>
      <c r="W238" s="21"/>
      <c r="X238" s="21"/>
      <c r="Y238" s="21"/>
      <c r="Z238" s="21"/>
      <c r="AA238" s="21"/>
      <c r="AB238" s="54" t="str">
        <f t="shared" si="30"/>
        <v>DECLARE @REFERENCE_ID INT = (SELECT REFERENCE_ID FROM item_references WHERE ITEM_ID = @ITEM_ID AND REFERENCE_CODE = '3')</v>
      </c>
      <c r="AC238" s="21"/>
      <c r="AD238" s="54" t="str">
        <f t="shared" si="31"/>
        <v>UPDATE references_warehouse set QUANTITY = 0 WHERE WAREHOUSE_ID = @LOCAL AND REFERENCE_ID = @REFERENCE_ID</v>
      </c>
      <c r="AE238" s="21"/>
      <c r="AF238" s="54" t="str">
        <f t="shared" si="32"/>
        <v>UPDATE references_warehouse set QUANTITY = 0 WHERE WAREHOUSE_ID = @FRANCA AND REFERENCE_ID = @REFERENCE_ID</v>
      </c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</row>
    <row r="239" spans="1:45" x14ac:dyDescent="0.25">
      <c r="A239" s="53" t="s">
        <v>991</v>
      </c>
      <c r="B239" s="53" t="s">
        <v>1030</v>
      </c>
      <c r="C239" s="53"/>
      <c r="D239" s="53" t="s">
        <v>720</v>
      </c>
      <c r="E239" s="53"/>
      <c r="F239" s="53"/>
      <c r="G239">
        <v>0</v>
      </c>
      <c r="H239">
        <v>0</v>
      </c>
      <c r="I239" s="53" t="s">
        <v>626</v>
      </c>
      <c r="J239">
        <v>2000</v>
      </c>
      <c r="K239" s="21" t="str">
        <f t="shared" si="25"/>
        <v>001-SUMMIT-E-B-1</v>
      </c>
      <c r="L239" s="21"/>
      <c r="M239" s="21"/>
      <c r="N239" s="21"/>
      <c r="O239" s="21"/>
      <c r="P239" s="23" t="str">
        <f t="shared" si="26"/>
        <v>DECLARE @ITEM_ID INT = (SELECT ITEM_ID FROM items a join lines b on b.LINE_ID = a.LINE_ID WHERE b.LINE_CODE +'-'+a.INTERNAL_REFERENCE = '001-SUMMIT-E-B')</v>
      </c>
      <c r="Q239" s="23" t="str">
        <f t="shared" si="27"/>
        <v>DECLARE @ISACTIVE BIT = (CASE WHEN 'Si' = 'Si' THEN 1 ELSE 0 END)</v>
      </c>
      <c r="R239" s="23" t="str">
        <f t="shared" si="28"/>
        <v>@ITEM_ID,'1','','Azul Royal','',NULL,0,@ISACTIVE,2000</v>
      </c>
      <c r="S239" s="21"/>
      <c r="T239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'001-SUMMIT-E-B') DECLARE @ISACTIVE BIT = (CASE WHEN 'Si' = 'Si' THEN 1 ELSE 0 END) insert into item_references (ITEM_ID, REFERENCE_CODE, PROVIDER_REFERENCE_CODE, REFERENCE_NAME, PROVIDER_REFERENCE_NAME, NOTES, INVENTORY_QUANTITY, IS_ACTIVE, ALARM_MINIMUM_QUANTITY) values  (@ITEM_ID,'1','','Azul Royal','',NULL,0,@ISACTIVE,2000)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39" s="21"/>
      <c r="V239" s="21"/>
      <c r="W239" s="21"/>
      <c r="X239" s="21"/>
      <c r="Y239" s="21"/>
      <c r="Z239" s="21"/>
      <c r="AA239" s="21"/>
      <c r="AB239" s="54" t="str">
        <f t="shared" si="30"/>
        <v>DECLARE @REFERENCE_ID INT = (SELECT REFERENCE_ID FROM item_references WHERE ITEM_ID = @ITEM_ID AND REFERENCE_CODE = '1')</v>
      </c>
      <c r="AC239" s="21"/>
      <c r="AD239" s="54" t="str">
        <f t="shared" si="31"/>
        <v>UPDATE references_warehouse set QUANTITY = 0 WHERE WAREHOUSE_ID = @LOCAL AND REFERENCE_ID = @REFERENCE_ID</v>
      </c>
      <c r="AE239" s="21"/>
      <c r="AF239" s="54" t="str">
        <f t="shared" si="32"/>
        <v>UPDATE references_warehouse set QUANTITY = 0 WHERE WAREHOUSE_ID = @FRANCA AND REFERENCE_ID = @REFERENCE_ID</v>
      </c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</row>
    <row r="240" spans="1:45" x14ac:dyDescent="0.25">
      <c r="A240" s="53" t="s">
        <v>991</v>
      </c>
      <c r="B240" s="53" t="s">
        <v>1034</v>
      </c>
      <c r="C240" s="53"/>
      <c r="D240" s="53" t="s">
        <v>716</v>
      </c>
      <c r="E240" s="53"/>
      <c r="F240" s="53"/>
      <c r="G240">
        <v>0</v>
      </c>
      <c r="H240">
        <v>0</v>
      </c>
      <c r="I240" s="53" t="s">
        <v>626</v>
      </c>
      <c r="J240">
        <v>3000</v>
      </c>
      <c r="K240" s="21" t="str">
        <f t="shared" si="25"/>
        <v>001-SUMMIT-E-B-4</v>
      </c>
      <c r="L240" s="21"/>
      <c r="M240" s="21"/>
      <c r="N240" s="21"/>
      <c r="O240" s="21"/>
      <c r="P240" s="23" t="str">
        <f t="shared" si="26"/>
        <v>DECLARE @ITEM_ID INT = (SELECT ITEM_ID FROM items a join lines b on b.LINE_ID = a.LINE_ID WHERE b.LINE_CODE +'-'+a.INTERNAL_REFERENCE = '001-SUMMIT-E-B')</v>
      </c>
      <c r="Q240" s="23" t="str">
        <f t="shared" si="27"/>
        <v>DECLARE @ISACTIVE BIT = (CASE WHEN 'Si' = 'Si' THEN 1 ELSE 0 END)</v>
      </c>
      <c r="R240" s="23" t="str">
        <f t="shared" si="28"/>
        <v>@ITEM_ID,'4','','Gris','',NULL,0,@ISACTIVE,3000</v>
      </c>
      <c r="S240" s="21"/>
      <c r="T240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'001-SUMMIT-E-B') DECLARE @ISACTIVE BIT = (CASE WHEN 'Si' = 'Si' THEN 1 ELSE 0 END) insert into item_references (ITEM_ID, REFERENCE_CODE, PROVIDER_REFERENCE_CODE, REFERENCE_NAME, PROVIDER_REFERENCE_NAME, NOTES, INVENTORY_QUANTITY, IS_ACTIVE, ALARM_MINIMUM_QUANTITY) values  (@ITEM_ID,'4','','Gris','',NULL,0,@ISACTIVE,3000)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240" s="21"/>
      <c r="V240" s="21"/>
      <c r="W240" s="21"/>
      <c r="X240" s="21"/>
      <c r="Y240" s="21"/>
      <c r="Z240" s="21"/>
      <c r="AA240" s="21"/>
      <c r="AB240" s="54" t="str">
        <f t="shared" si="30"/>
        <v>DECLARE @REFERENCE_ID INT = (SELECT REFERENCE_ID FROM item_references WHERE ITEM_ID = @ITEM_ID AND REFERENCE_CODE = '4')</v>
      </c>
      <c r="AC240" s="21"/>
      <c r="AD240" s="54" t="str">
        <f t="shared" si="31"/>
        <v>UPDATE references_warehouse set QUANTITY = 0 WHERE WAREHOUSE_ID = @LOCAL AND REFERENCE_ID = @REFERENCE_ID</v>
      </c>
      <c r="AE240" s="21"/>
      <c r="AF240" s="54" t="str">
        <f t="shared" si="32"/>
        <v>UPDATE references_warehouse set QUANTITY = 0 WHERE WAREHOUSE_ID = @FRANCA AND REFERENCE_ID = @REFERENCE_ID</v>
      </c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</row>
    <row r="241" spans="1:45" x14ac:dyDescent="0.25">
      <c r="A241" s="53" t="s">
        <v>991</v>
      </c>
      <c r="B241" s="53" t="s">
        <v>1032</v>
      </c>
      <c r="C241" s="53"/>
      <c r="D241" s="53" t="s">
        <v>724</v>
      </c>
      <c r="E241" s="53"/>
      <c r="F241" s="53"/>
      <c r="G241">
        <v>0</v>
      </c>
      <c r="H241">
        <v>0</v>
      </c>
      <c r="I241" s="53" t="s">
        <v>626</v>
      </c>
      <c r="J241">
        <v>3000</v>
      </c>
      <c r="K241" s="21" t="str">
        <f t="shared" si="25"/>
        <v>001-SUMMIT-E-B-2</v>
      </c>
      <c r="L241" s="21"/>
      <c r="M241" s="21"/>
      <c r="N241" s="21"/>
      <c r="O241" s="21"/>
      <c r="P241" s="23" t="str">
        <f t="shared" si="26"/>
        <v>DECLARE @ITEM_ID INT = (SELECT ITEM_ID FROM items a join lines b on b.LINE_ID = a.LINE_ID WHERE b.LINE_CODE +'-'+a.INTERNAL_REFERENCE = '001-SUMMIT-E-B')</v>
      </c>
      <c r="Q241" s="23" t="str">
        <f t="shared" si="27"/>
        <v>DECLARE @ISACTIVE BIT = (CASE WHEN 'Si' = 'Si' THEN 1 ELSE 0 END)</v>
      </c>
      <c r="R241" s="23" t="str">
        <f t="shared" si="28"/>
        <v>@ITEM_ID,'2','','Natural','',NULL,0,@ISACTIVE,3000</v>
      </c>
      <c r="S241" s="21"/>
      <c r="T241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'001-SUMMIT-E-B') DECLARE @ISACTIVE BIT = (CASE WHEN 'Si' = 'Si' THEN 1 ELSE 0 END) insert into item_references (ITEM_ID, REFERENCE_CODE, PROVIDER_REFERENCE_CODE, REFERENCE_NAME, PROVIDER_REFERENCE_NAME, NOTES, INVENTORY_QUANTITY, IS_ACTIVE, ALARM_MINIMUM_QUANTITY) values  (@ITEM_ID,'2','','Natural','',NULL,0,@ISACTIVE,3000)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241" s="21"/>
      <c r="V241" s="21"/>
      <c r="W241" s="21"/>
      <c r="X241" s="21"/>
      <c r="Y241" s="21"/>
      <c r="Z241" s="21"/>
      <c r="AA241" s="21"/>
      <c r="AB241" s="54" t="str">
        <f t="shared" si="30"/>
        <v>DECLARE @REFERENCE_ID INT = (SELECT REFERENCE_ID FROM item_references WHERE ITEM_ID = @ITEM_ID AND REFERENCE_CODE = '2')</v>
      </c>
      <c r="AC241" s="21"/>
      <c r="AD241" s="54" t="str">
        <f t="shared" si="31"/>
        <v>UPDATE references_warehouse set QUANTITY = 0 WHERE WAREHOUSE_ID = @LOCAL AND REFERENCE_ID = @REFERENCE_ID</v>
      </c>
      <c r="AE241" s="21"/>
      <c r="AF241" s="54" t="str">
        <f t="shared" si="32"/>
        <v>UPDATE references_warehouse set QUANTITY = 0 WHERE WAREHOUSE_ID = @FRANCA AND REFERENCE_ID = @REFERENCE_ID</v>
      </c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</row>
    <row r="242" spans="1:45" x14ac:dyDescent="0.25">
      <c r="A242" s="53" t="s">
        <v>991</v>
      </c>
      <c r="B242" s="53" t="s">
        <v>1033</v>
      </c>
      <c r="C242" s="53"/>
      <c r="D242" s="53" t="s">
        <v>715</v>
      </c>
      <c r="E242" s="53"/>
      <c r="F242" s="53"/>
      <c r="G242">
        <v>0</v>
      </c>
      <c r="H242">
        <v>0</v>
      </c>
      <c r="I242" s="53" t="s">
        <v>626</v>
      </c>
      <c r="J242">
        <v>3000</v>
      </c>
      <c r="K242" s="21" t="str">
        <f t="shared" si="25"/>
        <v>001-SUMMIT-E-B-3</v>
      </c>
      <c r="L242" s="21"/>
      <c r="M242" s="21"/>
      <c r="N242" s="21"/>
      <c r="O242" s="21"/>
      <c r="P242" s="23" t="str">
        <f t="shared" si="26"/>
        <v>DECLARE @ITEM_ID INT = (SELECT ITEM_ID FROM items a join lines b on b.LINE_ID = a.LINE_ID WHERE b.LINE_CODE +'-'+a.INTERNAL_REFERENCE = '001-SUMMIT-E-B')</v>
      </c>
      <c r="Q242" s="23" t="str">
        <f t="shared" si="27"/>
        <v>DECLARE @ISACTIVE BIT = (CASE WHEN 'Si' = 'Si' THEN 1 ELSE 0 END)</v>
      </c>
      <c r="R242" s="23" t="str">
        <f t="shared" si="28"/>
        <v>@ITEM_ID,'3','','Rojo','',NULL,0,@ISACTIVE,3000</v>
      </c>
      <c r="S242" s="21"/>
      <c r="T242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'001-SUMMIT-E-B') DECLARE @ISACTIVE BIT = (CASE WHEN 'Si' = 'Si' THEN 1 ELSE 0 END) insert into item_references (ITEM_ID, REFERENCE_CODE, PROVIDER_REFERENCE_CODE, REFERENCE_NAME, PROVIDER_REFERENCE_NAME, NOTES, INVENTORY_QUANTITY, IS_ACTIVE, ALARM_MINIMUM_QUANTITY) values  (@ITEM_ID,'3','','Rojo','',NULL,0,@ISACTIVE,3000)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242" s="21"/>
      <c r="V242" s="21"/>
      <c r="W242" s="21"/>
      <c r="X242" s="21"/>
      <c r="Y242" s="21"/>
      <c r="Z242" s="21"/>
      <c r="AA242" s="21"/>
      <c r="AB242" s="54" t="str">
        <f t="shared" si="30"/>
        <v>DECLARE @REFERENCE_ID INT = (SELECT REFERENCE_ID FROM item_references WHERE ITEM_ID = @ITEM_ID AND REFERENCE_CODE = '3')</v>
      </c>
      <c r="AC242" s="21"/>
      <c r="AD242" s="54" t="str">
        <f t="shared" si="31"/>
        <v>UPDATE references_warehouse set QUANTITY = 0 WHERE WAREHOUSE_ID = @LOCAL AND REFERENCE_ID = @REFERENCE_ID</v>
      </c>
      <c r="AE242" s="21"/>
      <c r="AF242" s="54" t="str">
        <f t="shared" si="32"/>
        <v>UPDATE references_warehouse set QUANTITY = 0 WHERE WAREHOUSE_ID = @FRANCA AND REFERENCE_ID = @REFERENCE_ID</v>
      </c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</row>
    <row r="243" spans="1:45" x14ac:dyDescent="0.25">
      <c r="A243" s="53" t="s">
        <v>991</v>
      </c>
      <c r="B243" s="53" t="s">
        <v>1034</v>
      </c>
      <c r="C243" s="53"/>
      <c r="D243" s="53" t="s">
        <v>721</v>
      </c>
      <c r="E243" s="53"/>
      <c r="F243" s="53"/>
      <c r="G243">
        <v>0</v>
      </c>
      <c r="H243">
        <v>0</v>
      </c>
      <c r="I243" s="53" t="s">
        <v>626</v>
      </c>
      <c r="J243">
        <v>3000</v>
      </c>
      <c r="K243" s="21" t="str">
        <f t="shared" si="25"/>
        <v>001-SUMMIT-E-B-4</v>
      </c>
      <c r="L243" s="21"/>
      <c r="M243" s="21"/>
      <c r="N243" s="21"/>
      <c r="O243" s="21"/>
      <c r="P243" s="23" t="str">
        <f t="shared" si="26"/>
        <v>DECLARE @ITEM_ID INT = (SELECT ITEM_ID FROM items a join lines b on b.LINE_ID = a.LINE_ID WHERE b.LINE_CODE +'-'+a.INTERNAL_REFERENCE = '001-SUMMIT-E-B')</v>
      </c>
      <c r="Q243" s="23" t="str">
        <f t="shared" si="27"/>
        <v>DECLARE @ISACTIVE BIT = (CASE WHEN 'Si' = 'Si' THEN 1 ELSE 0 END)</v>
      </c>
      <c r="R243" s="23" t="str">
        <f t="shared" si="28"/>
        <v>@ITEM_ID,'4','','Verde','',NULL,0,@ISACTIVE,3000</v>
      </c>
      <c r="S243" s="21"/>
      <c r="T243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'001-SUMMIT-E-B') DECLARE @ISACTIVE BIT = (CASE WHEN 'Si' = 'Si' THEN 1 ELSE 0 END) insert into item_references (ITEM_ID, REFERENCE_CODE, PROVIDER_REFERENCE_CODE, REFERENCE_NAME, PROVIDER_REFERENCE_NAME, NOTES, INVENTORY_QUANTITY, IS_ACTIVE, ALARM_MINIMUM_QUANTITY) values  (@ITEM_ID,'4','','Verde','',NULL,0,@ISACTIVE,3000)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243" s="21"/>
      <c r="V243" s="21"/>
      <c r="W243" s="21"/>
      <c r="X243" s="21"/>
      <c r="Y243" s="21"/>
      <c r="Z243" s="21"/>
      <c r="AA243" s="21"/>
      <c r="AB243" s="54" t="str">
        <f t="shared" si="30"/>
        <v>DECLARE @REFERENCE_ID INT = (SELECT REFERENCE_ID FROM item_references WHERE ITEM_ID = @ITEM_ID AND REFERENCE_CODE = '4')</v>
      </c>
      <c r="AC243" s="21"/>
      <c r="AD243" s="54" t="str">
        <f t="shared" si="31"/>
        <v>UPDATE references_warehouse set QUANTITY = 0 WHERE WAREHOUSE_ID = @LOCAL AND REFERENCE_ID = @REFERENCE_ID</v>
      </c>
      <c r="AE243" s="21"/>
      <c r="AF243" s="54" t="str">
        <f t="shared" si="32"/>
        <v>UPDATE references_warehouse set QUANTITY = 0 WHERE WAREHOUSE_ID = @FRANCA AND REFERENCE_ID = @REFERENCE_ID</v>
      </c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</row>
    <row r="244" spans="1:45" hidden="1" x14ac:dyDescent="0.25">
      <c r="A244" s="53" t="s">
        <v>814</v>
      </c>
      <c r="B244" s="53" t="s">
        <v>1030</v>
      </c>
      <c r="C244" s="53"/>
      <c r="D244" s="53" t="s">
        <v>713</v>
      </c>
      <c r="E244" s="53"/>
      <c r="F244" s="53"/>
      <c r="G244">
        <v>0</v>
      </c>
      <c r="H244">
        <v>0</v>
      </c>
      <c r="I244" s="53" t="s">
        <v>626</v>
      </c>
      <c r="J244">
        <v>500</v>
      </c>
      <c r="K244" s="21" t="str">
        <f t="shared" si="25"/>
        <v>001-TE-580-1</v>
      </c>
      <c r="L244" s="21"/>
      <c r="M244" s="21"/>
      <c r="N244" s="21"/>
      <c r="O244" s="21"/>
      <c r="P244" s="23" t="str">
        <f t="shared" si="26"/>
        <v>DECLARE @ITEM_ID INT = (SELECT ITEM_ID FROM items a join lines b on b.LINE_ID = a.LINE_ID WHERE b.LINE_CODE +'-'+a.INTERNAL_REFERENCE = '001-TE-580')</v>
      </c>
      <c r="Q244" s="23" t="str">
        <f t="shared" si="27"/>
        <v>DECLARE @ISACTIVE BIT = (CASE WHEN 'Si' = 'Si' THEN 1 ELSE 0 END)</v>
      </c>
      <c r="R244" s="23" t="str">
        <f t="shared" si="28"/>
        <v>@ITEM_ID,'1','','Negro','',NULL,0,@ISACTIVE,500</v>
      </c>
      <c r="S244" s="21"/>
      <c r="T244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'001-TE-580')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(@ITEM_ID,'1','','Negro','',NULL,0,@ISACTIVE,500)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44" s="21"/>
      <c r="V244" s="21"/>
      <c r="W244" s="21"/>
      <c r="X244" s="21"/>
      <c r="Y244" s="21"/>
      <c r="Z244" s="21"/>
      <c r="AA244" s="21"/>
      <c r="AB244" s="54" t="str">
        <f t="shared" si="30"/>
        <v>DECLARE @REFERENCE_ID INT = (SELECT REFERENCE_ID FROM item_references WHERE ITEM_ID = @ITEM_ID AND REFERENCE_CODE = '1')</v>
      </c>
      <c r="AC244" s="21"/>
      <c r="AD244" s="54" t="str">
        <f t="shared" si="31"/>
        <v>UPDATE references_warehouse set QUANTITY = 0 WHERE WAREHOUSE_ID = @LOCAL AND REFERENCE_ID = @REFERENCE_ID</v>
      </c>
      <c r="AE244" s="21"/>
      <c r="AF244" s="54" t="str">
        <f t="shared" si="32"/>
        <v>UPDATE references_warehouse set QUANTITY = 0 WHERE WAREHOUSE_ID = @FRANCA AND REFERENCE_ID = @REFERENCE_ID</v>
      </c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</row>
    <row r="245" spans="1:45" hidden="1" x14ac:dyDescent="0.25">
      <c r="A245" s="53" t="s">
        <v>815</v>
      </c>
      <c r="B245" s="53" t="s">
        <v>1032</v>
      </c>
      <c r="C245" s="53"/>
      <c r="D245" s="53" t="s">
        <v>714</v>
      </c>
      <c r="E245" s="53"/>
      <c r="F245" s="53"/>
      <c r="G245">
        <v>0</v>
      </c>
      <c r="H245">
        <v>0</v>
      </c>
      <c r="I245" s="53" t="s">
        <v>626</v>
      </c>
      <c r="J245">
        <v>500</v>
      </c>
      <c r="K245" s="21" t="str">
        <f t="shared" si="25"/>
        <v>001-TE-581-2</v>
      </c>
      <c r="L245" s="21"/>
      <c r="M245" s="21"/>
      <c r="N245" s="21"/>
      <c r="O245" s="21"/>
      <c r="P245" s="23" t="str">
        <f t="shared" si="26"/>
        <v>DECLARE @ITEM_ID INT = (SELECT ITEM_ID FROM items a join lines b on b.LINE_ID = a.LINE_ID WHERE b.LINE_CODE +'-'+a.INTERNAL_REFERENCE = '001-TE-581')</v>
      </c>
      <c r="Q245" s="23" t="str">
        <f t="shared" si="27"/>
        <v>DECLARE @ISACTIVE BIT = (CASE WHEN 'Si' = 'Si' THEN 1 ELSE 0 END)</v>
      </c>
      <c r="R245" s="23" t="str">
        <f t="shared" si="28"/>
        <v>@ITEM_ID,'2','','Azul','',NULL,0,@ISACTIVE,500</v>
      </c>
      <c r="S245" s="21"/>
      <c r="T245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'001-TE-581')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(@ITEM_ID,'2','','Azul','',NULL,0,@ISACTIVE,500)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245" s="21"/>
      <c r="V245" s="21"/>
      <c r="W245" s="21"/>
      <c r="X245" s="21"/>
      <c r="Y245" s="21"/>
      <c r="Z245" s="21"/>
      <c r="AA245" s="21"/>
      <c r="AB245" s="54" t="str">
        <f t="shared" si="30"/>
        <v>DECLARE @REFERENCE_ID INT = (SELECT REFERENCE_ID FROM item_references WHERE ITEM_ID = @ITEM_ID AND REFERENCE_CODE = '2')</v>
      </c>
      <c r="AC245" s="21"/>
      <c r="AD245" s="54" t="str">
        <f t="shared" si="31"/>
        <v>UPDATE references_warehouse set QUANTITY = 0 WHERE WAREHOUSE_ID = @LOCAL AND REFERENCE_ID = @REFERENCE_ID</v>
      </c>
      <c r="AE245" s="21"/>
      <c r="AF245" s="54" t="str">
        <f t="shared" si="32"/>
        <v>UPDATE references_warehouse set QUANTITY = 0 WHERE WAREHOUSE_ID = @FRANCA AND REFERENCE_ID = @REFERENCE_ID</v>
      </c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</row>
    <row r="246" spans="1:45" hidden="1" x14ac:dyDescent="0.25">
      <c r="A246" s="53" t="s">
        <v>815</v>
      </c>
      <c r="B246" s="53" t="s">
        <v>1030</v>
      </c>
      <c r="C246" s="53"/>
      <c r="D246" s="53" t="s">
        <v>713</v>
      </c>
      <c r="E246" s="53"/>
      <c r="F246" s="53"/>
      <c r="G246">
        <v>0</v>
      </c>
      <c r="H246">
        <v>0</v>
      </c>
      <c r="I246" s="53" t="s">
        <v>626</v>
      </c>
      <c r="J246">
        <v>500</v>
      </c>
      <c r="K246" s="21" t="str">
        <f t="shared" si="25"/>
        <v>001-TE-581-1</v>
      </c>
      <c r="L246" s="21"/>
      <c r="M246" s="21"/>
      <c r="N246" s="21"/>
      <c r="O246" s="21"/>
      <c r="P246" s="23" t="str">
        <f t="shared" si="26"/>
        <v>DECLARE @ITEM_ID INT = (SELECT ITEM_ID FROM items a join lines b on b.LINE_ID = a.LINE_ID WHERE b.LINE_CODE +'-'+a.INTERNAL_REFERENCE = '001-TE-581')</v>
      </c>
      <c r="Q246" s="23" t="str">
        <f t="shared" si="27"/>
        <v>DECLARE @ISACTIVE BIT = (CASE WHEN 'Si' = 'Si' THEN 1 ELSE 0 END)</v>
      </c>
      <c r="R246" s="23" t="str">
        <f t="shared" si="28"/>
        <v>@ITEM_ID,'1','','Negro','',NULL,0,@ISACTIVE,500</v>
      </c>
      <c r="S246" s="21"/>
      <c r="T246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'001-TE-581')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(@ITEM_ID,'1','','Negro','',NULL,0,@ISACTIVE,500)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46" s="21"/>
      <c r="V246" s="21"/>
      <c r="W246" s="21"/>
      <c r="X246" s="21"/>
      <c r="Y246" s="21"/>
      <c r="Z246" s="21"/>
      <c r="AA246" s="21"/>
      <c r="AB246" s="54" t="str">
        <f t="shared" si="30"/>
        <v>DECLARE @REFERENCE_ID INT = (SELECT REFERENCE_ID FROM item_references WHERE ITEM_ID = @ITEM_ID AND REFERENCE_CODE = '1')</v>
      </c>
      <c r="AC246" s="21"/>
      <c r="AD246" s="54" t="str">
        <f t="shared" si="31"/>
        <v>UPDATE references_warehouse set QUANTITY = 0 WHERE WAREHOUSE_ID = @LOCAL AND REFERENCE_ID = @REFERENCE_ID</v>
      </c>
      <c r="AE246" s="21"/>
      <c r="AF246" s="54" t="str">
        <f t="shared" si="32"/>
        <v>UPDATE references_warehouse set QUANTITY = 0 WHERE WAREHOUSE_ID = @FRANCA AND REFERENCE_ID = @REFERENCE_ID</v>
      </c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</row>
    <row r="247" spans="1:45" hidden="1" x14ac:dyDescent="0.25">
      <c r="A247" s="53" t="s">
        <v>816</v>
      </c>
      <c r="B247" s="53" t="s">
        <v>1030</v>
      </c>
      <c r="C247" s="53"/>
      <c r="D247" s="53" t="s">
        <v>817</v>
      </c>
      <c r="E247" s="53"/>
      <c r="F247" s="53"/>
      <c r="G247">
        <v>0</v>
      </c>
      <c r="H247">
        <v>0</v>
      </c>
      <c r="I247" s="53" t="s">
        <v>626</v>
      </c>
      <c r="J247">
        <v>500</v>
      </c>
      <c r="K247" s="21" t="str">
        <f t="shared" si="25"/>
        <v>001-TE-582-1</v>
      </c>
      <c r="L247" s="21"/>
      <c r="M247" s="21"/>
      <c r="N247" s="21"/>
      <c r="O247" s="21"/>
      <c r="P247" s="23" t="str">
        <f t="shared" si="26"/>
        <v>DECLARE @ITEM_ID INT = (SELECT ITEM_ID FROM items a join lines b on b.LINE_ID = a.LINE_ID WHERE b.LINE_CODE +'-'+a.INTERNAL_REFERENCE = '001-TE-582')</v>
      </c>
      <c r="Q247" s="23" t="str">
        <f t="shared" si="27"/>
        <v>DECLARE @ISACTIVE BIT = (CASE WHEN 'Si' = 'Si' THEN 1 ELSE 0 END)</v>
      </c>
      <c r="R247" s="23" t="str">
        <f t="shared" si="28"/>
        <v>@ITEM_ID,'1','','Negro - Blanco','',NULL,0,@ISACTIVE,500</v>
      </c>
      <c r="S247" s="21"/>
      <c r="T247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'001-TE-582')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 - Blanco','',NULL,0,@ISACTIVE,500)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47" s="21"/>
      <c r="V247" s="21"/>
      <c r="W247" s="21"/>
      <c r="X247" s="21"/>
      <c r="Y247" s="21"/>
      <c r="Z247" s="21"/>
      <c r="AA247" s="21"/>
      <c r="AB247" s="54" t="str">
        <f t="shared" si="30"/>
        <v>DECLARE @REFERENCE_ID INT = (SELECT REFERENCE_ID FROM item_references WHERE ITEM_ID = @ITEM_ID AND REFERENCE_CODE = '1')</v>
      </c>
      <c r="AC247" s="21"/>
      <c r="AD247" s="54" t="str">
        <f t="shared" si="31"/>
        <v>UPDATE references_warehouse set QUANTITY = 0 WHERE WAREHOUSE_ID = @LOCAL AND REFERENCE_ID = @REFERENCE_ID</v>
      </c>
      <c r="AE247" s="21"/>
      <c r="AF247" s="54" t="str">
        <f t="shared" si="32"/>
        <v>UPDATE references_warehouse set QUANTITY = 0 WHERE WAREHOUSE_ID = @FRANCA AND REFERENCE_ID = @REFERENCE_ID</v>
      </c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</row>
    <row r="248" spans="1:45" hidden="1" x14ac:dyDescent="0.25">
      <c r="A248" s="53" t="s">
        <v>818</v>
      </c>
      <c r="B248" s="53" t="s">
        <v>1030</v>
      </c>
      <c r="C248" s="53"/>
      <c r="D248" s="53" t="s">
        <v>718</v>
      </c>
      <c r="E248" s="53"/>
      <c r="F248" s="53"/>
      <c r="G248">
        <v>0</v>
      </c>
      <c r="H248">
        <v>0</v>
      </c>
      <c r="I248" s="53" t="s">
        <v>626</v>
      </c>
      <c r="J248">
        <v>600</v>
      </c>
      <c r="K248" s="21" t="str">
        <f t="shared" si="25"/>
        <v>001-TE-583-1</v>
      </c>
      <c r="L248" s="21"/>
      <c r="M248" s="21"/>
      <c r="N248" s="21"/>
      <c r="O248" s="21"/>
      <c r="P248" s="23" t="str">
        <f t="shared" si="26"/>
        <v>DECLARE @ITEM_ID INT = (SELECT ITEM_ID FROM items a join lines b on b.LINE_ID = a.LINE_ID WHERE b.LINE_CODE +'-'+a.INTERNAL_REFERENCE = '001-TE-583')</v>
      </c>
      <c r="Q248" s="23" t="str">
        <f t="shared" si="27"/>
        <v>DECLARE @ISACTIVE BIT = (CASE WHEN 'Si' = 'Si' THEN 1 ELSE 0 END)</v>
      </c>
      <c r="R248" s="23" t="str">
        <f t="shared" si="28"/>
        <v>@ITEM_ID,'1','','Blanco','',NULL,0,@ISACTIVE,600</v>
      </c>
      <c r="S248" s="21"/>
      <c r="T248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'001-TE-583') DECLARE @ISACTIVE BIT = (CASE WHEN 'Si' = 'Si' THEN 1 ELSE 0 END) insert into item_references (ITEM_ID, REFERENCE_CODE, PROVIDER_REFERENCE_CODE, REFERENCE_NAME, PROVIDER_REFERENCE_NAME, NOTES, INVENTORY_QUANTITY, IS_ACTIVE, ALARM_MINIMUM_QUANTITY) values  (@ITEM_ID,'1','','Blanco','',NULL,0,@ISACTIVE,600)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48" s="21"/>
      <c r="V248" s="21"/>
      <c r="W248" s="21"/>
      <c r="X248" s="21"/>
      <c r="Y248" s="21"/>
      <c r="Z248" s="21"/>
      <c r="AA248" s="21"/>
      <c r="AB248" s="54" t="str">
        <f t="shared" si="30"/>
        <v>DECLARE @REFERENCE_ID INT = (SELECT REFERENCE_ID FROM item_references WHERE ITEM_ID = @ITEM_ID AND REFERENCE_CODE = '1')</v>
      </c>
      <c r="AC248" s="21"/>
      <c r="AD248" s="54" t="str">
        <f t="shared" si="31"/>
        <v>UPDATE references_warehouse set QUANTITY = 0 WHERE WAREHOUSE_ID = @LOCAL AND REFERENCE_ID = @REFERENCE_ID</v>
      </c>
      <c r="AE248" s="21"/>
      <c r="AF248" s="54" t="str">
        <f t="shared" si="32"/>
        <v>UPDATE references_warehouse set QUANTITY = 0 WHERE WAREHOUSE_ID = @FRANCA AND REFERENCE_ID = @REFERENCE_ID</v>
      </c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</row>
    <row r="249" spans="1:45" hidden="1" x14ac:dyDescent="0.25">
      <c r="A249" s="53" t="s">
        <v>869</v>
      </c>
      <c r="B249" s="53" t="s">
        <v>716</v>
      </c>
      <c r="C249" s="53"/>
      <c r="D249" s="53" t="s">
        <v>716</v>
      </c>
      <c r="E249" s="53"/>
      <c r="F249" s="53"/>
      <c r="G249">
        <v>0</v>
      </c>
      <c r="H249">
        <v>0</v>
      </c>
      <c r="I249" s="53" t="s">
        <v>626</v>
      </c>
      <c r="J249">
        <v>450</v>
      </c>
      <c r="K249" s="21" t="str">
        <f t="shared" si="25"/>
        <v>001-TE-587-Gris</v>
      </c>
      <c r="L249" s="21"/>
      <c r="M249" s="21"/>
      <c r="N249" s="21"/>
      <c r="O249" s="21"/>
      <c r="P249" s="23" t="str">
        <f t="shared" si="26"/>
        <v>DECLARE @ITEM_ID INT = (SELECT ITEM_ID FROM items a join lines b on b.LINE_ID = a.LINE_ID WHERE b.LINE_CODE +'-'+a.INTERNAL_REFERENCE = '001-TE-587')</v>
      </c>
      <c r="Q249" s="23" t="str">
        <f t="shared" si="27"/>
        <v>DECLARE @ISACTIVE BIT = (CASE WHEN 'Si' = 'Si' THEN 1 ELSE 0 END)</v>
      </c>
      <c r="R249" s="23" t="str">
        <f t="shared" si="28"/>
        <v>@ITEM_ID,'Gris','','Gris','',NULL,0,@ISACTIVE,450</v>
      </c>
      <c r="S249" s="21"/>
      <c r="T249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'001-TE-587') DECLARE @ISACTIVE BIT = (CASE WHEN 'Si' = 'Si' THEN 1 ELSE 0 END) insert into item_references (ITEM_ID, REFERENCE_CODE, PROVIDER_REFERENCE_CODE, REFERENCE_NAME, PROVIDER_REFERENCE_NAME, NOTES, INVENTORY_QUANTITY, IS_ACTIVE, ALARM_MINIMUM_QUANTITY) values  (@ITEM_ID,'Gris','','Gris','',NULL,0,@ISACTIVE,450)
DECLARE @REFERENCE_ID INT = (SELECT REFERENCE_ID FROM item_references WHERE ITEM_ID = @ITEM_ID AND REFERENCE_CODE = 'Gris') UPDATE references_warehouse set QUANTITY = 0 WHERE WAREHOUSE_ID = @LOCAL AND REFERENCE_ID = @REFERENCE_ID UPDATE references_warehouse set QUANTITY = 0 WHERE WAREHOUSE_ID = @FRANCA AND REFERENCE_ID = @REFERENCE_ID
GO</v>
      </c>
      <c r="U249" s="21"/>
      <c r="V249" s="21"/>
      <c r="W249" s="21"/>
      <c r="X249" s="21"/>
      <c r="Y249" s="21"/>
      <c r="Z249" s="21"/>
      <c r="AA249" s="21"/>
      <c r="AB249" s="54" t="str">
        <f t="shared" si="30"/>
        <v>DECLARE @REFERENCE_ID INT = (SELECT REFERENCE_ID FROM item_references WHERE ITEM_ID = @ITEM_ID AND REFERENCE_CODE = 'Gris')</v>
      </c>
      <c r="AC249" s="21"/>
      <c r="AD249" s="54" t="str">
        <f t="shared" si="31"/>
        <v>UPDATE references_warehouse set QUANTITY = 0 WHERE WAREHOUSE_ID = @LOCAL AND REFERENCE_ID = @REFERENCE_ID</v>
      </c>
      <c r="AE249" s="21"/>
      <c r="AF249" s="54" t="str">
        <f t="shared" si="32"/>
        <v>UPDATE references_warehouse set QUANTITY = 0 WHERE WAREHOUSE_ID = @FRANCA AND REFERENCE_ID = @REFERENCE_ID</v>
      </c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</row>
    <row r="250" spans="1:45" hidden="1" x14ac:dyDescent="0.25">
      <c r="A250" s="53" t="s">
        <v>870</v>
      </c>
      <c r="B250" s="53" t="s">
        <v>716</v>
      </c>
      <c r="C250" s="53"/>
      <c r="D250" s="53" t="s">
        <v>716</v>
      </c>
      <c r="E250" s="53"/>
      <c r="F250" s="53"/>
      <c r="G250">
        <v>0</v>
      </c>
      <c r="H250">
        <v>0</v>
      </c>
      <c r="I250" s="53" t="s">
        <v>626</v>
      </c>
      <c r="J250">
        <v>450</v>
      </c>
      <c r="K250" s="21" t="str">
        <f t="shared" si="25"/>
        <v>001-TE-588-Gris</v>
      </c>
      <c r="L250" s="21"/>
      <c r="M250" s="21"/>
      <c r="N250" s="21"/>
      <c r="O250" s="21"/>
      <c r="P250" s="23" t="str">
        <f t="shared" si="26"/>
        <v>DECLARE @ITEM_ID INT = (SELECT ITEM_ID FROM items a join lines b on b.LINE_ID = a.LINE_ID WHERE b.LINE_CODE +'-'+a.INTERNAL_REFERENCE = '001-TE-588')</v>
      </c>
      <c r="Q250" s="23" t="str">
        <f t="shared" si="27"/>
        <v>DECLARE @ISACTIVE BIT = (CASE WHEN 'Si' = 'Si' THEN 1 ELSE 0 END)</v>
      </c>
      <c r="R250" s="23" t="str">
        <f t="shared" si="28"/>
        <v>@ITEM_ID,'Gris','','Gris','',NULL,0,@ISACTIVE,450</v>
      </c>
      <c r="S250" s="21"/>
      <c r="T250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'001-TE-588') DECLARE @ISACTIVE BIT = (CASE WHEN 'Si' = 'Si' THEN 1 ELSE 0 END) insert into item_references (ITEM_ID, REFERENCE_CODE, PROVIDER_REFERENCE_CODE, REFERENCE_NAME, PROVIDER_REFERENCE_NAME, NOTES, INVENTORY_QUANTITY, IS_ACTIVE, ALARM_MINIMUM_QUANTITY) values  (@ITEM_ID,'Gris','','Gris','',NULL,0,@ISACTIVE,450)
DECLARE @REFERENCE_ID INT = (SELECT REFERENCE_ID FROM item_references WHERE ITEM_ID = @ITEM_ID AND REFERENCE_CODE = 'Gris') UPDATE references_warehouse set QUANTITY = 0 WHERE WAREHOUSE_ID = @LOCAL AND REFERENCE_ID = @REFERENCE_ID UPDATE references_warehouse set QUANTITY = 0 WHERE WAREHOUSE_ID = @FRANCA AND REFERENCE_ID = @REFERENCE_ID
GO</v>
      </c>
      <c r="U250" s="21"/>
      <c r="V250" s="21"/>
      <c r="W250" s="21"/>
      <c r="X250" s="21"/>
      <c r="Y250" s="21"/>
      <c r="Z250" s="21"/>
      <c r="AA250" s="21"/>
      <c r="AB250" s="54" t="str">
        <f t="shared" si="30"/>
        <v>DECLARE @REFERENCE_ID INT = (SELECT REFERENCE_ID FROM item_references WHERE ITEM_ID = @ITEM_ID AND REFERENCE_CODE = 'Gris')</v>
      </c>
      <c r="AC250" s="21"/>
      <c r="AD250" s="54" t="str">
        <f t="shared" si="31"/>
        <v>UPDATE references_warehouse set QUANTITY = 0 WHERE WAREHOUSE_ID = @LOCAL AND REFERENCE_ID = @REFERENCE_ID</v>
      </c>
      <c r="AE250" s="21"/>
      <c r="AF250" s="54" t="str">
        <f t="shared" si="32"/>
        <v>UPDATE references_warehouse set QUANTITY = 0 WHERE WAREHOUSE_ID = @FRANCA AND REFERENCE_ID = @REFERENCE_ID</v>
      </c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</row>
    <row r="251" spans="1:45" hidden="1" x14ac:dyDescent="0.25">
      <c r="A251" s="53" t="s">
        <v>871</v>
      </c>
      <c r="B251" s="53" t="s">
        <v>775</v>
      </c>
      <c r="C251" s="53"/>
      <c r="D251" s="53" t="s">
        <v>775</v>
      </c>
      <c r="E251" s="53"/>
      <c r="F251" s="53"/>
      <c r="G251">
        <v>0</v>
      </c>
      <c r="H251">
        <v>0</v>
      </c>
      <c r="I251" s="53" t="s">
        <v>626</v>
      </c>
      <c r="J251">
        <v>450</v>
      </c>
      <c r="K251" s="21" t="str">
        <f t="shared" si="25"/>
        <v>001-TE-589-Bambú</v>
      </c>
      <c r="L251" s="21"/>
      <c r="M251" s="21"/>
      <c r="N251" s="21"/>
      <c r="O251" s="21"/>
      <c r="P251" s="23" t="str">
        <f t="shared" si="26"/>
        <v>DECLARE @ITEM_ID INT = (SELECT ITEM_ID FROM items a join lines b on b.LINE_ID = a.LINE_ID WHERE b.LINE_CODE +'-'+a.INTERNAL_REFERENCE = '001-TE-589')</v>
      </c>
      <c r="Q251" s="23" t="str">
        <f t="shared" si="27"/>
        <v>DECLARE @ISACTIVE BIT = (CASE WHEN 'Si' = 'Si' THEN 1 ELSE 0 END)</v>
      </c>
      <c r="R251" s="23" t="str">
        <f t="shared" si="28"/>
        <v>@ITEM_ID,'Bambú','','Bambú','',NULL,0,@ISACTIVE,450</v>
      </c>
      <c r="S251" s="21"/>
      <c r="T251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'001-TE-589') DECLARE @ISACTIVE BIT = (CASE WHEN 'Si' = 'Si' THEN 1 ELSE 0 END) insert into item_references (ITEM_ID, REFERENCE_CODE, PROVIDER_REFERENCE_CODE, REFERENCE_NAME, PROVIDER_REFERENCE_NAME, NOTES, INVENTORY_QUANTITY, IS_ACTIVE, ALARM_MINIMUM_QUANTITY) values  (@ITEM_ID,'Bambú','','Bambú','',NULL,0,@ISACTIVE,450)
DECLARE @REFERENCE_ID INT = (SELECT REFERENCE_ID FROM item_references WHERE ITEM_ID = @ITEM_ID AND REFERENCE_CODE = 'Bambú') UPDATE references_warehouse set QUANTITY = 0 WHERE WAREHOUSE_ID = @LOCAL AND REFERENCE_ID = @REFERENCE_ID UPDATE references_warehouse set QUANTITY = 0 WHERE WAREHOUSE_ID = @FRANCA AND REFERENCE_ID = @REFERENCE_ID
GO</v>
      </c>
      <c r="U251" s="21"/>
      <c r="V251" s="21"/>
      <c r="W251" s="21"/>
      <c r="X251" s="21"/>
      <c r="Y251" s="21"/>
      <c r="Z251" s="21"/>
      <c r="AA251" s="21"/>
      <c r="AB251" s="54" t="str">
        <f t="shared" si="30"/>
        <v>DECLARE @REFERENCE_ID INT = (SELECT REFERENCE_ID FROM item_references WHERE ITEM_ID = @ITEM_ID AND REFERENCE_CODE = 'Bambú')</v>
      </c>
      <c r="AC251" s="21"/>
      <c r="AD251" s="54" t="str">
        <f t="shared" si="31"/>
        <v>UPDATE references_warehouse set QUANTITY = 0 WHERE WAREHOUSE_ID = @LOCAL AND REFERENCE_ID = @REFERENCE_ID</v>
      </c>
      <c r="AE251" s="21"/>
      <c r="AF251" s="54" t="str">
        <f t="shared" si="32"/>
        <v>UPDATE references_warehouse set QUANTITY = 0 WHERE WAREHOUSE_ID = @FRANCA AND REFERENCE_ID = @REFERENCE_ID</v>
      </c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</row>
    <row r="252" spans="1:45" hidden="1" x14ac:dyDescent="0.25">
      <c r="A252" s="53" t="s">
        <v>872</v>
      </c>
      <c r="B252" s="53" t="s">
        <v>775</v>
      </c>
      <c r="C252" s="53"/>
      <c r="D252" s="53" t="s">
        <v>775</v>
      </c>
      <c r="E252" s="53"/>
      <c r="F252" s="53"/>
      <c r="G252">
        <v>0</v>
      </c>
      <c r="H252">
        <v>0</v>
      </c>
      <c r="I252" s="53" t="s">
        <v>626</v>
      </c>
      <c r="J252">
        <v>450</v>
      </c>
      <c r="K252" s="21" t="str">
        <f t="shared" si="25"/>
        <v>001-TE-590-Bambú</v>
      </c>
      <c r="L252" s="21"/>
      <c r="M252" s="21"/>
      <c r="N252" s="21"/>
      <c r="O252" s="21"/>
      <c r="P252" s="23" t="str">
        <f t="shared" si="26"/>
        <v>DECLARE @ITEM_ID INT = (SELECT ITEM_ID FROM items a join lines b on b.LINE_ID = a.LINE_ID WHERE b.LINE_CODE +'-'+a.INTERNAL_REFERENCE = '001-TE-590')</v>
      </c>
      <c r="Q252" s="23" t="str">
        <f t="shared" si="27"/>
        <v>DECLARE @ISACTIVE BIT = (CASE WHEN 'Si' = 'Si' THEN 1 ELSE 0 END)</v>
      </c>
      <c r="R252" s="23" t="str">
        <f t="shared" si="28"/>
        <v>@ITEM_ID,'Bambú','','Bambú','',NULL,0,@ISACTIVE,450</v>
      </c>
      <c r="S252" s="21"/>
      <c r="T252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'001-TE-590') DECLARE @ISACTIVE BIT = (CASE WHEN 'Si' = 'Si' THEN 1 ELSE 0 END) insert into item_references (ITEM_ID, REFERENCE_CODE, PROVIDER_REFERENCE_CODE, REFERENCE_NAME, PROVIDER_REFERENCE_NAME, NOTES, INVENTORY_QUANTITY, IS_ACTIVE, ALARM_MINIMUM_QUANTITY) values  (@ITEM_ID,'Bambú','','Bambú','',NULL,0,@ISACTIVE,450)
DECLARE @REFERENCE_ID INT = (SELECT REFERENCE_ID FROM item_references WHERE ITEM_ID = @ITEM_ID AND REFERENCE_CODE = 'Bambú') UPDATE references_warehouse set QUANTITY = 0 WHERE WAREHOUSE_ID = @LOCAL AND REFERENCE_ID = @REFERENCE_ID UPDATE references_warehouse set QUANTITY = 0 WHERE WAREHOUSE_ID = @FRANCA AND REFERENCE_ID = @REFERENCE_ID
GO</v>
      </c>
      <c r="U252" s="21"/>
      <c r="V252" s="21"/>
      <c r="W252" s="21"/>
      <c r="X252" s="21"/>
      <c r="Y252" s="21"/>
      <c r="Z252" s="21"/>
      <c r="AA252" s="21"/>
      <c r="AB252" s="54" t="str">
        <f t="shared" si="30"/>
        <v>DECLARE @REFERENCE_ID INT = (SELECT REFERENCE_ID FROM item_references WHERE ITEM_ID = @ITEM_ID AND REFERENCE_CODE = 'Bambú')</v>
      </c>
      <c r="AC252" s="21"/>
      <c r="AD252" s="54" t="str">
        <f t="shared" si="31"/>
        <v>UPDATE references_warehouse set QUANTITY = 0 WHERE WAREHOUSE_ID = @LOCAL AND REFERENCE_ID = @REFERENCE_ID</v>
      </c>
      <c r="AE252" s="21"/>
      <c r="AF252" s="54" t="str">
        <f t="shared" si="32"/>
        <v>UPDATE references_warehouse set QUANTITY = 0 WHERE WAREHOUSE_ID = @FRANCA AND REFERENCE_ID = @REFERENCE_ID</v>
      </c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</row>
    <row r="253" spans="1:45" hidden="1" x14ac:dyDescent="0.25">
      <c r="A253" s="53" t="s">
        <v>873</v>
      </c>
      <c r="B253" s="53" t="s">
        <v>775</v>
      </c>
      <c r="C253" s="53"/>
      <c r="D253" s="53" t="s">
        <v>775</v>
      </c>
      <c r="E253" s="53"/>
      <c r="F253" s="53"/>
      <c r="G253">
        <v>0</v>
      </c>
      <c r="H253">
        <v>0</v>
      </c>
      <c r="I253" s="53" t="s">
        <v>626</v>
      </c>
      <c r="J253">
        <v>450</v>
      </c>
      <c r="K253" s="21" t="str">
        <f t="shared" si="25"/>
        <v>001-TE-591-Bambú</v>
      </c>
      <c r="L253" s="21"/>
      <c r="M253" s="21"/>
      <c r="N253" s="21"/>
      <c r="O253" s="21"/>
      <c r="P253" s="23" t="str">
        <f t="shared" si="26"/>
        <v>DECLARE @ITEM_ID INT = (SELECT ITEM_ID FROM items a join lines b on b.LINE_ID = a.LINE_ID WHERE b.LINE_CODE +'-'+a.INTERNAL_REFERENCE = '001-TE-591')</v>
      </c>
      <c r="Q253" s="23" t="str">
        <f t="shared" si="27"/>
        <v>DECLARE @ISACTIVE BIT = (CASE WHEN 'Si' = 'Si' THEN 1 ELSE 0 END)</v>
      </c>
      <c r="R253" s="23" t="str">
        <f t="shared" si="28"/>
        <v>@ITEM_ID,'Bambú','','Bambú','',NULL,0,@ISACTIVE,450</v>
      </c>
      <c r="S253" s="21"/>
      <c r="T253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'001-TE-591') DECLARE @ISACTIVE BIT = (CASE WHEN 'Si' = 'Si' THEN 1 ELSE 0 END) insert into item_references (ITEM_ID, REFERENCE_CODE, PROVIDER_REFERENCE_CODE, REFERENCE_NAME, PROVIDER_REFERENCE_NAME, NOTES, INVENTORY_QUANTITY, IS_ACTIVE, ALARM_MINIMUM_QUANTITY) values  (@ITEM_ID,'Bambú','','Bambú','',NULL,0,@ISACTIVE,450)
DECLARE @REFERENCE_ID INT = (SELECT REFERENCE_ID FROM item_references WHERE ITEM_ID = @ITEM_ID AND REFERENCE_CODE = 'Bambú') UPDATE references_warehouse set QUANTITY = 0 WHERE WAREHOUSE_ID = @LOCAL AND REFERENCE_ID = @REFERENCE_ID UPDATE references_warehouse set QUANTITY = 0 WHERE WAREHOUSE_ID = @FRANCA AND REFERENCE_ID = @REFERENCE_ID
GO</v>
      </c>
      <c r="U253" s="21"/>
      <c r="V253" s="21"/>
      <c r="W253" s="21"/>
      <c r="X253" s="21"/>
      <c r="Y253" s="21"/>
      <c r="Z253" s="21"/>
      <c r="AA253" s="21"/>
      <c r="AB253" s="54" t="str">
        <f t="shared" si="30"/>
        <v>DECLARE @REFERENCE_ID INT = (SELECT REFERENCE_ID FROM item_references WHERE ITEM_ID = @ITEM_ID AND REFERENCE_CODE = 'Bambú')</v>
      </c>
      <c r="AC253" s="21"/>
      <c r="AD253" s="54" t="str">
        <f t="shared" si="31"/>
        <v>UPDATE references_warehouse set QUANTITY = 0 WHERE WAREHOUSE_ID = @LOCAL AND REFERENCE_ID = @REFERENCE_ID</v>
      </c>
      <c r="AE253" s="21"/>
      <c r="AF253" s="54" t="str">
        <f t="shared" si="32"/>
        <v>UPDATE references_warehouse set QUANTITY = 0 WHERE WAREHOUSE_ID = @FRANCA AND REFERENCE_ID = @REFERENCE_ID</v>
      </c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</row>
    <row r="254" spans="1:45" hidden="1" x14ac:dyDescent="0.25">
      <c r="A254" s="53" t="s">
        <v>874</v>
      </c>
      <c r="B254" s="53" t="s">
        <v>875</v>
      </c>
      <c r="C254" s="53"/>
      <c r="D254" s="53" t="s">
        <v>775</v>
      </c>
      <c r="E254" s="53"/>
      <c r="F254" s="53"/>
      <c r="G254">
        <v>0</v>
      </c>
      <c r="H254">
        <v>0</v>
      </c>
      <c r="I254" s="53" t="s">
        <v>626</v>
      </c>
      <c r="J254">
        <v>450</v>
      </c>
      <c r="K254" s="21" t="str">
        <f t="shared" si="25"/>
        <v>001-TE-592-Bmabú</v>
      </c>
      <c r="L254" s="21"/>
      <c r="M254" s="21"/>
      <c r="N254" s="21"/>
      <c r="O254" s="21"/>
      <c r="P254" s="23" t="str">
        <f t="shared" si="26"/>
        <v>DECLARE @ITEM_ID INT = (SELECT ITEM_ID FROM items a join lines b on b.LINE_ID = a.LINE_ID WHERE b.LINE_CODE +'-'+a.INTERNAL_REFERENCE = '001-TE-592')</v>
      </c>
      <c r="Q254" s="23" t="str">
        <f t="shared" si="27"/>
        <v>DECLARE @ISACTIVE BIT = (CASE WHEN 'Si' = 'Si' THEN 1 ELSE 0 END)</v>
      </c>
      <c r="R254" s="23" t="str">
        <f t="shared" si="28"/>
        <v>@ITEM_ID,'Bmabú','','Bambú','',NULL,0,@ISACTIVE,450</v>
      </c>
      <c r="S254" s="21"/>
      <c r="T254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'001-TE-592') DECLARE @ISACTIVE BIT = (CASE WHEN 'Si' = 'Si' THEN 1 ELSE 0 END) insert into item_references (ITEM_ID, REFERENCE_CODE, PROVIDER_REFERENCE_CODE, REFERENCE_NAME, PROVIDER_REFERENCE_NAME, NOTES, INVENTORY_QUANTITY, IS_ACTIVE, ALARM_MINIMUM_QUANTITY) values  (@ITEM_ID,'Bmabú','','Bambú','',NULL,0,@ISACTIVE,450)
DECLARE @REFERENCE_ID INT = (SELECT REFERENCE_ID FROM item_references WHERE ITEM_ID = @ITEM_ID AND REFERENCE_CODE = 'Bmabú') UPDATE references_warehouse set QUANTITY = 0 WHERE WAREHOUSE_ID = @LOCAL AND REFERENCE_ID = @REFERENCE_ID UPDATE references_warehouse set QUANTITY = 0 WHERE WAREHOUSE_ID = @FRANCA AND REFERENCE_ID = @REFERENCE_ID
GO</v>
      </c>
      <c r="U254" s="21"/>
      <c r="V254" s="21"/>
      <c r="W254" s="21"/>
      <c r="X254" s="21"/>
      <c r="Y254" s="21"/>
      <c r="Z254" s="21"/>
      <c r="AA254" s="21"/>
      <c r="AB254" s="54" t="str">
        <f t="shared" si="30"/>
        <v>DECLARE @REFERENCE_ID INT = (SELECT REFERENCE_ID FROM item_references WHERE ITEM_ID = @ITEM_ID AND REFERENCE_CODE = 'Bmabú')</v>
      </c>
      <c r="AC254" s="21"/>
      <c r="AD254" s="54" t="str">
        <f t="shared" si="31"/>
        <v>UPDATE references_warehouse set QUANTITY = 0 WHERE WAREHOUSE_ID = @LOCAL AND REFERENCE_ID = @REFERENCE_ID</v>
      </c>
      <c r="AE254" s="21"/>
      <c r="AF254" s="54" t="str">
        <f t="shared" si="32"/>
        <v>UPDATE references_warehouse set QUANTITY = 0 WHERE WAREHOUSE_ID = @FRANCA AND REFERENCE_ID = @REFERENCE_ID</v>
      </c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</row>
    <row r="255" spans="1:45" hidden="1" x14ac:dyDescent="0.25">
      <c r="A255" s="53" t="s">
        <v>876</v>
      </c>
      <c r="B255" s="53" t="s">
        <v>775</v>
      </c>
      <c r="C255" s="53"/>
      <c r="D255" s="53" t="s">
        <v>775</v>
      </c>
      <c r="E255" s="53"/>
      <c r="F255" s="53"/>
      <c r="G255">
        <v>0</v>
      </c>
      <c r="H255">
        <v>0</v>
      </c>
      <c r="I255" s="53" t="s">
        <v>626</v>
      </c>
      <c r="J255">
        <v>450</v>
      </c>
      <c r="K255" s="21" t="str">
        <f t="shared" si="25"/>
        <v>001-TE-593-Bambú</v>
      </c>
      <c r="L255" s="21"/>
      <c r="M255" s="21"/>
      <c r="N255" s="21"/>
      <c r="O255" s="21"/>
      <c r="P255" s="23" t="str">
        <f t="shared" si="26"/>
        <v>DECLARE @ITEM_ID INT = (SELECT ITEM_ID FROM items a join lines b on b.LINE_ID = a.LINE_ID WHERE b.LINE_CODE +'-'+a.INTERNAL_REFERENCE = '001-TE-593')</v>
      </c>
      <c r="Q255" s="23" t="str">
        <f t="shared" si="27"/>
        <v>DECLARE @ISACTIVE BIT = (CASE WHEN 'Si' = 'Si' THEN 1 ELSE 0 END)</v>
      </c>
      <c r="R255" s="23" t="str">
        <f t="shared" si="28"/>
        <v>@ITEM_ID,'Bambú','','Bambú','',NULL,0,@ISACTIVE,450</v>
      </c>
      <c r="S255" s="21"/>
      <c r="T255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'001-TE-593') DECLARE @ISACTIVE BIT = (CASE WHEN 'Si' = 'Si' THEN 1 ELSE 0 END) insert into item_references (ITEM_ID, REFERENCE_CODE, PROVIDER_REFERENCE_CODE, REFERENCE_NAME, PROVIDER_REFERENCE_NAME, NOTES, INVENTORY_QUANTITY, IS_ACTIVE, ALARM_MINIMUM_QUANTITY) values  (@ITEM_ID,'Bambú','','Bambú','',NULL,0,@ISACTIVE,450)
DECLARE @REFERENCE_ID INT = (SELECT REFERENCE_ID FROM item_references WHERE ITEM_ID = @ITEM_ID AND REFERENCE_CODE = 'Bambú') UPDATE references_warehouse set QUANTITY = 0 WHERE WAREHOUSE_ID = @LOCAL AND REFERENCE_ID = @REFERENCE_ID UPDATE references_warehouse set QUANTITY = 0 WHERE WAREHOUSE_ID = @FRANCA AND REFERENCE_ID = @REFERENCE_ID
GO</v>
      </c>
      <c r="U255" s="21"/>
      <c r="V255" s="21"/>
      <c r="W255" s="21"/>
      <c r="X255" s="21"/>
      <c r="Y255" s="21"/>
      <c r="Z255" s="21"/>
      <c r="AA255" s="21"/>
      <c r="AB255" s="54" t="str">
        <f t="shared" si="30"/>
        <v>DECLARE @REFERENCE_ID INT = (SELECT REFERENCE_ID FROM item_references WHERE ITEM_ID = @ITEM_ID AND REFERENCE_CODE = 'Bambú')</v>
      </c>
      <c r="AC255" s="21"/>
      <c r="AD255" s="54" t="str">
        <f t="shared" si="31"/>
        <v>UPDATE references_warehouse set QUANTITY = 0 WHERE WAREHOUSE_ID = @LOCAL AND REFERENCE_ID = @REFERENCE_ID</v>
      </c>
      <c r="AE255" s="21"/>
      <c r="AF255" s="54" t="str">
        <f t="shared" si="32"/>
        <v>UPDATE references_warehouse set QUANTITY = 0 WHERE WAREHOUSE_ID = @FRANCA AND REFERENCE_ID = @REFERENCE_ID</v>
      </c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</row>
    <row r="256" spans="1:45" hidden="1" x14ac:dyDescent="0.25">
      <c r="A256" s="53" t="s">
        <v>877</v>
      </c>
      <c r="B256" s="53" t="s">
        <v>775</v>
      </c>
      <c r="C256" s="53"/>
      <c r="D256" s="53" t="s">
        <v>775</v>
      </c>
      <c r="E256" s="53"/>
      <c r="F256" s="53"/>
      <c r="G256">
        <v>0</v>
      </c>
      <c r="H256">
        <v>0</v>
      </c>
      <c r="I256" s="53" t="s">
        <v>626</v>
      </c>
      <c r="J256">
        <v>450</v>
      </c>
      <c r="K256" s="21" t="str">
        <f t="shared" si="25"/>
        <v>001-TE-594-Bambú</v>
      </c>
      <c r="L256" s="21"/>
      <c r="M256" s="21"/>
      <c r="N256" s="21"/>
      <c r="O256" s="21"/>
      <c r="P256" s="23" t="str">
        <f t="shared" si="26"/>
        <v>DECLARE @ITEM_ID INT = (SELECT ITEM_ID FROM items a join lines b on b.LINE_ID = a.LINE_ID WHERE b.LINE_CODE +'-'+a.INTERNAL_REFERENCE = '001-TE-594')</v>
      </c>
      <c r="Q256" s="23" t="str">
        <f t="shared" si="27"/>
        <v>DECLARE @ISACTIVE BIT = (CASE WHEN 'Si' = 'Si' THEN 1 ELSE 0 END)</v>
      </c>
      <c r="R256" s="23" t="str">
        <f t="shared" si="28"/>
        <v>@ITEM_ID,'Bambú','','Bambú','',NULL,0,@ISACTIVE,450</v>
      </c>
      <c r="S256" s="21"/>
      <c r="T256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'001-TE-594') DECLARE @ISACTIVE BIT = (CASE WHEN 'Si' = 'Si' THEN 1 ELSE 0 END) insert into item_references (ITEM_ID, REFERENCE_CODE, PROVIDER_REFERENCE_CODE, REFERENCE_NAME, PROVIDER_REFERENCE_NAME, NOTES, INVENTORY_QUANTITY, IS_ACTIVE, ALARM_MINIMUM_QUANTITY) values  (@ITEM_ID,'Bambú','','Bambú','',NULL,0,@ISACTIVE,450)
DECLARE @REFERENCE_ID INT = (SELECT REFERENCE_ID FROM item_references WHERE ITEM_ID = @ITEM_ID AND REFERENCE_CODE = 'Bambú') UPDATE references_warehouse set QUANTITY = 0 WHERE WAREHOUSE_ID = @LOCAL AND REFERENCE_ID = @REFERENCE_ID UPDATE references_warehouse set QUANTITY = 0 WHERE WAREHOUSE_ID = @FRANCA AND REFERENCE_ID = @REFERENCE_ID
GO</v>
      </c>
      <c r="U256" s="21"/>
      <c r="V256" s="21"/>
      <c r="W256" s="21"/>
      <c r="X256" s="21"/>
      <c r="Y256" s="21"/>
      <c r="Z256" s="21"/>
      <c r="AA256" s="21"/>
      <c r="AB256" s="54" t="str">
        <f t="shared" si="30"/>
        <v>DECLARE @REFERENCE_ID INT = (SELECT REFERENCE_ID FROM item_references WHERE ITEM_ID = @ITEM_ID AND REFERENCE_CODE = 'Bambú')</v>
      </c>
      <c r="AC256" s="21"/>
      <c r="AD256" s="54" t="str">
        <f t="shared" si="31"/>
        <v>UPDATE references_warehouse set QUANTITY = 0 WHERE WAREHOUSE_ID = @LOCAL AND REFERENCE_ID = @REFERENCE_ID</v>
      </c>
      <c r="AE256" s="21"/>
      <c r="AF256" s="54" t="str">
        <f t="shared" si="32"/>
        <v>UPDATE references_warehouse set QUANTITY = 0 WHERE WAREHOUSE_ID = @FRANCA AND REFERENCE_ID = @REFERENCE_ID</v>
      </c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</row>
    <row r="257" spans="1:45" hidden="1" x14ac:dyDescent="0.25">
      <c r="A257" s="53" t="s">
        <v>878</v>
      </c>
      <c r="B257" s="53" t="s">
        <v>718</v>
      </c>
      <c r="C257" s="53"/>
      <c r="D257" s="53" t="s">
        <v>718</v>
      </c>
      <c r="E257" s="53"/>
      <c r="F257" s="53"/>
      <c r="G257">
        <v>0</v>
      </c>
      <c r="H257">
        <v>0</v>
      </c>
      <c r="I257" s="53" t="s">
        <v>626</v>
      </c>
      <c r="J257">
        <v>850</v>
      </c>
      <c r="K257" s="21" t="str">
        <f t="shared" si="25"/>
        <v>001-TE-595-Blanco</v>
      </c>
      <c r="L257" s="21"/>
      <c r="M257" s="21"/>
      <c r="N257" s="21"/>
      <c r="O257" s="21"/>
      <c r="P257" s="23" t="str">
        <f t="shared" si="26"/>
        <v>DECLARE @ITEM_ID INT = (SELECT ITEM_ID FROM items a join lines b on b.LINE_ID = a.LINE_ID WHERE b.LINE_CODE +'-'+a.INTERNAL_REFERENCE = '001-TE-595')</v>
      </c>
      <c r="Q257" s="23" t="str">
        <f t="shared" si="27"/>
        <v>DECLARE @ISACTIVE BIT = (CASE WHEN 'Si' = 'Si' THEN 1 ELSE 0 END)</v>
      </c>
      <c r="R257" s="23" t="str">
        <f t="shared" si="28"/>
        <v>@ITEM_ID,'Blanco','','Blanco','',NULL,0,@ISACTIVE,850</v>
      </c>
      <c r="S257" s="21"/>
      <c r="T257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'001-TE-595') DECLARE @ISACTIVE BIT = (CASE WHEN 'Si' = 'Si' THEN 1 ELSE 0 END) insert into item_references (ITEM_ID, REFERENCE_CODE, PROVIDER_REFERENCE_CODE, REFERENCE_NAME, PROVIDER_REFERENCE_NAME, NOTES, INVENTORY_QUANTITY, IS_ACTIVE, ALARM_MINIMUM_QUANTITY) values  (@ITEM_ID,'Blanco','','Blanco','',NULL,0,@ISACTIVE,850)
DECLARE @REFERENCE_ID INT = (SELECT REFERENCE_ID FROM item_references WHERE ITEM_ID = @ITEM_ID AND REFERENCE_CODE = 'Blanco') UPDATE references_warehouse set QUANTITY = 0 WHERE WAREHOUSE_ID = @LOCAL AND REFERENCE_ID = @REFERENCE_ID UPDATE references_warehouse set QUANTITY = 0 WHERE WAREHOUSE_ID = @FRANCA AND REFERENCE_ID = @REFERENCE_ID
GO</v>
      </c>
      <c r="U257" s="21"/>
      <c r="V257" s="21"/>
      <c r="W257" s="21"/>
      <c r="X257" s="21"/>
      <c r="Y257" s="21"/>
      <c r="Z257" s="21"/>
      <c r="AA257" s="21"/>
      <c r="AB257" s="54" t="str">
        <f t="shared" si="30"/>
        <v>DECLARE @REFERENCE_ID INT = (SELECT REFERENCE_ID FROM item_references WHERE ITEM_ID = @ITEM_ID AND REFERENCE_CODE = 'Blanco')</v>
      </c>
      <c r="AC257" s="21"/>
      <c r="AD257" s="54" t="str">
        <f t="shared" si="31"/>
        <v>UPDATE references_warehouse set QUANTITY = 0 WHERE WAREHOUSE_ID = @LOCAL AND REFERENCE_ID = @REFERENCE_ID</v>
      </c>
      <c r="AE257" s="21"/>
      <c r="AF257" s="54" t="str">
        <f t="shared" si="32"/>
        <v>UPDATE references_warehouse set QUANTITY = 0 WHERE WAREHOUSE_ID = @FRANCA AND REFERENCE_ID = @REFERENCE_ID</v>
      </c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</row>
    <row r="258" spans="1:45" hidden="1" x14ac:dyDescent="0.25">
      <c r="A258" s="53" t="s">
        <v>886</v>
      </c>
      <c r="B258" s="53" t="s">
        <v>1030</v>
      </c>
      <c r="C258" s="53"/>
      <c r="D258" s="53" t="s">
        <v>713</v>
      </c>
      <c r="E258" s="53"/>
      <c r="F258" s="53"/>
      <c r="G258">
        <v>0</v>
      </c>
      <c r="H258">
        <v>0</v>
      </c>
      <c r="I258" s="53" t="s">
        <v>626</v>
      </c>
      <c r="J258">
        <v>600</v>
      </c>
      <c r="K258" s="21" t="str">
        <f t="shared" si="25"/>
        <v>001-TE-598-1</v>
      </c>
      <c r="L258" s="21"/>
      <c r="M258" s="21"/>
      <c r="N258" s="21"/>
      <c r="O258" s="21"/>
      <c r="P258" s="23" t="str">
        <f t="shared" si="26"/>
        <v>DECLARE @ITEM_ID INT = (SELECT ITEM_ID FROM items a join lines b on b.LINE_ID = a.LINE_ID WHERE b.LINE_CODE +'-'+a.INTERNAL_REFERENCE = '001-TE-598')</v>
      </c>
      <c r="Q258" s="23" t="str">
        <f t="shared" si="27"/>
        <v>DECLARE @ISACTIVE BIT = (CASE WHEN 'Si' = 'Si' THEN 1 ELSE 0 END)</v>
      </c>
      <c r="R258" s="23" t="str">
        <f t="shared" si="28"/>
        <v>@ITEM_ID,'1','','Negro','',NULL,0,@ISACTIVE,600</v>
      </c>
      <c r="S258" s="21"/>
      <c r="T258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'001-TE-598')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58" s="21"/>
      <c r="V258" s="21"/>
      <c r="W258" s="21"/>
      <c r="X258" s="21"/>
      <c r="Y258" s="21"/>
      <c r="Z258" s="21"/>
      <c r="AA258" s="21"/>
      <c r="AB258" s="54" t="str">
        <f t="shared" si="30"/>
        <v>DECLARE @REFERENCE_ID INT = (SELECT REFERENCE_ID FROM item_references WHERE ITEM_ID = @ITEM_ID AND REFERENCE_CODE = '1')</v>
      </c>
      <c r="AC258" s="21"/>
      <c r="AD258" s="54" t="str">
        <f t="shared" si="31"/>
        <v>UPDATE references_warehouse set QUANTITY = 0 WHERE WAREHOUSE_ID = @LOCAL AND REFERENCE_ID = @REFERENCE_ID</v>
      </c>
      <c r="AE258" s="21"/>
      <c r="AF258" s="54" t="str">
        <f t="shared" si="32"/>
        <v>UPDATE references_warehouse set QUANTITY = 0 WHERE WAREHOUSE_ID = @FRANCA AND REFERENCE_ID = @REFERENCE_ID</v>
      </c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</row>
    <row r="259" spans="1:45" hidden="1" x14ac:dyDescent="0.25">
      <c r="A259" s="53" t="s">
        <v>887</v>
      </c>
      <c r="B259" s="53" t="s">
        <v>1030</v>
      </c>
      <c r="C259" s="53"/>
      <c r="D259" s="53" t="s">
        <v>772</v>
      </c>
      <c r="E259" s="53"/>
      <c r="F259" s="53"/>
      <c r="G259">
        <v>0</v>
      </c>
      <c r="H259">
        <v>0</v>
      </c>
      <c r="I259" s="53" t="s">
        <v>626</v>
      </c>
      <c r="J259">
        <v>600</v>
      </c>
      <c r="K259" s="21" t="str">
        <f t="shared" si="25"/>
        <v>001-TE-599-1</v>
      </c>
      <c r="L259" s="21"/>
      <c r="M259" s="21"/>
      <c r="N259" s="21"/>
      <c r="O259" s="21"/>
      <c r="P259" s="23" t="str">
        <f t="shared" si="26"/>
        <v>DECLARE @ITEM_ID INT = (SELECT ITEM_ID FROM items a join lines b on b.LINE_ID = a.LINE_ID WHERE b.LINE_CODE +'-'+a.INTERNAL_REFERENCE = '001-TE-599')</v>
      </c>
      <c r="Q259" s="23" t="str">
        <f t="shared" si="27"/>
        <v>DECLARE @ISACTIVE BIT = (CASE WHEN 'Si' = 'Si' THEN 1 ELSE 0 END)</v>
      </c>
      <c r="R259" s="23" t="str">
        <f t="shared" si="28"/>
        <v>@ITEM_ID,'1','','Bamboo','',NULL,0,@ISACTIVE,600</v>
      </c>
      <c r="S259" s="21"/>
      <c r="T259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'001-TE-599') DECLARE @ISACTIVE BIT = (CASE WHEN 'Si' = 'Si' THEN 1 ELSE 0 END) insert into item_references (ITEM_ID, REFERENCE_CODE, PROVIDER_REFERENCE_CODE, REFERENCE_NAME, PROVIDER_REFERENCE_NAME, NOTES, INVENTORY_QUANTITY, IS_ACTIVE, ALARM_MINIMUM_QUANTITY) values  (@ITEM_ID,'1','','Bamboo','',NULL,0,@ISACTIVE,600)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59" s="21"/>
      <c r="V259" s="21"/>
      <c r="W259" s="21"/>
      <c r="X259" s="21"/>
      <c r="Y259" s="21"/>
      <c r="Z259" s="21"/>
      <c r="AA259" s="21"/>
      <c r="AB259" s="54" t="str">
        <f t="shared" si="30"/>
        <v>DECLARE @REFERENCE_ID INT = (SELECT REFERENCE_ID FROM item_references WHERE ITEM_ID = @ITEM_ID AND REFERENCE_CODE = '1')</v>
      </c>
      <c r="AC259" s="21"/>
      <c r="AD259" s="54" t="str">
        <f t="shared" si="31"/>
        <v>UPDATE references_warehouse set QUANTITY = 0 WHERE WAREHOUSE_ID = @LOCAL AND REFERENCE_ID = @REFERENCE_ID</v>
      </c>
      <c r="AE259" s="21"/>
      <c r="AF259" s="54" t="str">
        <f t="shared" si="32"/>
        <v>UPDATE references_warehouse set QUANTITY = 0 WHERE WAREHOUSE_ID = @FRANCA AND REFERENCE_ID = @REFERENCE_ID</v>
      </c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</row>
    <row r="260" spans="1:45" hidden="1" x14ac:dyDescent="0.25">
      <c r="A260" s="53" t="s">
        <v>774</v>
      </c>
      <c r="B260" s="53" t="s">
        <v>623</v>
      </c>
      <c r="C260" s="53"/>
      <c r="D260" s="53" t="s">
        <v>775</v>
      </c>
      <c r="E260" s="53"/>
      <c r="F260" s="53"/>
      <c r="G260">
        <v>0</v>
      </c>
      <c r="H260">
        <v>0</v>
      </c>
      <c r="I260" s="53" t="s">
        <v>626</v>
      </c>
      <c r="J260">
        <v>300</v>
      </c>
      <c r="K260" s="21" t="str">
        <f t="shared" si="25"/>
        <v>001-TE-604-001</v>
      </c>
      <c r="L260" s="21"/>
      <c r="M260" s="21"/>
      <c r="N260" s="21"/>
      <c r="O260" s="21"/>
      <c r="P260" s="23" t="str">
        <f t="shared" si="26"/>
        <v>DECLARE @ITEM_ID INT = (SELECT ITEM_ID FROM items a join lines b on b.LINE_ID = a.LINE_ID WHERE b.LINE_CODE +'-'+a.INTERNAL_REFERENCE = '001-TE-604')</v>
      </c>
      <c r="Q260" s="23" t="str">
        <f t="shared" si="27"/>
        <v>DECLARE @ISACTIVE BIT = (CASE WHEN 'Si' = 'Si' THEN 1 ELSE 0 END)</v>
      </c>
      <c r="R260" s="23" t="str">
        <f t="shared" si="28"/>
        <v>@ITEM_ID,'001','','Bambú','',NULL,0,@ISACTIVE,300</v>
      </c>
      <c r="S260" s="21"/>
      <c r="T260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'001-TE-604') DECLARE @ISACTIVE BIT = (CASE WHEN 'Si' = 'Si' THEN 1 ELSE 0 END) insert into item_references (ITEM_ID, REFERENCE_CODE, PROVIDER_REFERENCE_CODE, REFERENCE_NAME, PROVIDER_REFERENCE_NAME, NOTES, INVENTORY_QUANTITY, IS_ACTIVE, ALARM_MINIMUM_QUANTITY) values  (@ITEM_ID,'001','','Bambú','',NULL,0,@ISACTIVE,300)
DECLARE @REFERENCE_ID INT = (SELECT REFERENCE_ID FROM item_references WHERE ITEM_ID = @ITEM_ID AND REFERENCE_CODE = '001') UPDATE references_warehouse set QUANTITY = 0 WHERE WAREHOUSE_ID = @LOCAL AND REFERENCE_ID = @REFERENCE_ID UPDATE references_warehouse set QUANTITY = 0 WHERE WAREHOUSE_ID = @FRANCA AND REFERENCE_ID = @REFERENCE_ID
GO</v>
      </c>
      <c r="U260" s="21"/>
      <c r="V260" s="21"/>
      <c r="W260" s="21"/>
      <c r="X260" s="21"/>
      <c r="Y260" s="21"/>
      <c r="Z260" s="21"/>
      <c r="AA260" s="21"/>
      <c r="AB260" s="54" t="str">
        <f t="shared" si="30"/>
        <v>DECLARE @REFERENCE_ID INT = (SELECT REFERENCE_ID FROM item_references WHERE ITEM_ID = @ITEM_ID AND REFERENCE_CODE = '001')</v>
      </c>
      <c r="AC260" s="21"/>
      <c r="AD260" s="54" t="str">
        <f t="shared" si="31"/>
        <v>UPDATE references_warehouse set QUANTITY = 0 WHERE WAREHOUSE_ID = @LOCAL AND REFERENCE_ID = @REFERENCE_ID</v>
      </c>
      <c r="AE260" s="21"/>
      <c r="AF260" s="54" t="str">
        <f t="shared" si="32"/>
        <v>UPDATE references_warehouse set QUANTITY = 0 WHERE WAREHOUSE_ID = @FRANCA AND REFERENCE_ID = @REFERENCE_ID</v>
      </c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</row>
    <row r="261" spans="1:45" hidden="1" x14ac:dyDescent="0.25">
      <c r="A261" s="53" t="s">
        <v>780</v>
      </c>
      <c r="B261" s="53" t="s">
        <v>623</v>
      </c>
      <c r="C261" s="53"/>
      <c r="D261" s="53" t="s">
        <v>775</v>
      </c>
      <c r="E261" s="53"/>
      <c r="F261" s="53"/>
      <c r="G261">
        <v>0</v>
      </c>
      <c r="H261">
        <v>0</v>
      </c>
      <c r="I261" s="53" t="s">
        <v>626</v>
      </c>
      <c r="J261">
        <v>300</v>
      </c>
      <c r="K261" s="21" t="str">
        <f t="shared" si="25"/>
        <v>001-TE-608-001</v>
      </c>
      <c r="L261" s="21"/>
      <c r="M261" s="21"/>
      <c r="N261" s="21"/>
      <c r="O261" s="21"/>
      <c r="P261" s="23" t="str">
        <f t="shared" si="26"/>
        <v>DECLARE @ITEM_ID INT = (SELECT ITEM_ID FROM items a join lines b on b.LINE_ID = a.LINE_ID WHERE b.LINE_CODE +'-'+a.INTERNAL_REFERENCE = '001-TE-608')</v>
      </c>
      <c r="Q261" s="23" t="str">
        <f t="shared" si="27"/>
        <v>DECLARE @ISACTIVE BIT = (CASE WHEN 'Si' = 'Si' THEN 1 ELSE 0 END)</v>
      </c>
      <c r="R261" s="23" t="str">
        <f t="shared" si="28"/>
        <v>@ITEM_ID,'001','','Bambú','',NULL,0,@ISACTIVE,300</v>
      </c>
      <c r="S261" s="21"/>
      <c r="T261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'001-TE-608') DECLARE @ISACTIVE BIT = (CASE WHEN 'Si' = 'Si' THEN 1 ELSE 0 END) insert into item_references (ITEM_ID, REFERENCE_CODE, PROVIDER_REFERENCE_CODE, REFERENCE_NAME, PROVIDER_REFERENCE_NAME, NOTES, INVENTORY_QUANTITY, IS_ACTIVE, ALARM_MINIMUM_QUANTITY) values  (@ITEM_ID,'001','','Bambú','',NULL,0,@ISACTIVE,300)
DECLARE @REFERENCE_ID INT = (SELECT REFERENCE_ID FROM item_references WHERE ITEM_ID = @ITEM_ID AND REFERENCE_CODE = '001') UPDATE references_warehouse set QUANTITY = 0 WHERE WAREHOUSE_ID = @LOCAL AND REFERENCE_ID = @REFERENCE_ID UPDATE references_warehouse set QUANTITY = 0 WHERE WAREHOUSE_ID = @FRANCA AND REFERENCE_ID = @REFERENCE_ID
GO</v>
      </c>
      <c r="U261" s="21"/>
      <c r="V261" s="21"/>
      <c r="W261" s="21"/>
      <c r="X261" s="21"/>
      <c r="Y261" s="21"/>
      <c r="Z261" s="21"/>
      <c r="AA261" s="21"/>
      <c r="AB261" s="54" t="str">
        <f t="shared" si="30"/>
        <v>DECLARE @REFERENCE_ID INT = (SELECT REFERENCE_ID FROM item_references WHERE ITEM_ID = @ITEM_ID AND REFERENCE_CODE = '001')</v>
      </c>
      <c r="AC261" s="21"/>
      <c r="AD261" s="54" t="str">
        <f t="shared" si="31"/>
        <v>UPDATE references_warehouse set QUANTITY = 0 WHERE WAREHOUSE_ID = @LOCAL AND REFERENCE_ID = @REFERENCE_ID</v>
      </c>
      <c r="AE261" s="21"/>
      <c r="AF261" s="54" t="str">
        <f t="shared" si="32"/>
        <v>UPDATE references_warehouse set QUANTITY = 0 WHERE WAREHOUSE_ID = @FRANCA AND REFERENCE_ID = @REFERENCE_ID</v>
      </c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</row>
    <row r="262" spans="1:45" hidden="1" x14ac:dyDescent="0.25">
      <c r="A262" s="53" t="s">
        <v>918</v>
      </c>
      <c r="B262" s="53" t="s">
        <v>1030</v>
      </c>
      <c r="C262" s="53"/>
      <c r="D262" s="53" t="s">
        <v>724</v>
      </c>
      <c r="E262" s="53"/>
      <c r="F262" s="53"/>
      <c r="G262">
        <v>0</v>
      </c>
      <c r="H262">
        <v>0</v>
      </c>
      <c r="I262" s="53" t="s">
        <v>626</v>
      </c>
      <c r="J262">
        <v>600</v>
      </c>
      <c r="K262" s="21" t="str">
        <f t="shared" si="25"/>
        <v>001-TE-610-1</v>
      </c>
      <c r="L262" s="21"/>
      <c r="M262" s="21"/>
      <c r="N262" s="21"/>
      <c r="O262" s="21"/>
      <c r="P262" s="23" t="str">
        <f t="shared" si="26"/>
        <v>DECLARE @ITEM_ID INT = (SELECT ITEM_ID FROM items a join lines b on b.LINE_ID = a.LINE_ID WHERE b.LINE_CODE +'-'+a.INTERNAL_REFERENCE = '001-TE-610')</v>
      </c>
      <c r="Q262" s="23" t="str">
        <f t="shared" si="27"/>
        <v>DECLARE @ISACTIVE BIT = (CASE WHEN 'Si' = 'Si' THEN 1 ELSE 0 END)</v>
      </c>
      <c r="R262" s="23" t="str">
        <f t="shared" si="28"/>
        <v>@ITEM_ID,'1','','Natural','',NULL,0,@ISACTIVE,600</v>
      </c>
      <c r="S262" s="21"/>
      <c r="T262" s="22" t="str">
        <f t="shared" si="29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'001-TE-610') DECLARE @ISACTIVE BIT = (CASE WHEN 'Si' = 'Si' THEN 1 ELSE 0 END) insert into item_references (ITEM_ID, REFERENCE_CODE, PROVIDER_REFERENCE_CODE, REFERENCE_NAME, PROVIDER_REFERENCE_NAME, NOTES, INVENTORY_QUANTITY, IS_ACTIVE, ALARM_MINIMUM_QUANTITY) values  (@ITEM_ID,'1','','Natural','',NULL,0,@ISACTIVE,600)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62" s="21"/>
      <c r="V262" s="21"/>
      <c r="W262" s="21"/>
      <c r="X262" s="21"/>
      <c r="Y262" s="21"/>
      <c r="Z262" s="21"/>
      <c r="AA262" s="21"/>
      <c r="AB262" s="54" t="str">
        <f t="shared" si="30"/>
        <v>DECLARE @REFERENCE_ID INT = (SELECT REFERENCE_ID FROM item_references WHERE ITEM_ID = @ITEM_ID AND REFERENCE_CODE = '1')</v>
      </c>
      <c r="AC262" s="21"/>
      <c r="AD262" s="54" t="str">
        <f t="shared" si="31"/>
        <v>UPDATE references_warehouse set QUANTITY = 0 WHERE WAREHOUSE_ID = @LOCAL AND REFERENCE_ID = @REFERENCE_ID</v>
      </c>
      <c r="AE262" s="21"/>
      <c r="AF262" s="54" t="str">
        <f t="shared" si="32"/>
        <v>UPDATE references_warehouse set QUANTITY = 0 WHERE WAREHOUSE_ID = @FRANCA AND REFERENCE_ID = @REFERENCE_ID</v>
      </c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</row>
    <row r="263" spans="1:45" hidden="1" x14ac:dyDescent="0.25">
      <c r="A263" s="53" t="s">
        <v>919</v>
      </c>
      <c r="B263" s="53" t="s">
        <v>1030</v>
      </c>
      <c r="C263" s="53"/>
      <c r="D263" s="53" t="s">
        <v>716</v>
      </c>
      <c r="E263" s="53"/>
      <c r="F263" s="53"/>
      <c r="G263">
        <v>0</v>
      </c>
      <c r="H263">
        <v>0</v>
      </c>
      <c r="I263" s="53" t="s">
        <v>626</v>
      </c>
      <c r="J263">
        <v>600</v>
      </c>
      <c r="K263" s="21" t="str">
        <f t="shared" ref="K263:K326" si="33">IF(A263&lt;&gt;"",IF(B263&lt;&gt;"",CONCATENATE(A263,"-",B263),""),"")</f>
        <v>001-TE-611-1</v>
      </c>
      <c r="L263" s="21"/>
      <c r="M263" s="21"/>
      <c r="N263" s="21"/>
      <c r="O263" s="21"/>
      <c r="P263" s="23" t="str">
        <f t="shared" ref="P263:P326" si="34">CONCATENATE("DECLARE @ITEM_ID INT = (SELECT ITEM_ID FROM items a join lines b on b.LINE_ID = a.LINE_ID WHERE b.LINE_CODE +'-'+a.INTERNAL_REFERENCE = '",A263,"')")</f>
        <v>DECLARE @ITEM_ID INT = (SELECT ITEM_ID FROM items a join lines b on b.LINE_ID = a.LINE_ID WHERE b.LINE_CODE +'-'+a.INTERNAL_REFERENCE = '001-TE-611')</v>
      </c>
      <c r="Q263" s="23" t="str">
        <f t="shared" ref="Q263:Q326" si="35">CONCATENATE("DECLARE @ISACTIVE BIT = (CASE WHEN '",I263,"' = 'Si' THEN 1 ELSE 0 END)")</f>
        <v>DECLARE @ISACTIVE BIT = (CASE WHEN 'Si' = 'Si' THEN 1 ELSE 0 END)</v>
      </c>
      <c r="R263" s="23" t="str">
        <f t="shared" ref="R263:R326" si="36">CONCATENATE("@ITEM_ID",$X$2,$W$2,B263,$W$2,$X$2,$W$2,C263,$W$2,$X$2,$W$2,D263,$W$2,$X$2,$W$2,E263,$W$2,$X$2,IF(LEN(F263)&gt;0,CONCATENATE($W$2,F263,$W$2),$Z$2),$X$2,G263+H263,$X$2,"@ISACTIVE",$X$2,J263)</f>
        <v>@ITEM_ID,'1','','Gris','',NULL,0,@ISACTIVE,600</v>
      </c>
      <c r="S263" s="21"/>
      <c r="T263" s="22" t="str">
        <f t="shared" ref="T263:T326" si="37">CONCATENATE($AA$2," ",P263," ",Q263," ",$T$2,$T$3,$V$2,$V$3,$Y$2,$U$2,$V$2,R263,$Y$2,CHAR(10),AB263," ",AD263," ",AF263,CHAR(10),"GO")</f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'001-TE-611') DECLARE @ISACTIVE BIT = (CASE WHEN 'Si' = 'Si' THEN 1 ELSE 0 END) insert into item_references (ITEM_ID, REFERENCE_CODE, PROVIDER_REFERENCE_CODE, REFERENCE_NAME, PROVIDER_REFERENCE_NAME, NOTES, INVENTORY_QUANTITY, IS_ACTIVE, ALARM_MINIMUM_QUANTITY) values  (@ITEM_ID,'1','','Gris','',NULL,0,@ISACTIVE,600)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63" s="21"/>
      <c r="V263" s="21"/>
      <c r="W263" s="21"/>
      <c r="X263" s="21"/>
      <c r="Y263" s="21"/>
      <c r="Z263" s="21"/>
      <c r="AA263" s="21"/>
      <c r="AB263" s="54" t="str">
        <f t="shared" ref="AB263:AB326" si="38">CONCATENATE("DECLARE @REFERENCE_ID INT = (SELECT REFERENCE_ID FROM item_references WHERE ITEM_ID = @ITEM_ID AND REFERENCE_CODE = '",B263,"')")</f>
        <v>DECLARE @REFERENCE_ID INT = (SELECT REFERENCE_ID FROM item_references WHERE ITEM_ID = @ITEM_ID AND REFERENCE_CODE = '1')</v>
      </c>
      <c r="AC263" s="21"/>
      <c r="AD263" s="54" t="str">
        <f t="shared" ref="AD263:AD326" si="39">CONCATENATE("UPDATE references_warehouse set QUANTITY = ",G263," WHERE WAREHOUSE_ID = @LOCAL AND REFERENCE_ID = @REFERENCE_ID")</f>
        <v>UPDATE references_warehouse set QUANTITY = 0 WHERE WAREHOUSE_ID = @LOCAL AND REFERENCE_ID = @REFERENCE_ID</v>
      </c>
      <c r="AE263" s="21"/>
      <c r="AF263" s="54" t="str">
        <f t="shared" ref="AF263:AF326" si="40">CONCATENATE("UPDATE references_warehouse set QUANTITY = ",H263," WHERE WAREHOUSE_ID = @FRANCA AND REFERENCE_ID = @REFERENCE_ID")</f>
        <v>UPDATE references_warehouse set QUANTITY = 0 WHERE WAREHOUSE_ID = @FRANCA AND REFERENCE_ID = @REFERENCE_ID</v>
      </c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</row>
    <row r="264" spans="1:45" hidden="1" x14ac:dyDescent="0.25">
      <c r="A264" s="53" t="s">
        <v>922</v>
      </c>
      <c r="B264" s="53" t="s">
        <v>1030</v>
      </c>
      <c r="C264" s="53"/>
      <c r="D264" s="53" t="s">
        <v>718</v>
      </c>
      <c r="E264" s="53"/>
      <c r="F264" s="53"/>
      <c r="G264">
        <v>0</v>
      </c>
      <c r="H264">
        <v>0</v>
      </c>
      <c r="I264" s="53" t="s">
        <v>626</v>
      </c>
      <c r="J264">
        <v>600</v>
      </c>
      <c r="K264" s="21" t="str">
        <f t="shared" si="33"/>
        <v>001-TE-612-1</v>
      </c>
      <c r="L264" s="21"/>
      <c r="M264" s="21"/>
      <c r="N264" s="21"/>
      <c r="O264" s="21"/>
      <c r="P264" s="23" t="str">
        <f t="shared" si="34"/>
        <v>DECLARE @ITEM_ID INT = (SELECT ITEM_ID FROM items a join lines b on b.LINE_ID = a.LINE_ID WHERE b.LINE_CODE +'-'+a.INTERNAL_REFERENCE = '001-TE-612')</v>
      </c>
      <c r="Q264" s="23" t="str">
        <f t="shared" si="35"/>
        <v>DECLARE @ISACTIVE BIT = (CASE WHEN 'Si' = 'Si' THEN 1 ELSE 0 END)</v>
      </c>
      <c r="R264" s="23" t="str">
        <f t="shared" si="36"/>
        <v>@ITEM_ID,'1','','Blanco','',NULL,0,@ISACTIVE,600</v>
      </c>
      <c r="S264" s="21"/>
      <c r="T264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'001-TE-612') DECLARE @ISACTIVE BIT = (CASE WHEN 'Si' = 'Si' THEN 1 ELSE 0 END) insert into item_references (ITEM_ID, REFERENCE_CODE, PROVIDER_REFERENCE_CODE, REFERENCE_NAME, PROVIDER_REFERENCE_NAME, NOTES, INVENTORY_QUANTITY, IS_ACTIVE, ALARM_MINIMUM_QUANTITY) values  (@ITEM_ID,'1','','Blanco','',NULL,0,@ISACTIVE,600)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64" s="21"/>
      <c r="V264" s="21"/>
      <c r="W264" s="21"/>
      <c r="X264" s="21"/>
      <c r="Y264" s="21"/>
      <c r="Z264" s="21"/>
      <c r="AA264" s="21"/>
      <c r="AB264" s="54" t="str">
        <f t="shared" si="38"/>
        <v>DECLARE @REFERENCE_ID INT = (SELECT REFERENCE_ID FROM item_references WHERE ITEM_ID = @ITEM_ID AND REFERENCE_CODE = '1')</v>
      </c>
      <c r="AC264" s="21"/>
      <c r="AD264" s="54" t="str">
        <f t="shared" si="39"/>
        <v>UPDATE references_warehouse set QUANTITY = 0 WHERE WAREHOUSE_ID = @LOCAL AND REFERENCE_ID = @REFERENCE_ID</v>
      </c>
      <c r="AE264" s="21"/>
      <c r="AF264" s="54" t="str">
        <f t="shared" si="40"/>
        <v>UPDATE references_warehouse set QUANTITY = 0 WHERE WAREHOUSE_ID = @FRANCA AND REFERENCE_ID = @REFERENCE_ID</v>
      </c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</row>
    <row r="265" spans="1:45" hidden="1" x14ac:dyDescent="0.25">
      <c r="A265" s="53" t="s">
        <v>922</v>
      </c>
      <c r="B265" s="53" t="s">
        <v>1032</v>
      </c>
      <c r="C265" s="53"/>
      <c r="D265" s="53" t="s">
        <v>713</v>
      </c>
      <c r="E265" s="53"/>
      <c r="F265" s="53"/>
      <c r="G265">
        <v>0</v>
      </c>
      <c r="H265">
        <v>0</v>
      </c>
      <c r="I265" s="53" t="s">
        <v>626</v>
      </c>
      <c r="J265">
        <v>600</v>
      </c>
      <c r="K265" s="21" t="str">
        <f t="shared" si="33"/>
        <v>001-TE-612-2</v>
      </c>
      <c r="L265" s="21"/>
      <c r="M265" s="21"/>
      <c r="N265" s="21"/>
      <c r="O265" s="21"/>
      <c r="P265" s="23" t="str">
        <f t="shared" si="34"/>
        <v>DECLARE @ITEM_ID INT = (SELECT ITEM_ID FROM items a join lines b on b.LINE_ID = a.LINE_ID WHERE b.LINE_CODE +'-'+a.INTERNAL_REFERENCE = '001-TE-612')</v>
      </c>
      <c r="Q265" s="23" t="str">
        <f t="shared" si="35"/>
        <v>DECLARE @ISACTIVE BIT = (CASE WHEN 'Si' = 'Si' THEN 1 ELSE 0 END)</v>
      </c>
      <c r="R265" s="23" t="str">
        <f t="shared" si="36"/>
        <v>@ITEM_ID,'2','','Negro','',NULL,0,@ISACTIVE,600</v>
      </c>
      <c r="S265" s="21"/>
      <c r="T265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'001-TE-612') DECLARE @ISACTIVE BIT = (CASE WHEN 'Si' = 'Si' THEN 1 ELSE 0 END) insert into item_references (ITEM_ID, REFERENCE_CODE, PROVIDER_REFERENCE_CODE, REFERENCE_NAME, PROVIDER_REFERENCE_NAME, NOTES, INVENTORY_QUANTITY, IS_ACTIVE, ALARM_MINIMUM_QUANTITY) values  (@ITEM_ID,'2','','Negro','',NULL,0,@ISACTIVE,600)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265" s="21"/>
      <c r="V265" s="21"/>
      <c r="W265" s="21"/>
      <c r="X265" s="21"/>
      <c r="Y265" s="21"/>
      <c r="Z265" s="21"/>
      <c r="AA265" s="21"/>
      <c r="AB265" s="54" t="str">
        <f t="shared" si="38"/>
        <v>DECLARE @REFERENCE_ID INT = (SELECT REFERENCE_ID FROM item_references WHERE ITEM_ID = @ITEM_ID AND REFERENCE_CODE = '2')</v>
      </c>
      <c r="AC265" s="21"/>
      <c r="AD265" s="54" t="str">
        <f t="shared" si="39"/>
        <v>UPDATE references_warehouse set QUANTITY = 0 WHERE WAREHOUSE_ID = @LOCAL AND REFERENCE_ID = @REFERENCE_ID</v>
      </c>
      <c r="AE265" s="21"/>
      <c r="AF265" s="54" t="str">
        <f t="shared" si="40"/>
        <v>UPDATE references_warehouse set QUANTITY = 0 WHERE WAREHOUSE_ID = @FRANCA AND REFERENCE_ID = @REFERENCE_ID</v>
      </c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</row>
    <row r="266" spans="1:45" hidden="1" x14ac:dyDescent="0.25">
      <c r="A266" s="53" t="s">
        <v>924</v>
      </c>
      <c r="B266" s="53" t="s">
        <v>1030</v>
      </c>
      <c r="C266" s="53"/>
      <c r="D266" s="53" t="s">
        <v>724</v>
      </c>
      <c r="E266" s="53"/>
      <c r="F266" s="53"/>
      <c r="G266">
        <v>0</v>
      </c>
      <c r="H266">
        <v>0</v>
      </c>
      <c r="I266" s="53" t="s">
        <v>626</v>
      </c>
      <c r="J266">
        <v>600</v>
      </c>
      <c r="K266" s="21" t="str">
        <f t="shared" si="33"/>
        <v>001-TE-613-1</v>
      </c>
      <c r="L266" s="21"/>
      <c r="M266" s="21"/>
      <c r="N266" s="21"/>
      <c r="O266" s="21"/>
      <c r="P266" s="23" t="str">
        <f t="shared" si="34"/>
        <v>DECLARE @ITEM_ID INT = (SELECT ITEM_ID FROM items a join lines b on b.LINE_ID = a.LINE_ID WHERE b.LINE_CODE +'-'+a.INTERNAL_REFERENCE = '001-TE-613')</v>
      </c>
      <c r="Q266" s="23" t="str">
        <f t="shared" si="35"/>
        <v>DECLARE @ISACTIVE BIT = (CASE WHEN 'Si' = 'Si' THEN 1 ELSE 0 END)</v>
      </c>
      <c r="R266" s="23" t="str">
        <f t="shared" si="36"/>
        <v>@ITEM_ID,'1','','Natural','',NULL,0,@ISACTIVE,600</v>
      </c>
      <c r="S266" s="21"/>
      <c r="T266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'001-TE-613') DECLARE @ISACTIVE BIT = (CASE WHEN 'Si' = 'Si' THEN 1 ELSE 0 END) insert into item_references (ITEM_ID, REFERENCE_CODE, PROVIDER_REFERENCE_CODE, REFERENCE_NAME, PROVIDER_REFERENCE_NAME, NOTES, INVENTORY_QUANTITY, IS_ACTIVE, ALARM_MINIMUM_QUANTITY) values  (@ITEM_ID,'1','','Natural','',NULL,0,@ISACTIVE,600)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66" s="21"/>
      <c r="V266" s="21"/>
      <c r="W266" s="21"/>
      <c r="X266" s="21"/>
      <c r="Y266" s="21"/>
      <c r="Z266" s="21"/>
      <c r="AA266" s="21"/>
      <c r="AB266" s="54" t="str">
        <f t="shared" si="38"/>
        <v>DECLARE @REFERENCE_ID INT = (SELECT REFERENCE_ID FROM item_references WHERE ITEM_ID = @ITEM_ID AND REFERENCE_CODE = '1')</v>
      </c>
      <c r="AC266" s="21"/>
      <c r="AD266" s="54" t="str">
        <f t="shared" si="39"/>
        <v>UPDATE references_warehouse set QUANTITY = 0 WHERE WAREHOUSE_ID = @LOCAL AND REFERENCE_ID = @REFERENCE_ID</v>
      </c>
      <c r="AE266" s="21"/>
      <c r="AF266" s="54" t="str">
        <f t="shared" si="40"/>
        <v>UPDATE references_warehouse set QUANTITY = 0 WHERE WAREHOUSE_ID = @FRANCA AND REFERENCE_ID = @REFERENCE_ID</v>
      </c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</row>
    <row r="267" spans="1:45" hidden="1" x14ac:dyDescent="0.25">
      <c r="A267" s="53" t="s">
        <v>932</v>
      </c>
      <c r="B267" s="53" t="s">
        <v>1030</v>
      </c>
      <c r="C267" s="53"/>
      <c r="D267" s="53" t="s">
        <v>714</v>
      </c>
      <c r="E267" s="53"/>
      <c r="F267" s="53"/>
      <c r="G267">
        <v>0</v>
      </c>
      <c r="H267">
        <v>0</v>
      </c>
      <c r="I267" s="53" t="s">
        <v>626</v>
      </c>
      <c r="J267">
        <v>700</v>
      </c>
      <c r="K267" s="21" t="str">
        <f t="shared" si="33"/>
        <v>001-TE-615-1</v>
      </c>
      <c r="L267" s="21"/>
      <c r="M267" s="21"/>
      <c r="N267" s="21"/>
      <c r="O267" s="21"/>
      <c r="P267" s="23" t="str">
        <f t="shared" si="34"/>
        <v>DECLARE @ITEM_ID INT = (SELECT ITEM_ID FROM items a join lines b on b.LINE_ID = a.LINE_ID WHERE b.LINE_CODE +'-'+a.INTERNAL_REFERENCE = '001-TE-615')</v>
      </c>
      <c r="Q267" s="23" t="str">
        <f t="shared" si="35"/>
        <v>DECLARE @ISACTIVE BIT = (CASE WHEN 'Si' = 'Si' THEN 1 ELSE 0 END)</v>
      </c>
      <c r="R267" s="23" t="str">
        <f t="shared" si="36"/>
        <v>@ITEM_ID,'1','','Azul','',NULL,0,@ISACTIVE,700</v>
      </c>
      <c r="S267" s="21"/>
      <c r="T267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'001-TE-615') DECLARE @ISACTIVE BIT = (CASE WHEN 'Si' = 'Si' THEN 1 ELSE 0 END) insert into item_references (ITEM_ID, REFERENCE_CODE, PROVIDER_REFERENCE_CODE, REFERENCE_NAME, PROVIDER_REFERENCE_NAME, NOTES, INVENTORY_QUANTITY, IS_ACTIVE, ALARM_MINIMUM_QUANTITY) values  (@ITEM_ID,'1','','Azul','',NULL,0,@ISACTIVE,700)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67" s="21"/>
      <c r="V267" s="21"/>
      <c r="W267" s="21"/>
      <c r="X267" s="21"/>
      <c r="Y267" s="21"/>
      <c r="Z267" s="21"/>
      <c r="AA267" s="21"/>
      <c r="AB267" s="54" t="str">
        <f t="shared" si="38"/>
        <v>DECLARE @REFERENCE_ID INT = (SELECT REFERENCE_ID FROM item_references WHERE ITEM_ID = @ITEM_ID AND REFERENCE_CODE = '1')</v>
      </c>
      <c r="AC267" s="21"/>
      <c r="AD267" s="54" t="str">
        <f t="shared" si="39"/>
        <v>UPDATE references_warehouse set QUANTITY = 0 WHERE WAREHOUSE_ID = @LOCAL AND REFERENCE_ID = @REFERENCE_ID</v>
      </c>
      <c r="AE267" s="21"/>
      <c r="AF267" s="54" t="str">
        <f t="shared" si="40"/>
        <v>UPDATE references_warehouse set QUANTITY = 0 WHERE WAREHOUSE_ID = @FRANCA AND REFERENCE_ID = @REFERENCE_ID</v>
      </c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</row>
    <row r="268" spans="1:45" hidden="1" x14ac:dyDescent="0.25">
      <c r="A268" s="53" t="s">
        <v>932</v>
      </c>
      <c r="B268" s="53" t="s">
        <v>1033</v>
      </c>
      <c r="C268" s="53"/>
      <c r="D268" s="53" t="s">
        <v>713</v>
      </c>
      <c r="E268" s="53"/>
      <c r="F268" s="53"/>
      <c r="G268">
        <v>0</v>
      </c>
      <c r="H268">
        <v>0</v>
      </c>
      <c r="I268" s="53" t="s">
        <v>626</v>
      </c>
      <c r="J268">
        <v>700</v>
      </c>
      <c r="K268" s="21" t="str">
        <f t="shared" si="33"/>
        <v>001-TE-615-3</v>
      </c>
      <c r="L268" s="21"/>
      <c r="M268" s="21"/>
      <c r="N268" s="21"/>
      <c r="O268" s="21"/>
      <c r="P268" s="23" t="str">
        <f t="shared" si="34"/>
        <v>DECLARE @ITEM_ID INT = (SELECT ITEM_ID FROM items a join lines b on b.LINE_ID = a.LINE_ID WHERE b.LINE_CODE +'-'+a.INTERNAL_REFERENCE = '001-TE-615')</v>
      </c>
      <c r="Q268" s="23" t="str">
        <f t="shared" si="35"/>
        <v>DECLARE @ISACTIVE BIT = (CASE WHEN 'Si' = 'Si' THEN 1 ELSE 0 END)</v>
      </c>
      <c r="R268" s="23" t="str">
        <f t="shared" si="36"/>
        <v>@ITEM_ID,'3','','Negro','',NULL,0,@ISACTIVE,700</v>
      </c>
      <c r="S268" s="21"/>
      <c r="T268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'001-TE-615') DECLARE @ISACTIVE BIT = (CASE WHEN 'Si' = 'Si' THEN 1 ELSE 0 END) insert into item_references (ITEM_ID, REFERENCE_CODE, PROVIDER_REFERENCE_CODE, REFERENCE_NAME, PROVIDER_REFERENCE_NAME, NOTES, INVENTORY_QUANTITY, IS_ACTIVE, ALARM_MINIMUM_QUANTITY) values  (@ITEM_ID,'3','','Negro','',NULL,0,@ISACTIVE,700)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268" s="21"/>
      <c r="V268" s="21"/>
      <c r="W268" s="21"/>
      <c r="X268" s="21"/>
      <c r="Y268" s="21"/>
      <c r="Z268" s="21"/>
      <c r="AA268" s="21"/>
      <c r="AB268" s="54" t="str">
        <f t="shared" si="38"/>
        <v>DECLARE @REFERENCE_ID INT = (SELECT REFERENCE_ID FROM item_references WHERE ITEM_ID = @ITEM_ID AND REFERENCE_CODE = '3')</v>
      </c>
      <c r="AC268" s="21"/>
      <c r="AD268" s="54" t="str">
        <f t="shared" si="39"/>
        <v>UPDATE references_warehouse set QUANTITY = 0 WHERE WAREHOUSE_ID = @LOCAL AND REFERENCE_ID = @REFERENCE_ID</v>
      </c>
      <c r="AE268" s="21"/>
      <c r="AF268" s="54" t="str">
        <f t="shared" si="40"/>
        <v>UPDATE references_warehouse set QUANTITY = 0 WHERE WAREHOUSE_ID = @FRANCA AND REFERENCE_ID = @REFERENCE_ID</v>
      </c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</row>
    <row r="269" spans="1:45" hidden="1" x14ac:dyDescent="0.25">
      <c r="A269" s="53" t="s">
        <v>932</v>
      </c>
      <c r="B269" s="53" t="s">
        <v>1032</v>
      </c>
      <c r="C269" s="53"/>
      <c r="D269" s="53" t="s">
        <v>715</v>
      </c>
      <c r="E269" s="53"/>
      <c r="F269" s="53"/>
      <c r="G269">
        <v>0</v>
      </c>
      <c r="H269">
        <v>0</v>
      </c>
      <c r="I269" s="53" t="s">
        <v>626</v>
      </c>
      <c r="J269">
        <v>700</v>
      </c>
      <c r="K269" s="21" t="str">
        <f t="shared" si="33"/>
        <v>001-TE-615-2</v>
      </c>
      <c r="L269" s="21"/>
      <c r="M269" s="21"/>
      <c r="N269" s="21"/>
      <c r="O269" s="21"/>
      <c r="P269" s="23" t="str">
        <f t="shared" si="34"/>
        <v>DECLARE @ITEM_ID INT = (SELECT ITEM_ID FROM items a join lines b on b.LINE_ID = a.LINE_ID WHERE b.LINE_CODE +'-'+a.INTERNAL_REFERENCE = '001-TE-615')</v>
      </c>
      <c r="Q269" s="23" t="str">
        <f t="shared" si="35"/>
        <v>DECLARE @ISACTIVE BIT = (CASE WHEN 'Si' = 'Si' THEN 1 ELSE 0 END)</v>
      </c>
      <c r="R269" s="23" t="str">
        <f t="shared" si="36"/>
        <v>@ITEM_ID,'2','','Rojo','',NULL,0,@ISACTIVE,700</v>
      </c>
      <c r="S269" s="21"/>
      <c r="T269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'001-TE-615') DECLARE @ISACTIVE BIT = (CASE WHEN 'Si' = 'Si' THEN 1 ELSE 0 END) insert into item_references (ITEM_ID, REFERENCE_CODE, PROVIDER_REFERENCE_CODE, REFERENCE_NAME, PROVIDER_REFERENCE_NAME, NOTES, INVENTORY_QUANTITY, IS_ACTIVE, ALARM_MINIMUM_QUANTITY) values  (@ITEM_ID,'2','','Rojo','',NULL,0,@ISACTIVE,700)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269" s="21"/>
      <c r="V269" s="21"/>
      <c r="W269" s="21"/>
      <c r="X269" s="21"/>
      <c r="Y269" s="21"/>
      <c r="Z269" s="21"/>
      <c r="AA269" s="21"/>
      <c r="AB269" s="54" t="str">
        <f t="shared" si="38"/>
        <v>DECLARE @REFERENCE_ID INT = (SELECT REFERENCE_ID FROM item_references WHERE ITEM_ID = @ITEM_ID AND REFERENCE_CODE = '2')</v>
      </c>
      <c r="AC269" s="21"/>
      <c r="AD269" s="54" t="str">
        <f t="shared" si="39"/>
        <v>UPDATE references_warehouse set QUANTITY = 0 WHERE WAREHOUSE_ID = @LOCAL AND REFERENCE_ID = @REFERENCE_ID</v>
      </c>
      <c r="AE269" s="21"/>
      <c r="AF269" s="54" t="str">
        <f t="shared" si="40"/>
        <v>UPDATE references_warehouse set QUANTITY = 0 WHERE WAREHOUSE_ID = @FRANCA AND REFERENCE_ID = @REFERENCE_ID</v>
      </c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</row>
    <row r="270" spans="1:45" hidden="1" x14ac:dyDescent="0.25">
      <c r="A270" s="53" t="s">
        <v>842</v>
      </c>
      <c r="B270" s="53" t="s">
        <v>1030</v>
      </c>
      <c r="C270" s="53"/>
      <c r="D270" s="53" t="s">
        <v>713</v>
      </c>
      <c r="E270" s="53"/>
      <c r="F270" s="53"/>
      <c r="G270">
        <v>0</v>
      </c>
      <c r="H270">
        <v>0</v>
      </c>
      <c r="I270" s="53" t="s">
        <v>626</v>
      </c>
      <c r="J270">
        <v>600</v>
      </c>
      <c r="K270" s="21" t="str">
        <f t="shared" si="33"/>
        <v>001-TE-622-1</v>
      </c>
      <c r="L270" s="21"/>
      <c r="M270" s="21"/>
      <c r="N270" s="21"/>
      <c r="O270" s="21"/>
      <c r="P270" s="23" t="str">
        <f t="shared" si="34"/>
        <v>DECLARE @ITEM_ID INT = (SELECT ITEM_ID FROM items a join lines b on b.LINE_ID = a.LINE_ID WHERE b.LINE_CODE +'-'+a.INTERNAL_REFERENCE = '001-TE-622')</v>
      </c>
      <c r="Q270" s="23" t="str">
        <f t="shared" si="35"/>
        <v>DECLARE @ISACTIVE BIT = (CASE WHEN 'Si' = 'Si' THEN 1 ELSE 0 END)</v>
      </c>
      <c r="R270" s="23" t="str">
        <f t="shared" si="36"/>
        <v>@ITEM_ID,'1','','Negro','',NULL,0,@ISACTIVE,600</v>
      </c>
      <c r="S270" s="21"/>
      <c r="T270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'001-TE-622')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70" s="21"/>
      <c r="V270" s="21"/>
      <c r="W270" s="21"/>
      <c r="X270" s="21"/>
      <c r="Y270" s="21"/>
      <c r="Z270" s="21"/>
      <c r="AA270" s="21"/>
      <c r="AB270" s="54" t="str">
        <f t="shared" si="38"/>
        <v>DECLARE @REFERENCE_ID INT = (SELECT REFERENCE_ID FROM item_references WHERE ITEM_ID = @ITEM_ID AND REFERENCE_CODE = '1')</v>
      </c>
      <c r="AC270" s="21"/>
      <c r="AD270" s="54" t="str">
        <f t="shared" si="39"/>
        <v>UPDATE references_warehouse set QUANTITY = 0 WHERE WAREHOUSE_ID = @LOCAL AND REFERENCE_ID = @REFERENCE_ID</v>
      </c>
      <c r="AE270" s="21"/>
      <c r="AF270" s="54" t="str">
        <f t="shared" si="40"/>
        <v>UPDATE references_warehouse set QUANTITY = 0 WHERE WAREHOUSE_ID = @FRANCA AND REFERENCE_ID = @REFERENCE_ID</v>
      </c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</row>
    <row r="271" spans="1:45" hidden="1" x14ac:dyDescent="0.25">
      <c r="A271" s="53" t="s">
        <v>819</v>
      </c>
      <c r="B271" s="53" t="s">
        <v>1030</v>
      </c>
      <c r="C271" s="53"/>
      <c r="D271" s="53" t="s">
        <v>718</v>
      </c>
      <c r="E271" s="53"/>
      <c r="F271" s="53"/>
      <c r="G271">
        <v>0</v>
      </c>
      <c r="H271">
        <v>0</v>
      </c>
      <c r="I271" s="53" t="s">
        <v>626</v>
      </c>
      <c r="J271">
        <v>600</v>
      </c>
      <c r="K271" s="21" t="str">
        <f t="shared" si="33"/>
        <v>001-VA-1083-1</v>
      </c>
      <c r="L271" s="21"/>
      <c r="M271" s="21"/>
      <c r="N271" s="21"/>
      <c r="O271" s="21"/>
      <c r="P271" s="23" t="str">
        <f t="shared" si="34"/>
        <v>DECLARE @ITEM_ID INT = (SELECT ITEM_ID FROM items a join lines b on b.LINE_ID = a.LINE_ID WHERE b.LINE_CODE +'-'+a.INTERNAL_REFERENCE = '001-VA-1083')</v>
      </c>
      <c r="Q271" s="23" t="str">
        <f t="shared" si="35"/>
        <v>DECLARE @ISACTIVE BIT = (CASE WHEN 'Si' = 'Si' THEN 1 ELSE 0 END)</v>
      </c>
      <c r="R271" s="23" t="str">
        <f t="shared" si="36"/>
        <v>@ITEM_ID,'1','','Blanco','',NULL,0,@ISACTIVE,600</v>
      </c>
      <c r="S271" s="21"/>
      <c r="T271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'001-VA-1083') DECLARE @ISACTIVE BIT = (CASE WHEN 'Si' = 'Si' THEN 1 ELSE 0 END) insert into item_references (ITEM_ID, REFERENCE_CODE, PROVIDER_REFERENCE_CODE, REFERENCE_NAME, PROVIDER_REFERENCE_NAME, NOTES, INVENTORY_QUANTITY, IS_ACTIVE, ALARM_MINIMUM_QUANTITY) values  (@ITEM_ID,'1','','Blanco','',NULL,0,@ISACTIVE,600)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71" s="21"/>
      <c r="V271" s="21"/>
      <c r="W271" s="21"/>
      <c r="X271" s="21"/>
      <c r="Y271" s="21"/>
      <c r="Z271" s="21"/>
      <c r="AA271" s="21"/>
      <c r="AB271" s="54" t="str">
        <f t="shared" si="38"/>
        <v>DECLARE @REFERENCE_ID INT = (SELECT REFERENCE_ID FROM item_references WHERE ITEM_ID = @ITEM_ID AND REFERENCE_CODE = '1')</v>
      </c>
      <c r="AC271" s="21"/>
      <c r="AD271" s="54" t="str">
        <f t="shared" si="39"/>
        <v>UPDATE references_warehouse set QUANTITY = 0 WHERE WAREHOUSE_ID = @LOCAL AND REFERENCE_ID = @REFERENCE_ID</v>
      </c>
      <c r="AE271" s="21"/>
      <c r="AF271" s="54" t="str">
        <f t="shared" si="40"/>
        <v>UPDATE references_warehouse set QUANTITY = 0 WHERE WAREHOUSE_ID = @FRANCA AND REFERENCE_ID = @REFERENCE_ID</v>
      </c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</row>
    <row r="272" spans="1:45" hidden="1" x14ac:dyDescent="0.25">
      <c r="A272" s="53" t="s">
        <v>860</v>
      </c>
      <c r="B272" s="53" t="s">
        <v>1030</v>
      </c>
      <c r="C272" s="53"/>
      <c r="D272" s="53" t="s">
        <v>713</v>
      </c>
      <c r="E272" s="53"/>
      <c r="F272" s="53"/>
      <c r="G272">
        <v>0</v>
      </c>
      <c r="H272">
        <v>0</v>
      </c>
      <c r="I272" s="53" t="s">
        <v>626</v>
      </c>
      <c r="J272">
        <v>600</v>
      </c>
      <c r="K272" s="21" t="str">
        <f t="shared" si="33"/>
        <v>001-VA-1084-1</v>
      </c>
      <c r="L272" s="21"/>
      <c r="M272" s="21"/>
      <c r="N272" s="21"/>
      <c r="O272" s="21"/>
      <c r="P272" s="23" t="str">
        <f t="shared" si="34"/>
        <v>DECLARE @ITEM_ID INT = (SELECT ITEM_ID FROM items a join lines b on b.LINE_ID = a.LINE_ID WHERE b.LINE_CODE +'-'+a.INTERNAL_REFERENCE = '001-VA-1084')</v>
      </c>
      <c r="Q272" s="23" t="str">
        <f t="shared" si="35"/>
        <v>DECLARE @ISACTIVE BIT = (CASE WHEN 'Si' = 'Si' THEN 1 ELSE 0 END)</v>
      </c>
      <c r="R272" s="23" t="str">
        <f t="shared" si="36"/>
        <v>@ITEM_ID,'1','','Negro','',NULL,0,@ISACTIVE,600</v>
      </c>
      <c r="S272" s="21"/>
      <c r="T272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'001-VA-1084')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72" s="21"/>
      <c r="V272" s="21"/>
      <c r="W272" s="21"/>
      <c r="X272" s="21"/>
      <c r="Y272" s="21"/>
      <c r="Z272" s="21"/>
      <c r="AA272" s="21"/>
      <c r="AB272" s="54" t="str">
        <f t="shared" si="38"/>
        <v>DECLARE @REFERENCE_ID INT = (SELECT REFERENCE_ID FROM item_references WHERE ITEM_ID = @ITEM_ID AND REFERENCE_CODE = '1')</v>
      </c>
      <c r="AC272" s="21"/>
      <c r="AD272" s="54" t="str">
        <f t="shared" si="39"/>
        <v>UPDATE references_warehouse set QUANTITY = 0 WHERE WAREHOUSE_ID = @LOCAL AND REFERENCE_ID = @REFERENCE_ID</v>
      </c>
      <c r="AE272" s="21"/>
      <c r="AF272" s="54" t="str">
        <f t="shared" si="40"/>
        <v>UPDATE references_warehouse set QUANTITY = 0 WHERE WAREHOUSE_ID = @FRANCA AND REFERENCE_ID = @REFERENCE_ID</v>
      </c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</row>
    <row r="273" spans="1:45" hidden="1" x14ac:dyDescent="0.25">
      <c r="A273" s="53" t="s">
        <v>861</v>
      </c>
      <c r="B273" s="53" t="s">
        <v>1030</v>
      </c>
      <c r="C273" s="53"/>
      <c r="D273" s="53" t="s">
        <v>713</v>
      </c>
      <c r="E273" s="53"/>
      <c r="F273" s="53"/>
      <c r="G273">
        <v>0</v>
      </c>
      <c r="H273">
        <v>0</v>
      </c>
      <c r="I273" s="53" t="s">
        <v>626</v>
      </c>
      <c r="J273">
        <v>600</v>
      </c>
      <c r="K273" s="21" t="str">
        <f t="shared" si="33"/>
        <v>001-VA-1085-1</v>
      </c>
      <c r="L273" s="21"/>
      <c r="M273" s="21"/>
      <c r="N273" s="21"/>
      <c r="O273" s="21"/>
      <c r="P273" s="23" t="str">
        <f t="shared" si="34"/>
        <v>DECLARE @ITEM_ID INT = (SELECT ITEM_ID FROM items a join lines b on b.LINE_ID = a.LINE_ID WHERE b.LINE_CODE +'-'+a.INTERNAL_REFERENCE = '001-VA-1085')</v>
      </c>
      <c r="Q273" s="23" t="str">
        <f t="shared" si="35"/>
        <v>DECLARE @ISACTIVE BIT = (CASE WHEN 'Si' = 'Si' THEN 1 ELSE 0 END)</v>
      </c>
      <c r="R273" s="23" t="str">
        <f t="shared" si="36"/>
        <v>@ITEM_ID,'1','','Negro','',NULL,0,@ISACTIVE,600</v>
      </c>
      <c r="S273" s="21"/>
      <c r="T273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'001-VA-1085')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73" s="21"/>
      <c r="V273" s="21"/>
      <c r="W273" s="21"/>
      <c r="X273" s="21"/>
      <c r="Y273" s="21"/>
      <c r="Z273" s="21"/>
      <c r="AA273" s="21"/>
      <c r="AB273" s="54" t="str">
        <f t="shared" si="38"/>
        <v>DECLARE @REFERENCE_ID INT = (SELECT REFERENCE_ID FROM item_references WHERE ITEM_ID = @ITEM_ID AND REFERENCE_CODE = '1')</v>
      </c>
      <c r="AC273" s="21"/>
      <c r="AD273" s="54" t="str">
        <f t="shared" si="39"/>
        <v>UPDATE references_warehouse set QUANTITY = 0 WHERE WAREHOUSE_ID = @LOCAL AND REFERENCE_ID = @REFERENCE_ID</v>
      </c>
      <c r="AE273" s="21"/>
      <c r="AF273" s="54" t="str">
        <f t="shared" si="40"/>
        <v>UPDATE references_warehouse set QUANTITY = 0 WHERE WAREHOUSE_ID = @FRANCA AND REFERENCE_ID = @REFERENCE_ID</v>
      </c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</row>
    <row r="274" spans="1:45" hidden="1" x14ac:dyDescent="0.25">
      <c r="A274" s="53" t="s">
        <v>862</v>
      </c>
      <c r="B274" s="53" t="s">
        <v>1030</v>
      </c>
      <c r="C274" s="53"/>
      <c r="D274" s="53" t="s">
        <v>713</v>
      </c>
      <c r="E274" s="53"/>
      <c r="F274" s="53"/>
      <c r="G274">
        <v>0</v>
      </c>
      <c r="H274">
        <v>0</v>
      </c>
      <c r="I274" s="53" t="s">
        <v>626</v>
      </c>
      <c r="J274">
        <v>600</v>
      </c>
      <c r="K274" s="21" t="str">
        <f t="shared" si="33"/>
        <v>001-VA-1086-1</v>
      </c>
      <c r="L274" s="21"/>
      <c r="M274" s="21"/>
      <c r="N274" s="21"/>
      <c r="O274" s="21"/>
      <c r="P274" s="23" t="str">
        <f t="shared" si="34"/>
        <v>DECLARE @ITEM_ID INT = (SELECT ITEM_ID FROM items a join lines b on b.LINE_ID = a.LINE_ID WHERE b.LINE_CODE +'-'+a.INTERNAL_REFERENCE = '001-VA-1086')</v>
      </c>
      <c r="Q274" s="23" t="str">
        <f t="shared" si="35"/>
        <v>DECLARE @ISACTIVE BIT = (CASE WHEN 'Si' = 'Si' THEN 1 ELSE 0 END)</v>
      </c>
      <c r="R274" s="23" t="str">
        <f t="shared" si="36"/>
        <v>@ITEM_ID,'1','','Negro','',NULL,0,@ISACTIVE,600</v>
      </c>
      <c r="S274" s="21"/>
      <c r="T274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'001-VA-1086')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74" s="21"/>
      <c r="V274" s="21"/>
      <c r="W274" s="21"/>
      <c r="X274" s="21"/>
      <c r="Y274" s="21"/>
      <c r="Z274" s="21"/>
      <c r="AA274" s="21"/>
      <c r="AB274" s="54" t="str">
        <f t="shared" si="38"/>
        <v>DECLARE @REFERENCE_ID INT = (SELECT REFERENCE_ID FROM item_references WHERE ITEM_ID = @ITEM_ID AND REFERENCE_CODE = '1')</v>
      </c>
      <c r="AC274" s="21"/>
      <c r="AD274" s="54" t="str">
        <f t="shared" si="39"/>
        <v>UPDATE references_warehouse set QUANTITY = 0 WHERE WAREHOUSE_ID = @LOCAL AND REFERENCE_ID = @REFERENCE_ID</v>
      </c>
      <c r="AE274" s="21"/>
      <c r="AF274" s="54" t="str">
        <f t="shared" si="40"/>
        <v>UPDATE references_warehouse set QUANTITY = 0 WHERE WAREHOUSE_ID = @FRANCA AND REFERENCE_ID = @REFERENCE_ID</v>
      </c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</row>
    <row r="275" spans="1:45" hidden="1" x14ac:dyDescent="0.25">
      <c r="A275" s="53" t="s">
        <v>881</v>
      </c>
      <c r="B275" s="53" t="s">
        <v>1032</v>
      </c>
      <c r="C275" s="53"/>
      <c r="D275" s="53" t="s">
        <v>722</v>
      </c>
      <c r="E275" s="53"/>
      <c r="F275" s="53"/>
      <c r="G275">
        <v>0</v>
      </c>
      <c r="H275">
        <v>0</v>
      </c>
      <c r="I275" s="53" t="s">
        <v>626</v>
      </c>
      <c r="J275">
        <v>600</v>
      </c>
      <c r="K275" s="21" t="str">
        <f t="shared" si="33"/>
        <v>001-VA-1094-2</v>
      </c>
      <c r="L275" s="21"/>
      <c r="M275" s="21"/>
      <c r="N275" s="21"/>
      <c r="O275" s="21"/>
      <c r="P275" s="23" t="str">
        <f t="shared" si="34"/>
        <v>DECLARE @ITEM_ID INT = (SELECT ITEM_ID FROM items a join lines b on b.LINE_ID = a.LINE_ID WHERE b.LINE_CODE +'-'+a.INTERNAL_REFERENCE = '001-VA-1094')</v>
      </c>
      <c r="Q275" s="23" t="str">
        <f t="shared" si="35"/>
        <v>DECLARE @ISACTIVE BIT = (CASE WHEN 'Si' = 'Si' THEN 1 ELSE 0 END)</v>
      </c>
      <c r="R275" s="23" t="str">
        <f t="shared" si="36"/>
        <v>@ITEM_ID,'2','','Azul Oscuro','',NULL,0,@ISACTIVE,600</v>
      </c>
      <c r="S275" s="21"/>
      <c r="T275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'001-VA-1094')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 Oscuro','',NULL,0,@ISACTIVE,600)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275" s="21"/>
      <c r="V275" s="21"/>
      <c r="W275" s="21"/>
      <c r="X275" s="21"/>
      <c r="Y275" s="21"/>
      <c r="Z275" s="21"/>
      <c r="AA275" s="21"/>
      <c r="AB275" s="54" t="str">
        <f t="shared" si="38"/>
        <v>DECLARE @REFERENCE_ID INT = (SELECT REFERENCE_ID FROM item_references WHERE ITEM_ID = @ITEM_ID AND REFERENCE_CODE = '2')</v>
      </c>
      <c r="AC275" s="21"/>
      <c r="AD275" s="54" t="str">
        <f t="shared" si="39"/>
        <v>UPDATE references_warehouse set QUANTITY = 0 WHERE WAREHOUSE_ID = @LOCAL AND REFERENCE_ID = @REFERENCE_ID</v>
      </c>
      <c r="AE275" s="21"/>
      <c r="AF275" s="54" t="str">
        <f t="shared" si="40"/>
        <v>UPDATE references_warehouse set QUANTITY = 0 WHERE WAREHOUSE_ID = @FRANCA AND REFERENCE_ID = @REFERENCE_ID</v>
      </c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</row>
    <row r="276" spans="1:45" hidden="1" x14ac:dyDescent="0.25">
      <c r="A276" s="53" t="s">
        <v>881</v>
      </c>
      <c r="B276" s="53" t="s">
        <v>1033</v>
      </c>
      <c r="C276" s="53"/>
      <c r="D276" s="53" t="s">
        <v>882</v>
      </c>
      <c r="E276" s="53"/>
      <c r="F276" s="53"/>
      <c r="G276">
        <v>0</v>
      </c>
      <c r="H276">
        <v>0</v>
      </c>
      <c r="I276" s="53" t="s">
        <v>626</v>
      </c>
      <c r="J276">
        <v>600</v>
      </c>
      <c r="K276" s="21" t="str">
        <f t="shared" si="33"/>
        <v>001-VA-1094-3</v>
      </c>
      <c r="L276" s="21"/>
      <c r="M276" s="21"/>
      <c r="N276" s="21"/>
      <c r="O276" s="21"/>
      <c r="P276" s="23" t="str">
        <f t="shared" si="34"/>
        <v>DECLARE @ITEM_ID INT = (SELECT ITEM_ID FROM items a join lines b on b.LINE_ID = a.LINE_ID WHERE b.LINE_CODE +'-'+a.INTERNAL_REFERENCE = '001-VA-1094')</v>
      </c>
      <c r="Q276" s="23" t="str">
        <f t="shared" si="35"/>
        <v>DECLARE @ISACTIVE BIT = (CASE WHEN 'Si' = 'Si' THEN 1 ELSE 0 END)</v>
      </c>
      <c r="R276" s="23" t="str">
        <f t="shared" si="36"/>
        <v>@ITEM_ID,'3','','Beige','',NULL,0,@ISACTIVE,600</v>
      </c>
      <c r="S276" s="21"/>
      <c r="T276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'001-VA-1094') DECLARE @ISACTIVE BIT = (CASE WHEN 'Si' = 'Si' THEN 1 ELSE 0 END) insert into item_references (ITEM_ID, REFERENCE_CODE, PROVIDER_REFERENCE_CODE, REFERENCE_NAME, PROVIDER_REFERENCE_NAME, NOTES, INVENTORY_QUANTITY, IS_ACTIVE, ALARM_MINIMUM_QUANTITY) values  (@ITEM_ID,'3','','Beige','',NULL,0,@ISACTIVE,600)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276" s="21"/>
      <c r="V276" s="21"/>
      <c r="W276" s="21"/>
      <c r="X276" s="21"/>
      <c r="Y276" s="21"/>
      <c r="Z276" s="21"/>
      <c r="AA276" s="21"/>
      <c r="AB276" s="54" t="str">
        <f t="shared" si="38"/>
        <v>DECLARE @REFERENCE_ID INT = (SELECT REFERENCE_ID FROM item_references WHERE ITEM_ID = @ITEM_ID AND REFERENCE_CODE = '3')</v>
      </c>
      <c r="AC276" s="21"/>
      <c r="AD276" s="54" t="str">
        <f t="shared" si="39"/>
        <v>UPDATE references_warehouse set QUANTITY = 0 WHERE WAREHOUSE_ID = @LOCAL AND REFERENCE_ID = @REFERENCE_ID</v>
      </c>
      <c r="AE276" s="21"/>
      <c r="AF276" s="54" t="str">
        <f t="shared" si="40"/>
        <v>UPDATE references_warehouse set QUANTITY = 0 WHERE WAREHOUSE_ID = @FRANCA AND REFERENCE_ID = @REFERENCE_ID</v>
      </c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</row>
    <row r="277" spans="1:45" hidden="1" x14ac:dyDescent="0.25">
      <c r="A277" s="53" t="s">
        <v>881</v>
      </c>
      <c r="B277" s="53" t="s">
        <v>1030</v>
      </c>
      <c r="C277" s="53"/>
      <c r="D277" s="53" t="s">
        <v>713</v>
      </c>
      <c r="E277" s="53"/>
      <c r="F277" s="53"/>
      <c r="G277">
        <v>0</v>
      </c>
      <c r="H277">
        <v>0</v>
      </c>
      <c r="I277" s="53" t="s">
        <v>626</v>
      </c>
      <c r="J277">
        <v>600</v>
      </c>
      <c r="K277" s="21" t="str">
        <f t="shared" si="33"/>
        <v>001-VA-1094-1</v>
      </c>
      <c r="L277" s="21"/>
      <c r="M277" s="21"/>
      <c r="N277" s="21"/>
      <c r="O277" s="21"/>
      <c r="P277" s="23" t="str">
        <f t="shared" si="34"/>
        <v>DECLARE @ITEM_ID INT = (SELECT ITEM_ID FROM items a join lines b on b.LINE_ID = a.LINE_ID WHERE b.LINE_CODE +'-'+a.INTERNAL_REFERENCE = '001-VA-1094')</v>
      </c>
      <c r="Q277" s="23" t="str">
        <f t="shared" si="35"/>
        <v>DECLARE @ISACTIVE BIT = (CASE WHEN 'Si' = 'Si' THEN 1 ELSE 0 END)</v>
      </c>
      <c r="R277" s="23" t="str">
        <f t="shared" si="36"/>
        <v>@ITEM_ID,'1','','Negro','',NULL,0,@ISACTIVE,600</v>
      </c>
      <c r="S277" s="21"/>
      <c r="T277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'001-VA-1094')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77" s="21"/>
      <c r="V277" s="21"/>
      <c r="W277" s="21"/>
      <c r="X277" s="21"/>
      <c r="Y277" s="21"/>
      <c r="Z277" s="21"/>
      <c r="AA277" s="21"/>
      <c r="AB277" s="54" t="str">
        <f t="shared" si="38"/>
        <v>DECLARE @REFERENCE_ID INT = (SELECT REFERENCE_ID FROM item_references WHERE ITEM_ID = @ITEM_ID AND REFERENCE_CODE = '1')</v>
      </c>
      <c r="AC277" s="21"/>
      <c r="AD277" s="54" t="str">
        <f t="shared" si="39"/>
        <v>UPDATE references_warehouse set QUANTITY = 0 WHERE WAREHOUSE_ID = @LOCAL AND REFERENCE_ID = @REFERENCE_ID</v>
      </c>
      <c r="AE277" s="21"/>
      <c r="AF277" s="54" t="str">
        <f t="shared" si="40"/>
        <v>UPDATE references_warehouse set QUANTITY = 0 WHERE WAREHOUSE_ID = @FRANCA AND REFERENCE_ID = @REFERENCE_ID</v>
      </c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</row>
    <row r="278" spans="1:45" hidden="1" x14ac:dyDescent="0.25">
      <c r="A278" s="53" t="s">
        <v>883</v>
      </c>
      <c r="B278" s="53" t="s">
        <v>1032</v>
      </c>
      <c r="C278" s="53"/>
      <c r="D278" s="53" t="s">
        <v>722</v>
      </c>
      <c r="E278" s="53"/>
      <c r="F278" s="53"/>
      <c r="G278">
        <v>0</v>
      </c>
      <c r="H278">
        <v>0</v>
      </c>
      <c r="I278" s="53" t="s">
        <v>626</v>
      </c>
      <c r="J278">
        <v>500</v>
      </c>
      <c r="K278" s="21" t="str">
        <f t="shared" si="33"/>
        <v>001-VA-1095-2</v>
      </c>
      <c r="L278" s="21"/>
      <c r="M278" s="21"/>
      <c r="N278" s="21"/>
      <c r="O278" s="21"/>
      <c r="P278" s="23" t="str">
        <f t="shared" si="34"/>
        <v>DECLARE @ITEM_ID INT = (SELECT ITEM_ID FROM items a join lines b on b.LINE_ID = a.LINE_ID WHERE b.LINE_CODE +'-'+a.INTERNAL_REFERENCE = '001-VA-1095')</v>
      </c>
      <c r="Q278" s="23" t="str">
        <f t="shared" si="35"/>
        <v>DECLARE @ISACTIVE BIT = (CASE WHEN 'Si' = 'Si' THEN 1 ELSE 0 END)</v>
      </c>
      <c r="R278" s="23" t="str">
        <f t="shared" si="36"/>
        <v>@ITEM_ID,'2','','Azul Oscuro','',NULL,0,@ISACTIVE,500</v>
      </c>
      <c r="S278" s="21"/>
      <c r="T278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'001-VA-1095')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 Oscuro','',NULL,0,@ISACTIVE,500)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278" s="21"/>
      <c r="V278" s="21"/>
      <c r="W278" s="21"/>
      <c r="X278" s="21"/>
      <c r="Y278" s="21"/>
      <c r="Z278" s="21"/>
      <c r="AA278" s="21"/>
      <c r="AB278" s="54" t="str">
        <f t="shared" si="38"/>
        <v>DECLARE @REFERENCE_ID INT = (SELECT REFERENCE_ID FROM item_references WHERE ITEM_ID = @ITEM_ID AND REFERENCE_CODE = '2')</v>
      </c>
      <c r="AC278" s="21"/>
      <c r="AD278" s="54" t="str">
        <f t="shared" si="39"/>
        <v>UPDATE references_warehouse set QUANTITY = 0 WHERE WAREHOUSE_ID = @LOCAL AND REFERENCE_ID = @REFERENCE_ID</v>
      </c>
      <c r="AE278" s="21"/>
      <c r="AF278" s="54" t="str">
        <f t="shared" si="40"/>
        <v>UPDATE references_warehouse set QUANTITY = 0 WHERE WAREHOUSE_ID = @FRANCA AND REFERENCE_ID = @REFERENCE_ID</v>
      </c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</row>
    <row r="279" spans="1:45" hidden="1" x14ac:dyDescent="0.25">
      <c r="A279" s="53" t="s">
        <v>883</v>
      </c>
      <c r="B279" s="53" t="s">
        <v>1033</v>
      </c>
      <c r="C279" s="53"/>
      <c r="D279" s="53" t="s">
        <v>720</v>
      </c>
      <c r="E279" s="53"/>
      <c r="F279" s="53"/>
      <c r="G279">
        <v>0</v>
      </c>
      <c r="H279">
        <v>0</v>
      </c>
      <c r="I279" s="53" t="s">
        <v>626</v>
      </c>
      <c r="J279">
        <v>500</v>
      </c>
      <c r="K279" s="21" t="str">
        <f t="shared" si="33"/>
        <v>001-VA-1095-3</v>
      </c>
      <c r="L279" s="21"/>
      <c r="M279" s="21"/>
      <c r="N279" s="21"/>
      <c r="O279" s="21"/>
      <c r="P279" s="23" t="str">
        <f t="shared" si="34"/>
        <v>DECLARE @ITEM_ID INT = (SELECT ITEM_ID FROM items a join lines b on b.LINE_ID = a.LINE_ID WHERE b.LINE_CODE +'-'+a.INTERNAL_REFERENCE = '001-VA-1095')</v>
      </c>
      <c r="Q279" s="23" t="str">
        <f t="shared" si="35"/>
        <v>DECLARE @ISACTIVE BIT = (CASE WHEN 'Si' = 'Si' THEN 1 ELSE 0 END)</v>
      </c>
      <c r="R279" s="23" t="str">
        <f t="shared" si="36"/>
        <v>@ITEM_ID,'3','','Azul Royal','',NULL,0,@ISACTIVE,500</v>
      </c>
      <c r="S279" s="21"/>
      <c r="T279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'001-VA-1095') DECLARE @ISACTIVE BIT = (CASE WHEN 'Si' = 'Si' THEN 1 ELSE 0 END) insert into item_references (ITEM_ID, REFERENCE_CODE, PROVIDER_REFERENCE_CODE, REFERENCE_NAME, PROVIDER_REFERENCE_NAME, NOTES, INVENTORY_QUANTITY, IS_ACTIVE, ALARM_MINIMUM_QUANTITY) values  (@ITEM_ID,'3','','Azul Royal','',NULL,0,@ISACTIVE,500)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279" s="21"/>
      <c r="V279" s="21"/>
      <c r="W279" s="21"/>
      <c r="X279" s="21"/>
      <c r="Y279" s="21"/>
      <c r="Z279" s="21"/>
      <c r="AA279" s="21"/>
      <c r="AB279" s="54" t="str">
        <f t="shared" si="38"/>
        <v>DECLARE @REFERENCE_ID INT = (SELECT REFERENCE_ID FROM item_references WHERE ITEM_ID = @ITEM_ID AND REFERENCE_CODE = '3')</v>
      </c>
      <c r="AC279" s="21"/>
      <c r="AD279" s="54" t="str">
        <f t="shared" si="39"/>
        <v>UPDATE references_warehouse set QUANTITY = 0 WHERE WAREHOUSE_ID = @LOCAL AND REFERENCE_ID = @REFERENCE_ID</v>
      </c>
      <c r="AE279" s="21"/>
      <c r="AF279" s="54" t="str">
        <f t="shared" si="40"/>
        <v>UPDATE references_warehouse set QUANTITY = 0 WHERE WAREHOUSE_ID = @FRANCA AND REFERENCE_ID = @REFERENCE_ID</v>
      </c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</row>
    <row r="280" spans="1:45" hidden="1" x14ac:dyDescent="0.25">
      <c r="A280" s="53" t="s">
        <v>883</v>
      </c>
      <c r="B280" s="53" t="s">
        <v>1034</v>
      </c>
      <c r="C280" s="53"/>
      <c r="D280" s="53" t="s">
        <v>716</v>
      </c>
      <c r="E280" s="53"/>
      <c r="F280" s="53"/>
      <c r="G280">
        <v>0</v>
      </c>
      <c r="H280">
        <v>0</v>
      </c>
      <c r="I280" s="53" t="s">
        <v>626</v>
      </c>
      <c r="J280">
        <v>500</v>
      </c>
      <c r="K280" s="21" t="str">
        <f t="shared" si="33"/>
        <v>001-VA-1095-4</v>
      </c>
      <c r="L280" s="21"/>
      <c r="M280" s="21"/>
      <c r="N280" s="21"/>
      <c r="O280" s="21"/>
      <c r="P280" s="23" t="str">
        <f t="shared" si="34"/>
        <v>DECLARE @ITEM_ID INT = (SELECT ITEM_ID FROM items a join lines b on b.LINE_ID = a.LINE_ID WHERE b.LINE_CODE +'-'+a.INTERNAL_REFERENCE = '001-VA-1095')</v>
      </c>
      <c r="Q280" s="23" t="str">
        <f t="shared" si="35"/>
        <v>DECLARE @ISACTIVE BIT = (CASE WHEN 'Si' = 'Si' THEN 1 ELSE 0 END)</v>
      </c>
      <c r="R280" s="23" t="str">
        <f t="shared" si="36"/>
        <v>@ITEM_ID,'4','','Gris','',NULL,0,@ISACTIVE,500</v>
      </c>
      <c r="S280" s="21"/>
      <c r="T280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'001-VA-1095') DECLARE @ISACTIVE BIT = (CASE WHEN 'Si' = 'Si' THEN 1 ELSE 0 END) insert into item_references (ITEM_ID, REFERENCE_CODE, PROVIDER_REFERENCE_CODE, REFERENCE_NAME, PROVIDER_REFERENCE_NAME, NOTES, INVENTORY_QUANTITY, IS_ACTIVE, ALARM_MINIMUM_QUANTITY) values  (@ITEM_ID,'4','','Gris','',NULL,0,@ISACTIVE,500)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280" s="21"/>
      <c r="V280" s="21"/>
      <c r="W280" s="21"/>
      <c r="X280" s="21"/>
      <c r="Y280" s="21"/>
      <c r="Z280" s="21"/>
      <c r="AA280" s="21"/>
      <c r="AB280" s="54" t="str">
        <f t="shared" si="38"/>
        <v>DECLARE @REFERENCE_ID INT = (SELECT REFERENCE_ID FROM item_references WHERE ITEM_ID = @ITEM_ID AND REFERENCE_CODE = '4')</v>
      </c>
      <c r="AC280" s="21"/>
      <c r="AD280" s="54" t="str">
        <f t="shared" si="39"/>
        <v>UPDATE references_warehouse set QUANTITY = 0 WHERE WAREHOUSE_ID = @LOCAL AND REFERENCE_ID = @REFERENCE_ID</v>
      </c>
      <c r="AE280" s="21"/>
      <c r="AF280" s="54" t="str">
        <f t="shared" si="40"/>
        <v>UPDATE references_warehouse set QUANTITY = 0 WHERE WAREHOUSE_ID = @FRANCA AND REFERENCE_ID = @REFERENCE_ID</v>
      </c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</row>
    <row r="281" spans="1:45" hidden="1" x14ac:dyDescent="0.25">
      <c r="A281" s="53" t="s">
        <v>883</v>
      </c>
      <c r="B281" s="53" t="s">
        <v>1030</v>
      </c>
      <c r="C281" s="53"/>
      <c r="D281" s="53" t="s">
        <v>713</v>
      </c>
      <c r="E281" s="53"/>
      <c r="F281" s="53"/>
      <c r="G281">
        <v>0</v>
      </c>
      <c r="H281">
        <v>0</v>
      </c>
      <c r="I281" s="53" t="s">
        <v>626</v>
      </c>
      <c r="J281">
        <v>500</v>
      </c>
      <c r="K281" s="21" t="str">
        <f t="shared" si="33"/>
        <v>001-VA-1095-1</v>
      </c>
      <c r="L281" s="21"/>
      <c r="M281" s="21"/>
      <c r="N281" s="21"/>
      <c r="O281" s="21"/>
      <c r="P281" s="23" t="str">
        <f t="shared" si="34"/>
        <v>DECLARE @ITEM_ID INT = (SELECT ITEM_ID FROM items a join lines b on b.LINE_ID = a.LINE_ID WHERE b.LINE_CODE +'-'+a.INTERNAL_REFERENCE = '001-VA-1095')</v>
      </c>
      <c r="Q281" s="23" t="str">
        <f t="shared" si="35"/>
        <v>DECLARE @ISACTIVE BIT = (CASE WHEN 'Si' = 'Si' THEN 1 ELSE 0 END)</v>
      </c>
      <c r="R281" s="23" t="str">
        <f t="shared" si="36"/>
        <v>@ITEM_ID,'1','','Negro','',NULL,0,@ISACTIVE,500</v>
      </c>
      <c r="S281" s="21"/>
      <c r="T281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'001-VA-1095')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(@ITEM_ID,'1','','Negro','',NULL,0,@ISACTIVE,500)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81" s="21"/>
      <c r="V281" s="21"/>
      <c r="W281" s="21"/>
      <c r="X281" s="21"/>
      <c r="Y281" s="21"/>
      <c r="Z281" s="21"/>
      <c r="AA281" s="21"/>
      <c r="AB281" s="54" t="str">
        <f t="shared" si="38"/>
        <v>DECLARE @REFERENCE_ID INT = (SELECT REFERENCE_ID FROM item_references WHERE ITEM_ID = @ITEM_ID AND REFERENCE_CODE = '1')</v>
      </c>
      <c r="AC281" s="21"/>
      <c r="AD281" s="54" t="str">
        <f t="shared" si="39"/>
        <v>UPDATE references_warehouse set QUANTITY = 0 WHERE WAREHOUSE_ID = @LOCAL AND REFERENCE_ID = @REFERENCE_ID</v>
      </c>
      <c r="AE281" s="21"/>
      <c r="AF281" s="54" t="str">
        <f t="shared" si="40"/>
        <v>UPDATE references_warehouse set QUANTITY = 0 WHERE WAREHOUSE_ID = @FRANCA AND REFERENCE_ID = @REFERENCE_ID</v>
      </c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</row>
    <row r="282" spans="1:45" hidden="1" x14ac:dyDescent="0.25">
      <c r="A282" s="53" t="s">
        <v>883</v>
      </c>
      <c r="B282" s="53" t="s">
        <v>1038</v>
      </c>
      <c r="C282" s="53"/>
      <c r="D282" s="53" t="s">
        <v>715</v>
      </c>
      <c r="E282" s="53"/>
      <c r="F282" s="53"/>
      <c r="G282">
        <v>0</v>
      </c>
      <c r="H282">
        <v>0</v>
      </c>
      <c r="I282" s="53" t="s">
        <v>626</v>
      </c>
      <c r="J282">
        <v>500</v>
      </c>
      <c r="K282" s="21" t="str">
        <f t="shared" si="33"/>
        <v>001-VA-1095-5</v>
      </c>
      <c r="L282" s="21"/>
      <c r="M282" s="21"/>
      <c r="N282" s="21"/>
      <c r="O282" s="21"/>
      <c r="P282" s="23" t="str">
        <f t="shared" si="34"/>
        <v>DECLARE @ITEM_ID INT = (SELECT ITEM_ID FROM items a join lines b on b.LINE_ID = a.LINE_ID WHERE b.LINE_CODE +'-'+a.INTERNAL_REFERENCE = '001-VA-1095')</v>
      </c>
      <c r="Q282" s="23" t="str">
        <f t="shared" si="35"/>
        <v>DECLARE @ISACTIVE BIT = (CASE WHEN 'Si' = 'Si' THEN 1 ELSE 0 END)</v>
      </c>
      <c r="R282" s="23" t="str">
        <f t="shared" si="36"/>
        <v>@ITEM_ID,'5','','Rojo','',NULL,0,@ISACTIVE,500</v>
      </c>
      <c r="S282" s="21"/>
      <c r="T282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'001-VA-1095') DECLARE @ISACTIVE BIT = (CASE WHEN 'Si' = 'Si' THEN 1 ELSE 0 END) insert into item_references (ITEM_ID, REFERENCE_CODE, PROVIDER_REFERENCE_CODE, REFERENCE_NAME, PROVIDER_REFERENCE_NAME, NOTES, INVENTORY_QUANTITY, IS_ACTIVE, ALARM_MINIMUM_QUANTITY) values  (@ITEM_ID,'5','','Rojo','',NULL,0,@ISACTIVE,500)
DECLARE @REFERENCE_ID INT = (SELECT REFERENCE_ID FROM item_references WHERE ITEM_ID = @ITEM_ID AND REFERENCE_CODE = '5') UPDATE references_warehouse set QUANTITY = 0 WHERE WAREHOUSE_ID = @LOCAL AND REFERENCE_ID = @REFERENCE_ID UPDATE references_warehouse set QUANTITY = 0 WHERE WAREHOUSE_ID = @FRANCA AND REFERENCE_ID = @REFERENCE_ID
GO</v>
      </c>
      <c r="U282" s="21"/>
      <c r="V282" s="21"/>
      <c r="W282" s="21"/>
      <c r="X282" s="21"/>
      <c r="Y282" s="21"/>
      <c r="Z282" s="21"/>
      <c r="AA282" s="21"/>
      <c r="AB282" s="54" t="str">
        <f t="shared" si="38"/>
        <v>DECLARE @REFERENCE_ID INT = (SELECT REFERENCE_ID FROM item_references WHERE ITEM_ID = @ITEM_ID AND REFERENCE_CODE = '5')</v>
      </c>
      <c r="AC282" s="21"/>
      <c r="AD282" s="54" t="str">
        <f t="shared" si="39"/>
        <v>UPDATE references_warehouse set QUANTITY = 0 WHERE WAREHOUSE_ID = @LOCAL AND REFERENCE_ID = @REFERENCE_ID</v>
      </c>
      <c r="AE282" s="21"/>
      <c r="AF282" s="54" t="str">
        <f t="shared" si="40"/>
        <v>UPDATE references_warehouse set QUANTITY = 0 WHERE WAREHOUSE_ID = @FRANCA AND REFERENCE_ID = @REFERENCE_ID</v>
      </c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</row>
    <row r="283" spans="1:45" hidden="1" x14ac:dyDescent="0.25">
      <c r="A283" s="53" t="s">
        <v>884</v>
      </c>
      <c r="B283" s="53" t="s">
        <v>1032</v>
      </c>
      <c r="C283" s="53"/>
      <c r="D283" s="53" t="s">
        <v>714</v>
      </c>
      <c r="E283" s="53"/>
      <c r="F283" s="53"/>
      <c r="G283">
        <v>0</v>
      </c>
      <c r="H283">
        <v>0</v>
      </c>
      <c r="I283" s="53" t="s">
        <v>626</v>
      </c>
      <c r="J283">
        <v>600</v>
      </c>
      <c r="K283" s="21" t="str">
        <f t="shared" si="33"/>
        <v>001-VA-1096-2</v>
      </c>
      <c r="L283" s="21"/>
      <c r="M283" s="21"/>
      <c r="N283" s="21"/>
      <c r="O283" s="21"/>
      <c r="P283" s="23" t="str">
        <f t="shared" si="34"/>
        <v>DECLARE @ITEM_ID INT = (SELECT ITEM_ID FROM items a join lines b on b.LINE_ID = a.LINE_ID WHERE b.LINE_CODE +'-'+a.INTERNAL_REFERENCE = '001-VA-1096')</v>
      </c>
      <c r="Q283" s="23" t="str">
        <f t="shared" si="35"/>
        <v>DECLARE @ISACTIVE BIT = (CASE WHEN 'Si' = 'Si' THEN 1 ELSE 0 END)</v>
      </c>
      <c r="R283" s="23" t="str">
        <f t="shared" si="36"/>
        <v>@ITEM_ID,'2','','Azul','',NULL,0,@ISACTIVE,600</v>
      </c>
      <c r="S283" s="21"/>
      <c r="T283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'001-VA-1096')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283" s="21"/>
      <c r="V283" s="21"/>
      <c r="W283" s="21"/>
      <c r="X283" s="21"/>
      <c r="Y283" s="21"/>
      <c r="Z283" s="21"/>
      <c r="AA283" s="21"/>
      <c r="AB283" s="54" t="str">
        <f t="shared" si="38"/>
        <v>DECLARE @REFERENCE_ID INT = (SELECT REFERENCE_ID FROM item_references WHERE ITEM_ID = @ITEM_ID AND REFERENCE_CODE = '2')</v>
      </c>
      <c r="AC283" s="21"/>
      <c r="AD283" s="54" t="str">
        <f t="shared" si="39"/>
        <v>UPDATE references_warehouse set QUANTITY = 0 WHERE WAREHOUSE_ID = @LOCAL AND REFERENCE_ID = @REFERENCE_ID</v>
      </c>
      <c r="AE283" s="21"/>
      <c r="AF283" s="54" t="str">
        <f t="shared" si="40"/>
        <v>UPDATE references_warehouse set QUANTITY = 0 WHERE WAREHOUSE_ID = @FRANCA AND REFERENCE_ID = @REFERENCE_ID</v>
      </c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</row>
    <row r="284" spans="1:45" hidden="1" x14ac:dyDescent="0.25">
      <c r="A284" s="53" t="s">
        <v>884</v>
      </c>
      <c r="B284" s="53" t="s">
        <v>1033</v>
      </c>
      <c r="C284" s="53"/>
      <c r="D284" s="53" t="s">
        <v>718</v>
      </c>
      <c r="E284" s="53"/>
      <c r="F284" s="53"/>
      <c r="G284">
        <v>0</v>
      </c>
      <c r="H284">
        <v>0</v>
      </c>
      <c r="I284" s="53" t="s">
        <v>626</v>
      </c>
      <c r="J284">
        <v>600</v>
      </c>
      <c r="K284" s="21" t="str">
        <f t="shared" si="33"/>
        <v>001-VA-1096-3</v>
      </c>
      <c r="L284" s="21"/>
      <c r="M284" s="21"/>
      <c r="N284" s="21"/>
      <c r="O284" s="21"/>
      <c r="P284" s="23" t="str">
        <f t="shared" si="34"/>
        <v>DECLARE @ITEM_ID INT = (SELECT ITEM_ID FROM items a join lines b on b.LINE_ID = a.LINE_ID WHERE b.LINE_CODE +'-'+a.INTERNAL_REFERENCE = '001-VA-1096')</v>
      </c>
      <c r="Q284" s="23" t="str">
        <f t="shared" si="35"/>
        <v>DECLARE @ISACTIVE BIT = (CASE WHEN 'Si' = 'Si' THEN 1 ELSE 0 END)</v>
      </c>
      <c r="R284" s="23" t="str">
        <f t="shared" si="36"/>
        <v>@ITEM_ID,'3','','Blanco','',NULL,0,@ISACTIVE,600</v>
      </c>
      <c r="S284" s="21"/>
      <c r="T284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'001-VA-1096') DECLARE @ISACTIVE BIT = (CASE WHEN 'Si' = 'Si' THEN 1 ELSE 0 END) insert into item_references (ITEM_ID, REFERENCE_CODE, PROVIDER_REFERENCE_CODE, REFERENCE_NAME, PROVIDER_REFERENCE_NAME, NOTES, INVENTORY_QUANTITY, IS_ACTIVE, ALARM_MINIMUM_QUANTITY) values  (@ITEM_ID,'3','','Blanco','',NULL,0,@ISACTIVE,600)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284" s="21"/>
      <c r="V284" s="21"/>
      <c r="W284" s="21"/>
      <c r="X284" s="21"/>
      <c r="Y284" s="21"/>
      <c r="Z284" s="21"/>
      <c r="AA284" s="21"/>
      <c r="AB284" s="54" t="str">
        <f t="shared" si="38"/>
        <v>DECLARE @REFERENCE_ID INT = (SELECT REFERENCE_ID FROM item_references WHERE ITEM_ID = @ITEM_ID AND REFERENCE_CODE = '3')</v>
      </c>
      <c r="AC284" s="21"/>
      <c r="AD284" s="54" t="str">
        <f t="shared" si="39"/>
        <v>UPDATE references_warehouse set QUANTITY = 0 WHERE WAREHOUSE_ID = @LOCAL AND REFERENCE_ID = @REFERENCE_ID</v>
      </c>
      <c r="AE284" s="21"/>
      <c r="AF284" s="54" t="str">
        <f t="shared" si="40"/>
        <v>UPDATE references_warehouse set QUANTITY = 0 WHERE WAREHOUSE_ID = @FRANCA AND REFERENCE_ID = @REFERENCE_ID</v>
      </c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</row>
    <row r="285" spans="1:45" hidden="1" x14ac:dyDescent="0.25">
      <c r="A285" s="53" t="s">
        <v>884</v>
      </c>
      <c r="B285" s="53" t="s">
        <v>1030</v>
      </c>
      <c r="C285" s="53"/>
      <c r="D285" s="53" t="s">
        <v>713</v>
      </c>
      <c r="E285" s="53"/>
      <c r="F285" s="53"/>
      <c r="G285">
        <v>0</v>
      </c>
      <c r="H285">
        <v>0</v>
      </c>
      <c r="I285" s="53" t="s">
        <v>626</v>
      </c>
      <c r="J285">
        <v>600</v>
      </c>
      <c r="K285" s="21" t="str">
        <f t="shared" si="33"/>
        <v>001-VA-1096-1</v>
      </c>
      <c r="L285" s="21"/>
      <c r="M285" s="21"/>
      <c r="N285" s="21"/>
      <c r="O285" s="21"/>
      <c r="P285" s="23" t="str">
        <f t="shared" si="34"/>
        <v>DECLARE @ITEM_ID INT = (SELECT ITEM_ID FROM items a join lines b on b.LINE_ID = a.LINE_ID WHERE b.LINE_CODE +'-'+a.INTERNAL_REFERENCE = '001-VA-1096')</v>
      </c>
      <c r="Q285" s="23" t="str">
        <f t="shared" si="35"/>
        <v>DECLARE @ISACTIVE BIT = (CASE WHEN 'Si' = 'Si' THEN 1 ELSE 0 END)</v>
      </c>
      <c r="R285" s="23" t="str">
        <f t="shared" si="36"/>
        <v>@ITEM_ID,'1','','Negro','',NULL,0,@ISACTIVE,600</v>
      </c>
      <c r="S285" s="21"/>
      <c r="T285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'001-VA-1096')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85" s="21"/>
      <c r="V285" s="21"/>
      <c r="W285" s="21"/>
      <c r="X285" s="21"/>
      <c r="Y285" s="21"/>
      <c r="Z285" s="21"/>
      <c r="AA285" s="21"/>
      <c r="AB285" s="54" t="str">
        <f t="shared" si="38"/>
        <v>DECLARE @REFERENCE_ID INT = (SELECT REFERENCE_ID FROM item_references WHERE ITEM_ID = @ITEM_ID AND REFERENCE_CODE = '1')</v>
      </c>
      <c r="AC285" s="21"/>
      <c r="AD285" s="54" t="str">
        <f t="shared" si="39"/>
        <v>UPDATE references_warehouse set QUANTITY = 0 WHERE WAREHOUSE_ID = @LOCAL AND REFERENCE_ID = @REFERENCE_ID</v>
      </c>
      <c r="AE285" s="21"/>
      <c r="AF285" s="54" t="str">
        <f t="shared" si="40"/>
        <v>UPDATE references_warehouse set QUANTITY = 0 WHERE WAREHOUSE_ID = @FRANCA AND REFERENCE_ID = @REFERENCE_ID</v>
      </c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</row>
    <row r="286" spans="1:45" hidden="1" x14ac:dyDescent="0.25">
      <c r="A286" s="53" t="s">
        <v>888</v>
      </c>
      <c r="B286" s="53" t="s">
        <v>1032</v>
      </c>
      <c r="C286" s="53"/>
      <c r="D286" s="53" t="s">
        <v>714</v>
      </c>
      <c r="E286" s="53"/>
      <c r="F286" s="53"/>
      <c r="G286">
        <v>0</v>
      </c>
      <c r="H286">
        <v>0</v>
      </c>
      <c r="I286" s="53" t="s">
        <v>626</v>
      </c>
      <c r="J286">
        <v>500</v>
      </c>
      <c r="K286" s="21" t="str">
        <f t="shared" si="33"/>
        <v>001-VA-1097-2</v>
      </c>
      <c r="L286" s="21"/>
      <c r="M286" s="21"/>
      <c r="N286" s="21"/>
      <c r="O286" s="21"/>
      <c r="P286" s="23" t="str">
        <f t="shared" si="34"/>
        <v>DECLARE @ITEM_ID INT = (SELECT ITEM_ID FROM items a join lines b on b.LINE_ID = a.LINE_ID WHERE b.LINE_CODE +'-'+a.INTERNAL_REFERENCE = '001-VA-1097')</v>
      </c>
      <c r="Q286" s="23" t="str">
        <f t="shared" si="35"/>
        <v>DECLARE @ISACTIVE BIT = (CASE WHEN 'Si' = 'Si' THEN 1 ELSE 0 END)</v>
      </c>
      <c r="R286" s="23" t="str">
        <f t="shared" si="36"/>
        <v>@ITEM_ID,'2','','Azul','',NULL,0,@ISACTIVE,500</v>
      </c>
      <c r="S286" s="21"/>
      <c r="T286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'001-VA-1097')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(@ITEM_ID,'2','','Azul','',NULL,0,@ISACTIVE,500)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286" s="21"/>
      <c r="V286" s="21"/>
      <c r="W286" s="21"/>
      <c r="X286" s="21"/>
      <c r="Y286" s="21"/>
      <c r="Z286" s="21"/>
      <c r="AA286" s="21"/>
      <c r="AB286" s="54" t="str">
        <f t="shared" si="38"/>
        <v>DECLARE @REFERENCE_ID INT = (SELECT REFERENCE_ID FROM item_references WHERE ITEM_ID = @ITEM_ID AND REFERENCE_CODE = '2')</v>
      </c>
      <c r="AC286" s="21"/>
      <c r="AD286" s="54" t="str">
        <f t="shared" si="39"/>
        <v>UPDATE references_warehouse set QUANTITY = 0 WHERE WAREHOUSE_ID = @LOCAL AND REFERENCE_ID = @REFERENCE_ID</v>
      </c>
      <c r="AE286" s="21"/>
      <c r="AF286" s="54" t="str">
        <f t="shared" si="40"/>
        <v>UPDATE references_warehouse set QUANTITY = 0 WHERE WAREHOUSE_ID = @FRANCA AND REFERENCE_ID = @REFERENCE_ID</v>
      </c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</row>
    <row r="287" spans="1:45" hidden="1" x14ac:dyDescent="0.25">
      <c r="A287" s="53" t="s">
        <v>888</v>
      </c>
      <c r="B287" s="53" t="s">
        <v>1033</v>
      </c>
      <c r="C287" s="53"/>
      <c r="D287" s="53" t="s">
        <v>718</v>
      </c>
      <c r="E287" s="53"/>
      <c r="F287" s="53"/>
      <c r="G287">
        <v>0</v>
      </c>
      <c r="H287">
        <v>0</v>
      </c>
      <c r="I287" s="53" t="s">
        <v>626</v>
      </c>
      <c r="J287">
        <v>500</v>
      </c>
      <c r="K287" s="21" t="str">
        <f t="shared" si="33"/>
        <v>001-VA-1097-3</v>
      </c>
      <c r="L287" s="21"/>
      <c r="M287" s="21"/>
      <c r="N287" s="21"/>
      <c r="O287" s="21"/>
      <c r="P287" s="23" t="str">
        <f t="shared" si="34"/>
        <v>DECLARE @ITEM_ID INT = (SELECT ITEM_ID FROM items a join lines b on b.LINE_ID = a.LINE_ID WHERE b.LINE_CODE +'-'+a.INTERNAL_REFERENCE = '001-VA-1097')</v>
      </c>
      <c r="Q287" s="23" t="str">
        <f t="shared" si="35"/>
        <v>DECLARE @ISACTIVE BIT = (CASE WHEN 'Si' = 'Si' THEN 1 ELSE 0 END)</v>
      </c>
      <c r="R287" s="23" t="str">
        <f t="shared" si="36"/>
        <v>@ITEM_ID,'3','','Blanco','',NULL,0,@ISACTIVE,500</v>
      </c>
      <c r="S287" s="21"/>
      <c r="T287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'001-VA-1097') DECLARE @ISACTIVE BIT = (CASE WHEN 'Si' = 'Si' THEN 1 ELSE 0 END) insert into item_references (ITEM_ID, REFERENCE_CODE, PROVIDER_REFERENCE_CODE, REFERENCE_NAME, PROVIDER_REFERENCE_NAME, NOTES, INVENTORY_QUANTITY, IS_ACTIVE, ALARM_MINIMUM_QUANTITY) values  (@ITEM_ID,'3','','Blanco','',NULL,0,@ISACTIVE,500)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287" s="21"/>
      <c r="V287" s="21"/>
      <c r="W287" s="21"/>
      <c r="X287" s="21"/>
      <c r="Y287" s="21"/>
      <c r="Z287" s="21"/>
      <c r="AA287" s="21"/>
      <c r="AB287" s="54" t="str">
        <f t="shared" si="38"/>
        <v>DECLARE @REFERENCE_ID INT = (SELECT REFERENCE_ID FROM item_references WHERE ITEM_ID = @ITEM_ID AND REFERENCE_CODE = '3')</v>
      </c>
      <c r="AC287" s="21"/>
      <c r="AD287" s="54" t="str">
        <f t="shared" si="39"/>
        <v>UPDATE references_warehouse set QUANTITY = 0 WHERE WAREHOUSE_ID = @LOCAL AND REFERENCE_ID = @REFERENCE_ID</v>
      </c>
      <c r="AE287" s="21"/>
      <c r="AF287" s="54" t="str">
        <f t="shared" si="40"/>
        <v>UPDATE references_warehouse set QUANTITY = 0 WHERE WAREHOUSE_ID = @FRANCA AND REFERENCE_ID = @REFERENCE_ID</v>
      </c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</row>
    <row r="288" spans="1:45" hidden="1" x14ac:dyDescent="0.25">
      <c r="A288" s="53" t="s">
        <v>888</v>
      </c>
      <c r="B288" s="53" t="s">
        <v>1030</v>
      </c>
      <c r="C288" s="53"/>
      <c r="D288" s="53" t="s">
        <v>713</v>
      </c>
      <c r="E288" s="53"/>
      <c r="F288" s="53"/>
      <c r="G288">
        <v>0</v>
      </c>
      <c r="H288">
        <v>0</v>
      </c>
      <c r="I288" s="53" t="s">
        <v>626</v>
      </c>
      <c r="J288">
        <v>500</v>
      </c>
      <c r="K288" s="21" t="str">
        <f t="shared" si="33"/>
        <v>001-VA-1097-1</v>
      </c>
      <c r="L288" s="21"/>
      <c r="M288" s="21"/>
      <c r="N288" s="21"/>
      <c r="O288" s="21"/>
      <c r="P288" s="23" t="str">
        <f t="shared" si="34"/>
        <v>DECLARE @ITEM_ID INT = (SELECT ITEM_ID FROM items a join lines b on b.LINE_ID = a.LINE_ID WHERE b.LINE_CODE +'-'+a.INTERNAL_REFERENCE = '001-VA-1097')</v>
      </c>
      <c r="Q288" s="23" t="str">
        <f t="shared" si="35"/>
        <v>DECLARE @ISACTIVE BIT = (CASE WHEN 'Si' = 'Si' THEN 1 ELSE 0 END)</v>
      </c>
      <c r="R288" s="23" t="str">
        <f t="shared" si="36"/>
        <v>@ITEM_ID,'1','','Negro','',NULL,0,@ISACTIVE,500</v>
      </c>
      <c r="S288" s="21"/>
      <c r="T288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'001-VA-1097')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(@ITEM_ID,'1','','Negro','',NULL,0,@ISACTIVE,500)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88" s="21"/>
      <c r="V288" s="21"/>
      <c r="W288" s="21"/>
      <c r="X288" s="21"/>
      <c r="Y288" s="21"/>
      <c r="Z288" s="21"/>
      <c r="AA288" s="21"/>
      <c r="AB288" s="54" t="str">
        <f t="shared" si="38"/>
        <v>DECLARE @REFERENCE_ID INT = (SELECT REFERENCE_ID FROM item_references WHERE ITEM_ID = @ITEM_ID AND REFERENCE_CODE = '1')</v>
      </c>
      <c r="AC288" s="21"/>
      <c r="AD288" s="54" t="str">
        <f t="shared" si="39"/>
        <v>UPDATE references_warehouse set QUANTITY = 0 WHERE WAREHOUSE_ID = @LOCAL AND REFERENCE_ID = @REFERENCE_ID</v>
      </c>
      <c r="AE288" s="21"/>
      <c r="AF288" s="54" t="str">
        <f t="shared" si="40"/>
        <v>UPDATE references_warehouse set QUANTITY = 0 WHERE WAREHOUSE_ID = @FRANCA AND REFERENCE_ID = @REFERENCE_ID</v>
      </c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</row>
    <row r="289" spans="1:45" hidden="1" x14ac:dyDescent="0.25">
      <c r="A289" s="53" t="s">
        <v>889</v>
      </c>
      <c r="B289" s="53" t="s">
        <v>1030</v>
      </c>
      <c r="C289" s="53"/>
      <c r="D289" s="53" t="s">
        <v>718</v>
      </c>
      <c r="E289" s="53"/>
      <c r="F289" s="53"/>
      <c r="G289">
        <v>0</v>
      </c>
      <c r="H289">
        <v>0</v>
      </c>
      <c r="I289" s="53" t="s">
        <v>626</v>
      </c>
      <c r="J289">
        <v>600</v>
      </c>
      <c r="K289" s="21" t="str">
        <f t="shared" si="33"/>
        <v>001-VA-1098-1</v>
      </c>
      <c r="L289" s="21"/>
      <c r="M289" s="21"/>
      <c r="N289" s="21"/>
      <c r="O289" s="21"/>
      <c r="P289" s="23" t="str">
        <f t="shared" si="34"/>
        <v>DECLARE @ITEM_ID INT = (SELECT ITEM_ID FROM items a join lines b on b.LINE_ID = a.LINE_ID WHERE b.LINE_CODE +'-'+a.INTERNAL_REFERENCE = '001-VA-1098')</v>
      </c>
      <c r="Q289" s="23" t="str">
        <f t="shared" si="35"/>
        <v>DECLARE @ISACTIVE BIT = (CASE WHEN 'Si' = 'Si' THEN 1 ELSE 0 END)</v>
      </c>
      <c r="R289" s="23" t="str">
        <f t="shared" si="36"/>
        <v>@ITEM_ID,'1','','Blanco','',NULL,0,@ISACTIVE,600</v>
      </c>
      <c r="S289" s="21"/>
      <c r="T289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'001-VA-1098') DECLARE @ISACTIVE BIT = (CASE WHEN 'Si' = 'Si' THEN 1 ELSE 0 END) insert into item_references (ITEM_ID, REFERENCE_CODE, PROVIDER_REFERENCE_CODE, REFERENCE_NAME, PROVIDER_REFERENCE_NAME, NOTES, INVENTORY_QUANTITY, IS_ACTIVE, ALARM_MINIMUM_QUANTITY) values  (@ITEM_ID,'1','','Blanco','',NULL,0,@ISACTIVE,600)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89" s="21"/>
      <c r="V289" s="21"/>
      <c r="W289" s="21"/>
      <c r="X289" s="21"/>
      <c r="Y289" s="21"/>
      <c r="Z289" s="21"/>
      <c r="AA289" s="21"/>
      <c r="AB289" s="54" t="str">
        <f t="shared" si="38"/>
        <v>DECLARE @REFERENCE_ID INT = (SELECT REFERENCE_ID FROM item_references WHERE ITEM_ID = @ITEM_ID AND REFERENCE_CODE = '1')</v>
      </c>
      <c r="AC289" s="21"/>
      <c r="AD289" s="54" t="str">
        <f t="shared" si="39"/>
        <v>UPDATE references_warehouse set QUANTITY = 0 WHERE WAREHOUSE_ID = @LOCAL AND REFERENCE_ID = @REFERENCE_ID</v>
      </c>
      <c r="AE289" s="21"/>
      <c r="AF289" s="54" t="str">
        <f t="shared" si="40"/>
        <v>UPDATE references_warehouse set QUANTITY = 0 WHERE WAREHOUSE_ID = @FRANCA AND REFERENCE_ID = @REFERENCE_ID</v>
      </c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</row>
    <row r="290" spans="1:45" hidden="1" x14ac:dyDescent="0.25">
      <c r="A290" s="53" t="s">
        <v>891</v>
      </c>
      <c r="B290" s="53" t="s">
        <v>1032</v>
      </c>
      <c r="C290" s="53"/>
      <c r="D290" s="53" t="s">
        <v>720</v>
      </c>
      <c r="E290" s="53"/>
      <c r="F290" s="53"/>
      <c r="G290">
        <v>0</v>
      </c>
      <c r="H290">
        <v>0</v>
      </c>
      <c r="I290" s="53" t="s">
        <v>626</v>
      </c>
      <c r="J290">
        <v>800</v>
      </c>
      <c r="K290" s="21" t="str">
        <f t="shared" si="33"/>
        <v>001-VA-1099-2</v>
      </c>
      <c r="L290" s="21"/>
      <c r="M290" s="21"/>
      <c r="N290" s="21"/>
      <c r="O290" s="21"/>
      <c r="P290" s="23" t="str">
        <f t="shared" si="34"/>
        <v>DECLARE @ITEM_ID INT = (SELECT ITEM_ID FROM items a join lines b on b.LINE_ID = a.LINE_ID WHERE b.LINE_CODE +'-'+a.INTERNAL_REFERENCE = '001-VA-1099')</v>
      </c>
      <c r="Q290" s="23" t="str">
        <f t="shared" si="35"/>
        <v>DECLARE @ISACTIVE BIT = (CASE WHEN 'Si' = 'Si' THEN 1 ELSE 0 END)</v>
      </c>
      <c r="R290" s="23" t="str">
        <f t="shared" si="36"/>
        <v>@ITEM_ID,'2','','Azul Royal','',NULL,0,@ISACTIVE,800</v>
      </c>
      <c r="S290" s="21"/>
      <c r="T290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'001-VA-1099')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 Royal','',NULL,0,@ISACTIVE,800)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290" s="21"/>
      <c r="V290" s="21"/>
      <c r="W290" s="21"/>
      <c r="X290" s="21"/>
      <c r="Y290" s="21"/>
      <c r="Z290" s="21"/>
      <c r="AA290" s="21"/>
      <c r="AB290" s="54" t="str">
        <f t="shared" si="38"/>
        <v>DECLARE @REFERENCE_ID INT = (SELECT REFERENCE_ID FROM item_references WHERE ITEM_ID = @ITEM_ID AND REFERENCE_CODE = '2')</v>
      </c>
      <c r="AC290" s="21"/>
      <c r="AD290" s="54" t="str">
        <f t="shared" si="39"/>
        <v>UPDATE references_warehouse set QUANTITY = 0 WHERE WAREHOUSE_ID = @LOCAL AND REFERENCE_ID = @REFERENCE_ID</v>
      </c>
      <c r="AE290" s="21"/>
      <c r="AF290" s="54" t="str">
        <f t="shared" si="40"/>
        <v>UPDATE references_warehouse set QUANTITY = 0 WHERE WAREHOUSE_ID = @FRANCA AND REFERENCE_ID = @REFERENCE_ID</v>
      </c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</row>
    <row r="291" spans="1:45" hidden="1" x14ac:dyDescent="0.25">
      <c r="A291" s="53" t="s">
        <v>891</v>
      </c>
      <c r="B291" s="53" t="s">
        <v>1034</v>
      </c>
      <c r="C291" s="53"/>
      <c r="D291" s="53" t="s">
        <v>718</v>
      </c>
      <c r="E291" s="53"/>
      <c r="F291" s="53"/>
      <c r="G291">
        <v>0</v>
      </c>
      <c r="H291">
        <v>0</v>
      </c>
      <c r="I291" s="53" t="s">
        <v>626</v>
      </c>
      <c r="J291">
        <v>800</v>
      </c>
      <c r="K291" s="21" t="str">
        <f t="shared" si="33"/>
        <v>001-VA-1099-4</v>
      </c>
      <c r="L291" s="21"/>
      <c r="M291" s="21"/>
      <c r="N291" s="21"/>
      <c r="O291" s="21"/>
      <c r="P291" s="23" t="str">
        <f t="shared" si="34"/>
        <v>DECLARE @ITEM_ID INT = (SELECT ITEM_ID FROM items a join lines b on b.LINE_ID = a.LINE_ID WHERE b.LINE_CODE +'-'+a.INTERNAL_REFERENCE = '001-VA-1099')</v>
      </c>
      <c r="Q291" s="23" t="str">
        <f t="shared" si="35"/>
        <v>DECLARE @ISACTIVE BIT = (CASE WHEN 'Si' = 'Si' THEN 1 ELSE 0 END)</v>
      </c>
      <c r="R291" s="23" t="str">
        <f t="shared" si="36"/>
        <v>@ITEM_ID,'4','','Blanco','',NULL,0,@ISACTIVE,800</v>
      </c>
      <c r="S291" s="21"/>
      <c r="T291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'001-VA-1099') DECLARE @ISACTIVE BIT = (CASE WHEN 'Si' = 'Si' THEN 1 ELSE 0 END) insert into item_references (ITEM_ID, REFERENCE_CODE, PROVIDER_REFERENCE_CODE, REFERENCE_NAME, PROVIDER_REFERENCE_NAME, NOTES, INVENTORY_QUANTITY, IS_ACTIVE, ALARM_MINIMUM_QUANTITY) values  (@ITEM_ID,'4','','Blanco','',NULL,0,@ISACTIVE,800)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291" s="21"/>
      <c r="V291" s="21"/>
      <c r="W291" s="21"/>
      <c r="X291" s="21"/>
      <c r="Y291" s="21"/>
      <c r="Z291" s="21"/>
      <c r="AA291" s="21"/>
      <c r="AB291" s="54" t="str">
        <f t="shared" si="38"/>
        <v>DECLARE @REFERENCE_ID INT = (SELECT REFERENCE_ID FROM item_references WHERE ITEM_ID = @ITEM_ID AND REFERENCE_CODE = '4')</v>
      </c>
      <c r="AC291" s="21"/>
      <c r="AD291" s="54" t="str">
        <f t="shared" si="39"/>
        <v>UPDATE references_warehouse set QUANTITY = 0 WHERE WAREHOUSE_ID = @LOCAL AND REFERENCE_ID = @REFERENCE_ID</v>
      </c>
      <c r="AE291" s="21"/>
      <c r="AF291" s="54" t="str">
        <f t="shared" si="40"/>
        <v>UPDATE references_warehouse set QUANTITY = 0 WHERE WAREHOUSE_ID = @FRANCA AND REFERENCE_ID = @REFERENCE_ID</v>
      </c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</row>
    <row r="292" spans="1:45" hidden="1" x14ac:dyDescent="0.25">
      <c r="A292" s="53" t="s">
        <v>891</v>
      </c>
      <c r="B292" s="53" t="s">
        <v>1030</v>
      </c>
      <c r="C292" s="53"/>
      <c r="D292" s="53" t="s">
        <v>713</v>
      </c>
      <c r="E292" s="53"/>
      <c r="F292" s="53"/>
      <c r="G292">
        <v>0</v>
      </c>
      <c r="H292">
        <v>0</v>
      </c>
      <c r="I292" s="53" t="s">
        <v>626</v>
      </c>
      <c r="J292">
        <v>800</v>
      </c>
      <c r="K292" s="21" t="str">
        <f t="shared" si="33"/>
        <v>001-VA-1099-1</v>
      </c>
      <c r="L292" s="21"/>
      <c r="M292" s="21"/>
      <c r="N292" s="21"/>
      <c r="O292" s="21"/>
      <c r="P292" s="23" t="str">
        <f t="shared" si="34"/>
        <v>DECLARE @ITEM_ID INT = (SELECT ITEM_ID FROM items a join lines b on b.LINE_ID = a.LINE_ID WHERE b.LINE_CODE +'-'+a.INTERNAL_REFERENCE = '001-VA-1099')</v>
      </c>
      <c r="Q292" s="23" t="str">
        <f t="shared" si="35"/>
        <v>DECLARE @ISACTIVE BIT = (CASE WHEN 'Si' = 'Si' THEN 1 ELSE 0 END)</v>
      </c>
      <c r="R292" s="23" t="str">
        <f t="shared" si="36"/>
        <v>@ITEM_ID,'1','','Negro','',NULL,0,@ISACTIVE,800</v>
      </c>
      <c r="S292" s="21"/>
      <c r="T292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'001-VA-1099')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(@ITEM_ID,'1','','Negro','',NULL,0,@ISACTIVE,800)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92" s="21"/>
      <c r="V292" s="21"/>
      <c r="W292" s="21"/>
      <c r="X292" s="21"/>
      <c r="Y292" s="21"/>
      <c r="Z292" s="21"/>
      <c r="AA292" s="21"/>
      <c r="AB292" s="54" t="str">
        <f t="shared" si="38"/>
        <v>DECLARE @REFERENCE_ID INT = (SELECT REFERENCE_ID FROM item_references WHERE ITEM_ID = @ITEM_ID AND REFERENCE_CODE = '1')</v>
      </c>
      <c r="AC292" s="21"/>
      <c r="AD292" s="54" t="str">
        <f t="shared" si="39"/>
        <v>UPDATE references_warehouse set QUANTITY = 0 WHERE WAREHOUSE_ID = @LOCAL AND REFERENCE_ID = @REFERENCE_ID</v>
      </c>
      <c r="AE292" s="21"/>
      <c r="AF292" s="54" t="str">
        <f t="shared" si="40"/>
        <v>UPDATE references_warehouse set QUANTITY = 0 WHERE WAREHOUSE_ID = @FRANCA AND REFERENCE_ID = @REFERENCE_ID</v>
      </c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</row>
    <row r="293" spans="1:45" hidden="1" x14ac:dyDescent="0.25">
      <c r="A293" s="53" t="s">
        <v>891</v>
      </c>
      <c r="B293" s="53" t="s">
        <v>1033</v>
      </c>
      <c r="C293" s="53"/>
      <c r="D293" s="53" t="s">
        <v>715</v>
      </c>
      <c r="E293" s="53"/>
      <c r="F293" s="53"/>
      <c r="G293">
        <v>0</v>
      </c>
      <c r="H293">
        <v>0</v>
      </c>
      <c r="I293" s="53" t="s">
        <v>626</v>
      </c>
      <c r="J293">
        <v>800</v>
      </c>
      <c r="K293" s="21" t="str">
        <f t="shared" si="33"/>
        <v>001-VA-1099-3</v>
      </c>
      <c r="L293" s="21"/>
      <c r="M293" s="21"/>
      <c r="N293" s="21"/>
      <c r="O293" s="21"/>
      <c r="P293" s="23" t="str">
        <f t="shared" si="34"/>
        <v>DECLARE @ITEM_ID INT = (SELECT ITEM_ID FROM items a join lines b on b.LINE_ID = a.LINE_ID WHERE b.LINE_CODE +'-'+a.INTERNAL_REFERENCE = '001-VA-1099')</v>
      </c>
      <c r="Q293" s="23" t="str">
        <f t="shared" si="35"/>
        <v>DECLARE @ISACTIVE BIT = (CASE WHEN 'Si' = 'Si' THEN 1 ELSE 0 END)</v>
      </c>
      <c r="R293" s="23" t="str">
        <f t="shared" si="36"/>
        <v>@ITEM_ID,'3','','Rojo','',NULL,0,@ISACTIVE,800</v>
      </c>
      <c r="S293" s="21"/>
      <c r="T293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'001-VA-1099') DECLARE @ISACTIVE BIT = (CASE WHEN 'Si' = 'Si' THEN 1 ELSE 0 END) insert into item_references (ITEM_ID, REFERENCE_CODE, PROVIDER_REFERENCE_CODE, REFERENCE_NAME, PROVIDER_REFERENCE_NAME, NOTES, INVENTORY_QUANTITY, IS_ACTIVE, ALARM_MINIMUM_QUANTITY) values  (@ITEM_ID,'3','','Rojo','',NULL,0,@ISACTIVE,800)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293" s="21"/>
      <c r="V293" s="21"/>
      <c r="W293" s="21"/>
      <c r="X293" s="21"/>
      <c r="Y293" s="21"/>
      <c r="Z293" s="21"/>
      <c r="AA293" s="21"/>
      <c r="AB293" s="54" t="str">
        <f t="shared" si="38"/>
        <v>DECLARE @REFERENCE_ID INT = (SELECT REFERENCE_ID FROM item_references WHERE ITEM_ID = @ITEM_ID AND REFERENCE_CODE = '3')</v>
      </c>
      <c r="AC293" s="21"/>
      <c r="AD293" s="54" t="str">
        <f t="shared" si="39"/>
        <v>UPDATE references_warehouse set QUANTITY = 0 WHERE WAREHOUSE_ID = @LOCAL AND REFERENCE_ID = @REFERENCE_ID</v>
      </c>
      <c r="AE293" s="21"/>
      <c r="AF293" s="54" t="str">
        <f t="shared" si="40"/>
        <v>UPDATE references_warehouse set QUANTITY = 0 WHERE WAREHOUSE_ID = @FRANCA AND REFERENCE_ID = @REFERENCE_ID</v>
      </c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</row>
    <row r="294" spans="1:45" hidden="1" x14ac:dyDescent="0.25">
      <c r="A294" s="53" t="s">
        <v>892</v>
      </c>
      <c r="B294" s="53" t="s">
        <v>1030</v>
      </c>
      <c r="C294" s="53"/>
      <c r="D294" s="53" t="s">
        <v>859</v>
      </c>
      <c r="E294" s="53"/>
      <c r="F294" s="53"/>
      <c r="G294">
        <v>0</v>
      </c>
      <c r="H294">
        <v>0</v>
      </c>
      <c r="I294" s="53" t="s">
        <v>626</v>
      </c>
      <c r="J294">
        <v>4000</v>
      </c>
      <c r="K294" s="21" t="str">
        <f t="shared" si="33"/>
        <v>001-VA-1099-1-1</v>
      </c>
      <c r="L294" s="21"/>
      <c r="M294" s="21"/>
      <c r="N294" s="21"/>
      <c r="O294" s="21"/>
      <c r="P294" s="23" t="str">
        <f t="shared" si="34"/>
        <v>DECLARE @ITEM_ID INT = (SELECT ITEM_ID FROM items a join lines b on b.LINE_ID = a.LINE_ID WHERE b.LINE_CODE +'-'+a.INTERNAL_REFERENCE = '001-VA-1099-1')</v>
      </c>
      <c r="Q294" s="23" t="str">
        <f t="shared" si="35"/>
        <v>DECLARE @ISACTIVE BIT = (CASE WHEN 'Si' = 'Si' THEN 1 ELSE 0 END)</v>
      </c>
      <c r="R294" s="23" t="str">
        <f t="shared" si="36"/>
        <v>@ITEM_ID,'1','','Madera','',NULL,0,@ISACTIVE,4000</v>
      </c>
      <c r="S294" s="21"/>
      <c r="T294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'001-VA-1099-1') DECLARE @ISACTIVE BIT = (CASE WHEN 'Si' = 'Si' THEN 1 ELSE 0 END) insert into item_references (ITEM_ID, REFERENCE_CODE, PROVIDER_REFERENCE_CODE, REFERENCE_NAME, PROVIDER_REFERENCE_NAME, NOTES, INVENTORY_QUANTITY, IS_ACTIVE, ALARM_MINIMUM_QUANTITY) values  (@ITEM_ID,'1','','Madera','',NULL,0,@ISACTIVE,4000)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94" s="21"/>
      <c r="V294" s="21"/>
      <c r="W294" s="21"/>
      <c r="X294" s="21"/>
      <c r="Y294" s="21"/>
      <c r="Z294" s="21"/>
      <c r="AA294" s="21"/>
      <c r="AB294" s="54" t="str">
        <f t="shared" si="38"/>
        <v>DECLARE @REFERENCE_ID INT = (SELECT REFERENCE_ID FROM item_references WHERE ITEM_ID = @ITEM_ID AND REFERENCE_CODE = '1')</v>
      </c>
      <c r="AC294" s="21"/>
      <c r="AD294" s="54" t="str">
        <f t="shared" si="39"/>
        <v>UPDATE references_warehouse set QUANTITY = 0 WHERE WAREHOUSE_ID = @LOCAL AND REFERENCE_ID = @REFERENCE_ID</v>
      </c>
      <c r="AE294" s="21"/>
      <c r="AF294" s="54" t="str">
        <f t="shared" si="40"/>
        <v>UPDATE references_warehouse set QUANTITY = 0 WHERE WAREHOUSE_ID = @FRANCA AND REFERENCE_ID = @REFERENCE_ID</v>
      </c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</row>
    <row r="295" spans="1:45" hidden="1" x14ac:dyDescent="0.25">
      <c r="A295" s="53" t="s">
        <v>893</v>
      </c>
      <c r="B295" s="53" t="s">
        <v>1030</v>
      </c>
      <c r="C295" s="53"/>
      <c r="D295" s="53" t="s">
        <v>716</v>
      </c>
      <c r="E295" s="53"/>
      <c r="F295" s="53"/>
      <c r="G295">
        <v>0</v>
      </c>
      <c r="H295">
        <v>0</v>
      </c>
      <c r="I295" s="53" t="s">
        <v>626</v>
      </c>
      <c r="J295">
        <v>500</v>
      </c>
      <c r="K295" s="21" t="str">
        <f t="shared" si="33"/>
        <v>001-VA-1100-1</v>
      </c>
      <c r="L295" s="21"/>
      <c r="M295" s="21"/>
      <c r="N295" s="21"/>
      <c r="O295" s="21"/>
      <c r="P295" s="23" t="str">
        <f t="shared" si="34"/>
        <v>DECLARE @ITEM_ID INT = (SELECT ITEM_ID FROM items a join lines b on b.LINE_ID = a.LINE_ID WHERE b.LINE_CODE +'-'+a.INTERNAL_REFERENCE = '001-VA-1100')</v>
      </c>
      <c r="Q295" s="23" t="str">
        <f t="shared" si="35"/>
        <v>DECLARE @ISACTIVE BIT = (CASE WHEN 'Si' = 'Si' THEN 1 ELSE 0 END)</v>
      </c>
      <c r="R295" s="23" t="str">
        <f t="shared" si="36"/>
        <v>@ITEM_ID,'1','','Gris','',NULL,0,@ISACTIVE,500</v>
      </c>
      <c r="S295" s="21"/>
      <c r="T295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'001-VA-1100') DECLARE @ISACTIVE BIT = (CASE WHEN 'Si' = 'Si' THEN 1 ELSE 0 END) insert into item_references (ITEM_ID, REFERENCE_CODE, PROVIDER_REFERENCE_CODE, REFERENCE_NAME, PROVIDER_REFERENCE_NAME, NOTES, INVENTORY_QUANTITY, IS_ACTIVE, ALARM_MINIMUM_QUANTITY) values  (@ITEM_ID,'1','','Gris','',NULL,0,@ISACTIVE,500)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95" s="21"/>
      <c r="V295" s="21"/>
      <c r="W295" s="21"/>
      <c r="X295" s="21"/>
      <c r="Y295" s="21"/>
      <c r="Z295" s="21"/>
      <c r="AA295" s="21"/>
      <c r="AB295" s="54" t="str">
        <f t="shared" si="38"/>
        <v>DECLARE @REFERENCE_ID INT = (SELECT REFERENCE_ID FROM item_references WHERE ITEM_ID = @ITEM_ID AND REFERENCE_CODE = '1')</v>
      </c>
      <c r="AC295" s="21"/>
      <c r="AD295" s="54" t="str">
        <f t="shared" si="39"/>
        <v>UPDATE references_warehouse set QUANTITY = 0 WHERE WAREHOUSE_ID = @LOCAL AND REFERENCE_ID = @REFERENCE_ID</v>
      </c>
      <c r="AE295" s="21"/>
      <c r="AF295" s="54" t="str">
        <f t="shared" si="40"/>
        <v>UPDATE references_warehouse set QUANTITY = 0 WHERE WAREHOUSE_ID = @FRANCA AND REFERENCE_ID = @REFERENCE_ID</v>
      </c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</row>
    <row r="296" spans="1:45" hidden="1" x14ac:dyDescent="0.25">
      <c r="A296" s="53" t="s">
        <v>905</v>
      </c>
      <c r="B296" s="53" t="s">
        <v>1030</v>
      </c>
      <c r="C296" s="53"/>
      <c r="D296" s="53" t="s">
        <v>724</v>
      </c>
      <c r="E296" s="53"/>
      <c r="F296" s="53"/>
      <c r="G296">
        <v>0</v>
      </c>
      <c r="H296">
        <v>0</v>
      </c>
      <c r="I296" s="53" t="s">
        <v>626</v>
      </c>
      <c r="J296">
        <v>10000</v>
      </c>
      <c r="K296" s="21" t="str">
        <f t="shared" si="33"/>
        <v>001-VA-1103-1</v>
      </c>
      <c r="L296" s="21"/>
      <c r="M296" s="21"/>
      <c r="N296" s="21"/>
      <c r="O296" s="21"/>
      <c r="P296" s="23" t="str">
        <f t="shared" si="34"/>
        <v>DECLARE @ITEM_ID INT = (SELECT ITEM_ID FROM items a join lines b on b.LINE_ID = a.LINE_ID WHERE b.LINE_CODE +'-'+a.INTERNAL_REFERENCE = '001-VA-1103')</v>
      </c>
      <c r="Q296" s="23" t="str">
        <f t="shared" si="35"/>
        <v>DECLARE @ISACTIVE BIT = (CASE WHEN 'Si' = 'Si' THEN 1 ELSE 0 END)</v>
      </c>
      <c r="R296" s="23" t="str">
        <f t="shared" si="36"/>
        <v>@ITEM_ID,'1','','Natural','',NULL,0,@ISACTIVE,10000</v>
      </c>
      <c r="S296" s="21"/>
      <c r="T296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'001-VA-1103') DECLARE @ISACTIVE BIT = (CASE WHEN 'Si' = 'Si' THEN 1 ELSE 0 END) insert into item_references (ITEM_ID, REFERENCE_CODE, PROVIDER_REFERENCE_CODE, REFERENCE_NAME, PROVIDER_REFERENCE_NAME, NOTES, INVENTORY_QUANTITY, IS_ACTIVE, ALARM_MINIMUM_QUANTITY) values  (@ITEM_ID,'1','','Natural','',NULL,0,@ISACTIVE,10000)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96" s="21"/>
      <c r="V296" s="21"/>
      <c r="W296" s="21"/>
      <c r="X296" s="21"/>
      <c r="Y296" s="21"/>
      <c r="Z296" s="21"/>
      <c r="AA296" s="21"/>
      <c r="AB296" s="54" t="str">
        <f t="shared" si="38"/>
        <v>DECLARE @REFERENCE_ID INT = (SELECT REFERENCE_ID FROM item_references WHERE ITEM_ID = @ITEM_ID AND REFERENCE_CODE = '1')</v>
      </c>
      <c r="AC296" s="21"/>
      <c r="AD296" s="54" t="str">
        <f t="shared" si="39"/>
        <v>UPDATE references_warehouse set QUANTITY = 0 WHERE WAREHOUSE_ID = @LOCAL AND REFERENCE_ID = @REFERENCE_ID</v>
      </c>
      <c r="AE296" s="21"/>
      <c r="AF296" s="54" t="str">
        <f t="shared" si="40"/>
        <v>UPDATE references_warehouse set QUANTITY = 0 WHERE WAREHOUSE_ID = @FRANCA AND REFERENCE_ID = @REFERENCE_ID</v>
      </c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</row>
    <row r="297" spans="1:45" hidden="1" x14ac:dyDescent="0.25">
      <c r="A297" s="53" t="s">
        <v>906</v>
      </c>
      <c r="B297" s="53" t="s">
        <v>1030</v>
      </c>
      <c r="C297" s="53"/>
      <c r="D297" s="53" t="s">
        <v>907</v>
      </c>
      <c r="E297" s="53"/>
      <c r="F297" s="53"/>
      <c r="G297">
        <v>0</v>
      </c>
      <c r="H297">
        <v>0</v>
      </c>
      <c r="I297" s="53" t="s">
        <v>626</v>
      </c>
      <c r="J297">
        <v>10000</v>
      </c>
      <c r="K297" s="21" t="str">
        <f t="shared" si="33"/>
        <v>001-VA-1103-1-1</v>
      </c>
      <c r="L297" s="21"/>
      <c r="M297" s="21"/>
      <c r="N297" s="21"/>
      <c r="O297" s="21"/>
      <c r="P297" s="23" t="str">
        <f t="shared" si="34"/>
        <v>DECLARE @ITEM_ID INT = (SELECT ITEM_ID FROM items a join lines b on b.LINE_ID = a.LINE_ID WHERE b.LINE_CODE +'-'+a.INTERNAL_REFERENCE = '001-VA-1103-1')</v>
      </c>
      <c r="Q297" s="23" t="str">
        <f t="shared" si="35"/>
        <v>DECLARE @ISACTIVE BIT = (CASE WHEN 'Si' = 'Si' THEN 1 ELSE 0 END)</v>
      </c>
      <c r="R297" s="23" t="str">
        <f t="shared" si="36"/>
        <v>@ITEM_ID,'1','','Surtido','',NULL,0,@ISACTIVE,10000</v>
      </c>
      <c r="S297" s="21"/>
      <c r="T297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'001-VA-1103-1') DECLARE @ISACTIVE BIT = (CASE WHEN 'Si' = 'Si' THEN 1 ELSE 0 END) insert into item_references (ITEM_ID, REFERENCE_CODE, PROVIDER_REFERENCE_CODE, REFERENCE_NAME, PROVIDER_REFERENCE_NAME, NOTES, INVENTORY_QUANTITY, IS_ACTIVE, ALARM_MINIMUM_QUANTITY) values  (@ITEM_ID,'1','','Surtido','',NULL,0,@ISACTIVE,10000)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297" s="21"/>
      <c r="V297" s="21"/>
      <c r="W297" s="21"/>
      <c r="X297" s="21"/>
      <c r="Y297" s="21"/>
      <c r="Z297" s="21"/>
      <c r="AA297" s="21"/>
      <c r="AB297" s="54" t="str">
        <f t="shared" si="38"/>
        <v>DECLARE @REFERENCE_ID INT = (SELECT REFERENCE_ID FROM item_references WHERE ITEM_ID = @ITEM_ID AND REFERENCE_CODE = '1')</v>
      </c>
      <c r="AC297" s="21"/>
      <c r="AD297" s="54" t="str">
        <f t="shared" si="39"/>
        <v>UPDATE references_warehouse set QUANTITY = 0 WHERE WAREHOUSE_ID = @LOCAL AND REFERENCE_ID = @REFERENCE_ID</v>
      </c>
      <c r="AE297" s="21"/>
      <c r="AF297" s="54" t="str">
        <f t="shared" si="40"/>
        <v>UPDATE references_warehouse set QUANTITY = 0 WHERE WAREHOUSE_ID = @FRANCA AND REFERENCE_ID = @REFERENCE_ID</v>
      </c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</row>
    <row r="298" spans="1:45" hidden="1" x14ac:dyDescent="0.25">
      <c r="A298" s="53" t="s">
        <v>914</v>
      </c>
      <c r="B298" s="53" t="s">
        <v>1033</v>
      </c>
      <c r="C298" s="53"/>
      <c r="D298" s="53" t="s">
        <v>720</v>
      </c>
      <c r="E298" s="53"/>
      <c r="F298" s="53"/>
      <c r="G298">
        <v>0</v>
      </c>
      <c r="H298">
        <v>0</v>
      </c>
      <c r="I298" s="53" t="s">
        <v>626</v>
      </c>
      <c r="J298">
        <v>600</v>
      </c>
      <c r="K298" s="21" t="str">
        <f t="shared" si="33"/>
        <v>001-VA-1104-3</v>
      </c>
      <c r="L298" s="21"/>
      <c r="M298" s="21"/>
      <c r="N298" s="21"/>
      <c r="O298" s="21"/>
      <c r="P298" s="23" t="str">
        <f t="shared" si="34"/>
        <v>DECLARE @ITEM_ID INT = (SELECT ITEM_ID FROM items a join lines b on b.LINE_ID = a.LINE_ID WHERE b.LINE_CODE +'-'+a.INTERNAL_REFERENCE = '001-VA-1104')</v>
      </c>
      <c r="Q298" s="23" t="str">
        <f t="shared" si="35"/>
        <v>DECLARE @ISACTIVE BIT = (CASE WHEN 'Si' = 'Si' THEN 1 ELSE 0 END)</v>
      </c>
      <c r="R298" s="23" t="str">
        <f t="shared" si="36"/>
        <v>@ITEM_ID,'3','','Azul Royal','',NULL,0,@ISACTIVE,600</v>
      </c>
      <c r="S298" s="21"/>
      <c r="T298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'001-VA-1104') DECLARE @ISACTIVE BIT = (CASE WHEN 'Si' = 'Si' THEN 1 ELSE 0 END) insert into item_references (ITEM_ID, REFERENCE_CODE, PROVIDER_REFERENCE_CODE, REFERENCE_NAME, PROVIDER_REFERENCE_NAME, NOTES, INVENTORY_QUANTITY, IS_ACTIVE, ALARM_MINIMUM_QUANTITY) values  (@ITEM_ID,'3','','Azul Royal','',NULL,0,@ISACTIVE,600)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298" s="21"/>
      <c r="V298" s="21"/>
      <c r="W298" s="21"/>
      <c r="X298" s="21"/>
      <c r="Y298" s="21"/>
      <c r="Z298" s="21"/>
      <c r="AA298" s="21"/>
      <c r="AB298" s="54" t="str">
        <f t="shared" si="38"/>
        <v>DECLARE @REFERENCE_ID INT = (SELECT REFERENCE_ID FROM item_references WHERE ITEM_ID = @ITEM_ID AND REFERENCE_CODE = '3')</v>
      </c>
      <c r="AC298" s="21"/>
      <c r="AD298" s="54" t="str">
        <f t="shared" si="39"/>
        <v>UPDATE references_warehouse set QUANTITY = 0 WHERE WAREHOUSE_ID = @LOCAL AND REFERENCE_ID = @REFERENCE_ID</v>
      </c>
      <c r="AE298" s="21"/>
      <c r="AF298" s="54" t="str">
        <f t="shared" si="40"/>
        <v>UPDATE references_warehouse set QUANTITY = 0 WHERE WAREHOUSE_ID = @FRANCA AND REFERENCE_ID = @REFERENCE_ID</v>
      </c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</row>
    <row r="299" spans="1:45" hidden="1" x14ac:dyDescent="0.25">
      <c r="A299" s="53" t="s">
        <v>914</v>
      </c>
      <c r="B299" s="53" t="s">
        <v>1034</v>
      </c>
      <c r="C299" s="53"/>
      <c r="D299" s="53" t="s">
        <v>718</v>
      </c>
      <c r="E299" s="53"/>
      <c r="F299" s="53"/>
      <c r="G299">
        <v>0</v>
      </c>
      <c r="H299">
        <v>0</v>
      </c>
      <c r="I299" s="53" t="s">
        <v>626</v>
      </c>
      <c r="J299">
        <v>600</v>
      </c>
      <c r="K299" s="21" t="str">
        <f t="shared" si="33"/>
        <v>001-VA-1104-4</v>
      </c>
      <c r="L299" s="21"/>
      <c r="M299" s="21"/>
      <c r="N299" s="21"/>
      <c r="O299" s="21"/>
      <c r="P299" s="23" t="str">
        <f t="shared" si="34"/>
        <v>DECLARE @ITEM_ID INT = (SELECT ITEM_ID FROM items a join lines b on b.LINE_ID = a.LINE_ID WHERE b.LINE_CODE +'-'+a.INTERNAL_REFERENCE = '001-VA-1104')</v>
      </c>
      <c r="Q299" s="23" t="str">
        <f t="shared" si="35"/>
        <v>DECLARE @ISACTIVE BIT = (CASE WHEN 'Si' = 'Si' THEN 1 ELSE 0 END)</v>
      </c>
      <c r="R299" s="23" t="str">
        <f t="shared" si="36"/>
        <v>@ITEM_ID,'4','','Blanco','',NULL,0,@ISACTIVE,600</v>
      </c>
      <c r="S299" s="21"/>
      <c r="T299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'001-VA-1104') DECLARE @ISACTIVE BIT = (CASE WHEN 'Si' = 'Si' THEN 1 ELSE 0 END) insert into item_references (ITEM_ID, REFERENCE_CODE, PROVIDER_REFERENCE_CODE, REFERENCE_NAME, PROVIDER_REFERENCE_NAME, NOTES, INVENTORY_QUANTITY, IS_ACTIVE, ALARM_MINIMUM_QUANTITY) values  (@ITEM_ID,'4','','Blanco','',NULL,0,@ISACTIVE,600)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299" s="21"/>
      <c r="V299" s="21"/>
      <c r="W299" s="21"/>
      <c r="X299" s="21"/>
      <c r="Y299" s="21"/>
      <c r="Z299" s="21"/>
      <c r="AA299" s="21"/>
      <c r="AB299" s="54" t="str">
        <f t="shared" si="38"/>
        <v>DECLARE @REFERENCE_ID INT = (SELECT REFERENCE_ID FROM item_references WHERE ITEM_ID = @ITEM_ID AND REFERENCE_CODE = '4')</v>
      </c>
      <c r="AC299" s="21"/>
      <c r="AD299" s="54" t="str">
        <f t="shared" si="39"/>
        <v>UPDATE references_warehouse set QUANTITY = 0 WHERE WAREHOUSE_ID = @LOCAL AND REFERENCE_ID = @REFERENCE_ID</v>
      </c>
      <c r="AE299" s="21"/>
      <c r="AF299" s="54" t="str">
        <f t="shared" si="40"/>
        <v>UPDATE references_warehouse set QUANTITY = 0 WHERE WAREHOUSE_ID = @FRANCA AND REFERENCE_ID = @REFERENCE_ID</v>
      </c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</row>
    <row r="300" spans="1:45" hidden="1" x14ac:dyDescent="0.25">
      <c r="A300" s="53" t="s">
        <v>914</v>
      </c>
      <c r="B300" s="53" t="s">
        <v>1030</v>
      </c>
      <c r="C300" s="53"/>
      <c r="D300" s="53" t="s">
        <v>759</v>
      </c>
      <c r="E300" s="53"/>
      <c r="F300" s="53"/>
      <c r="G300">
        <v>0</v>
      </c>
      <c r="H300">
        <v>0</v>
      </c>
      <c r="I300" s="53" t="s">
        <v>626</v>
      </c>
      <c r="J300">
        <v>600</v>
      </c>
      <c r="K300" s="21" t="str">
        <f t="shared" si="33"/>
        <v>001-VA-1104-1</v>
      </c>
      <c r="L300" s="21"/>
      <c r="M300" s="21"/>
      <c r="N300" s="21"/>
      <c r="O300" s="21"/>
      <c r="P300" s="23" t="str">
        <f t="shared" si="34"/>
        <v>DECLARE @ITEM_ID INT = (SELECT ITEM_ID FROM items a join lines b on b.LINE_ID = a.LINE_ID WHERE b.LINE_CODE +'-'+a.INTERNAL_REFERENCE = '001-VA-1104')</v>
      </c>
      <c r="Q300" s="23" t="str">
        <f t="shared" si="35"/>
        <v>DECLARE @ISACTIVE BIT = (CASE WHEN 'Si' = 'Si' THEN 1 ELSE 0 END)</v>
      </c>
      <c r="R300" s="23" t="str">
        <f t="shared" si="36"/>
        <v>@ITEM_ID,'1','','Gris Oscuro','',NULL,0,@ISACTIVE,600</v>
      </c>
      <c r="S300" s="21"/>
      <c r="T300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'001-VA-1104') DECLARE @ISACTIVE BIT = (CASE WHEN 'Si' = 'Si' THEN 1 ELSE 0 END) insert into item_references (ITEM_ID, REFERENCE_CODE, PROVIDER_REFERENCE_CODE, REFERENCE_NAME, PROVIDER_REFERENCE_NAME, NOTES, INVENTORY_QUANTITY, IS_ACTIVE, ALARM_MINIMUM_QUANTITY) values  (@ITEM_ID,'1','','Gris Oscuro','',NULL,0,@ISACTIVE,600)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00" s="21"/>
      <c r="V300" s="21"/>
      <c r="W300" s="21"/>
      <c r="X300" s="21"/>
      <c r="Y300" s="21"/>
      <c r="Z300" s="21"/>
      <c r="AA300" s="21"/>
      <c r="AB300" s="54" t="str">
        <f t="shared" si="38"/>
        <v>DECLARE @REFERENCE_ID INT = (SELECT REFERENCE_ID FROM item_references WHERE ITEM_ID = @ITEM_ID AND REFERENCE_CODE = '1')</v>
      </c>
      <c r="AC300" s="21"/>
      <c r="AD300" s="54" t="str">
        <f t="shared" si="39"/>
        <v>UPDATE references_warehouse set QUANTITY = 0 WHERE WAREHOUSE_ID = @LOCAL AND REFERENCE_ID = @REFERENCE_ID</v>
      </c>
      <c r="AE300" s="21"/>
      <c r="AF300" s="54" t="str">
        <f t="shared" si="40"/>
        <v>UPDATE references_warehouse set QUANTITY = 0 WHERE WAREHOUSE_ID = @FRANCA AND REFERENCE_ID = @REFERENCE_ID</v>
      </c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</row>
    <row r="301" spans="1:45" hidden="1" x14ac:dyDescent="0.25">
      <c r="A301" s="53" t="s">
        <v>914</v>
      </c>
      <c r="B301" s="53" t="s">
        <v>1032</v>
      </c>
      <c r="C301" s="53"/>
      <c r="D301" s="53" t="s">
        <v>713</v>
      </c>
      <c r="E301" s="53"/>
      <c r="F301" s="53"/>
      <c r="G301">
        <v>0</v>
      </c>
      <c r="H301">
        <v>0</v>
      </c>
      <c r="I301" s="53" t="s">
        <v>626</v>
      </c>
      <c r="J301">
        <v>600</v>
      </c>
      <c r="K301" s="21" t="str">
        <f t="shared" si="33"/>
        <v>001-VA-1104-2</v>
      </c>
      <c r="L301" s="21"/>
      <c r="M301" s="21"/>
      <c r="N301" s="21"/>
      <c r="O301" s="21"/>
      <c r="P301" s="23" t="str">
        <f t="shared" si="34"/>
        <v>DECLARE @ITEM_ID INT = (SELECT ITEM_ID FROM items a join lines b on b.LINE_ID = a.LINE_ID WHERE b.LINE_CODE +'-'+a.INTERNAL_REFERENCE = '001-VA-1104')</v>
      </c>
      <c r="Q301" s="23" t="str">
        <f t="shared" si="35"/>
        <v>DECLARE @ISACTIVE BIT = (CASE WHEN 'Si' = 'Si' THEN 1 ELSE 0 END)</v>
      </c>
      <c r="R301" s="23" t="str">
        <f t="shared" si="36"/>
        <v>@ITEM_ID,'2','','Negro','',NULL,0,@ISACTIVE,600</v>
      </c>
      <c r="S301" s="21"/>
      <c r="T301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'001-VA-1104') DECLARE @ISACTIVE BIT = (CASE WHEN 'Si' = 'Si' THEN 1 ELSE 0 END) insert into item_references (ITEM_ID, REFERENCE_CODE, PROVIDER_REFERENCE_CODE, REFERENCE_NAME, PROVIDER_REFERENCE_NAME, NOTES, INVENTORY_QUANTITY, IS_ACTIVE, ALARM_MINIMUM_QUANTITY) values  (@ITEM_ID,'2','','Negro','',NULL,0,@ISACTIVE,600)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01" s="21"/>
      <c r="V301" s="21"/>
      <c r="W301" s="21"/>
      <c r="X301" s="21"/>
      <c r="Y301" s="21"/>
      <c r="Z301" s="21"/>
      <c r="AA301" s="21"/>
      <c r="AB301" s="54" t="str">
        <f t="shared" si="38"/>
        <v>DECLARE @REFERENCE_ID INT = (SELECT REFERENCE_ID FROM item_references WHERE ITEM_ID = @ITEM_ID AND REFERENCE_CODE = '2')</v>
      </c>
      <c r="AC301" s="21"/>
      <c r="AD301" s="54" t="str">
        <f t="shared" si="39"/>
        <v>UPDATE references_warehouse set QUANTITY = 0 WHERE WAREHOUSE_ID = @LOCAL AND REFERENCE_ID = @REFERENCE_ID</v>
      </c>
      <c r="AE301" s="21"/>
      <c r="AF301" s="54" t="str">
        <f t="shared" si="40"/>
        <v>UPDATE references_warehouse set QUANTITY = 0 WHERE WAREHOUSE_ID = @FRANCA AND REFERENCE_ID = @REFERENCE_ID</v>
      </c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</row>
    <row r="302" spans="1:45" hidden="1" x14ac:dyDescent="0.25">
      <c r="A302" s="53" t="s">
        <v>937</v>
      </c>
      <c r="B302" s="53" t="s">
        <v>1030</v>
      </c>
      <c r="C302" s="53"/>
      <c r="D302" s="53" t="s">
        <v>713</v>
      </c>
      <c r="E302" s="53"/>
      <c r="F302" s="53"/>
      <c r="G302">
        <v>0</v>
      </c>
      <c r="H302">
        <v>0</v>
      </c>
      <c r="I302" s="53" t="s">
        <v>626</v>
      </c>
      <c r="J302">
        <v>200</v>
      </c>
      <c r="K302" s="21" t="str">
        <f t="shared" si="33"/>
        <v>001-VA-1105-1</v>
      </c>
      <c r="L302" s="21"/>
      <c r="M302" s="21"/>
      <c r="N302" s="21"/>
      <c r="O302" s="21"/>
      <c r="P302" s="23" t="str">
        <f t="shared" si="34"/>
        <v>DECLARE @ITEM_ID INT = (SELECT ITEM_ID FROM items a join lines b on b.LINE_ID = a.LINE_ID WHERE b.LINE_CODE +'-'+a.INTERNAL_REFERENCE = '001-VA-1105')</v>
      </c>
      <c r="Q302" s="23" t="str">
        <f t="shared" si="35"/>
        <v>DECLARE @ISACTIVE BIT = (CASE WHEN 'Si' = 'Si' THEN 1 ELSE 0 END)</v>
      </c>
      <c r="R302" s="23" t="str">
        <f t="shared" si="36"/>
        <v>@ITEM_ID,'1','','Negro','',NULL,0,@ISACTIVE,200</v>
      </c>
      <c r="S302" s="21"/>
      <c r="T302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'001-VA-1105')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(@ITEM_ID,'1','','Negro','',NULL,0,@ISACTIVE,200)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02" s="21"/>
      <c r="V302" s="21"/>
      <c r="W302" s="21"/>
      <c r="X302" s="21"/>
      <c r="Y302" s="21"/>
      <c r="Z302" s="21"/>
      <c r="AA302" s="21"/>
      <c r="AB302" s="54" t="str">
        <f t="shared" si="38"/>
        <v>DECLARE @REFERENCE_ID INT = (SELECT REFERENCE_ID FROM item_references WHERE ITEM_ID = @ITEM_ID AND REFERENCE_CODE = '1')</v>
      </c>
      <c r="AC302" s="21"/>
      <c r="AD302" s="54" t="str">
        <f t="shared" si="39"/>
        <v>UPDATE references_warehouse set QUANTITY = 0 WHERE WAREHOUSE_ID = @LOCAL AND REFERENCE_ID = @REFERENCE_ID</v>
      </c>
      <c r="AE302" s="21"/>
      <c r="AF302" s="54" t="str">
        <f t="shared" si="40"/>
        <v>UPDATE references_warehouse set QUANTITY = 0 WHERE WAREHOUSE_ID = @FRANCA AND REFERENCE_ID = @REFERENCE_ID</v>
      </c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</row>
    <row r="303" spans="1:45" hidden="1" x14ac:dyDescent="0.25">
      <c r="A303" s="53" t="s">
        <v>938</v>
      </c>
      <c r="B303" s="53" t="s">
        <v>1030</v>
      </c>
      <c r="C303" s="53"/>
      <c r="D303" s="53" t="s">
        <v>939</v>
      </c>
      <c r="E303" s="53"/>
      <c r="F303" s="53"/>
      <c r="G303">
        <v>0</v>
      </c>
      <c r="H303">
        <v>0</v>
      </c>
      <c r="I303" s="53" t="s">
        <v>626</v>
      </c>
      <c r="J303">
        <v>200</v>
      </c>
      <c r="K303" s="21" t="str">
        <f t="shared" si="33"/>
        <v>001-VA-1106-1</v>
      </c>
      <c r="L303" s="21"/>
      <c r="M303" s="21"/>
      <c r="N303" s="21"/>
      <c r="O303" s="21"/>
      <c r="P303" s="23" t="str">
        <f t="shared" si="34"/>
        <v>DECLARE @ITEM_ID INT = (SELECT ITEM_ID FROM items a join lines b on b.LINE_ID = a.LINE_ID WHERE b.LINE_CODE +'-'+a.INTERNAL_REFERENCE = '001-VA-1106')</v>
      </c>
      <c r="Q303" s="23" t="str">
        <f t="shared" si="35"/>
        <v>DECLARE @ISACTIVE BIT = (CASE WHEN 'Si' = 'Si' THEN 1 ELSE 0 END)</v>
      </c>
      <c r="R303" s="23" t="str">
        <f t="shared" si="36"/>
        <v>@ITEM_ID,'1','','Negro - Azul','',NULL,0,@ISACTIVE,200</v>
      </c>
      <c r="S303" s="21"/>
      <c r="T303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'001-VA-1106')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 - Azul','',NULL,0,@ISACTIVE,200)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03" s="21"/>
      <c r="V303" s="21"/>
      <c r="W303" s="21"/>
      <c r="X303" s="21"/>
      <c r="Y303" s="21"/>
      <c r="Z303" s="21"/>
      <c r="AA303" s="21"/>
      <c r="AB303" s="54" t="str">
        <f t="shared" si="38"/>
        <v>DECLARE @REFERENCE_ID INT = (SELECT REFERENCE_ID FROM item_references WHERE ITEM_ID = @ITEM_ID AND REFERENCE_CODE = '1')</v>
      </c>
      <c r="AC303" s="21"/>
      <c r="AD303" s="54" t="str">
        <f t="shared" si="39"/>
        <v>UPDATE references_warehouse set QUANTITY = 0 WHERE WAREHOUSE_ID = @LOCAL AND REFERENCE_ID = @REFERENCE_ID</v>
      </c>
      <c r="AE303" s="21"/>
      <c r="AF303" s="54" t="str">
        <f t="shared" si="40"/>
        <v>UPDATE references_warehouse set QUANTITY = 0 WHERE WAREHOUSE_ID = @FRANCA AND REFERENCE_ID = @REFERENCE_ID</v>
      </c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</row>
    <row r="304" spans="1:45" hidden="1" x14ac:dyDescent="0.25">
      <c r="A304" s="53" t="s">
        <v>938</v>
      </c>
      <c r="B304" s="53" t="s">
        <v>1032</v>
      </c>
      <c r="C304" s="53"/>
      <c r="D304" s="53" t="s">
        <v>798</v>
      </c>
      <c r="E304" s="53"/>
      <c r="F304" s="53"/>
      <c r="G304">
        <v>0</v>
      </c>
      <c r="H304">
        <v>0</v>
      </c>
      <c r="I304" s="53" t="s">
        <v>626</v>
      </c>
      <c r="J304">
        <v>200</v>
      </c>
      <c r="K304" s="21" t="str">
        <f t="shared" si="33"/>
        <v>001-VA-1106-2</v>
      </c>
      <c r="L304" s="21"/>
      <c r="M304" s="21"/>
      <c r="N304" s="21"/>
      <c r="O304" s="21"/>
      <c r="P304" s="23" t="str">
        <f t="shared" si="34"/>
        <v>DECLARE @ITEM_ID INT = (SELECT ITEM_ID FROM items a join lines b on b.LINE_ID = a.LINE_ID WHERE b.LINE_CODE +'-'+a.INTERNAL_REFERENCE = '001-VA-1106')</v>
      </c>
      <c r="Q304" s="23" t="str">
        <f t="shared" si="35"/>
        <v>DECLARE @ISACTIVE BIT = (CASE WHEN 'Si' = 'Si' THEN 1 ELSE 0 END)</v>
      </c>
      <c r="R304" s="23" t="str">
        <f t="shared" si="36"/>
        <v>@ITEM_ID,'2','','Negro - Gris','',NULL,0,@ISACTIVE,200</v>
      </c>
      <c r="S304" s="21"/>
      <c r="T304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'001-VA-1106') DECLARE @ISACTIVE BIT = (CASE WHEN 'Si' = 'Si' THEN 1 ELSE 0 END) insert into item_references (ITEM_ID, REFERENCE_CODE, PROVIDER_REFERENCE_CODE, REFERENCE_NAME, PROVIDER_REFERENCE_NAME, NOTES, INVENTORY_QUANTITY, IS_ACTIVE, ALARM_MINIMUM_QUANTITY) values  (@ITEM_ID,'2','','Negro - Gris','',NULL,0,@ISACTIVE,200)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04" s="21"/>
      <c r="V304" s="21"/>
      <c r="W304" s="21"/>
      <c r="X304" s="21"/>
      <c r="Y304" s="21"/>
      <c r="Z304" s="21"/>
      <c r="AA304" s="21"/>
      <c r="AB304" s="54" t="str">
        <f t="shared" si="38"/>
        <v>DECLARE @REFERENCE_ID INT = (SELECT REFERENCE_ID FROM item_references WHERE ITEM_ID = @ITEM_ID AND REFERENCE_CODE = '2')</v>
      </c>
      <c r="AC304" s="21"/>
      <c r="AD304" s="54" t="str">
        <f t="shared" si="39"/>
        <v>UPDATE references_warehouse set QUANTITY = 0 WHERE WAREHOUSE_ID = @LOCAL AND REFERENCE_ID = @REFERENCE_ID</v>
      </c>
      <c r="AE304" s="21"/>
      <c r="AF304" s="54" t="str">
        <f t="shared" si="40"/>
        <v>UPDATE references_warehouse set QUANTITY = 0 WHERE WAREHOUSE_ID = @FRANCA AND REFERENCE_ID = @REFERENCE_ID</v>
      </c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</row>
    <row r="305" spans="1:45" hidden="1" x14ac:dyDescent="0.25">
      <c r="A305" s="53" t="s">
        <v>968</v>
      </c>
      <c r="B305" s="53" t="s">
        <v>1030</v>
      </c>
      <c r="C305" s="53"/>
      <c r="D305" s="53" t="s">
        <v>720</v>
      </c>
      <c r="E305" s="53"/>
      <c r="F305" s="53"/>
      <c r="G305">
        <v>0</v>
      </c>
      <c r="H305">
        <v>0</v>
      </c>
      <c r="I305" s="53" t="s">
        <v>626</v>
      </c>
      <c r="J305">
        <v>700</v>
      </c>
      <c r="K305" s="21" t="str">
        <f t="shared" si="33"/>
        <v>001-VA-1110-1</v>
      </c>
      <c r="L305" s="21"/>
      <c r="M305" s="21"/>
      <c r="N305" s="21"/>
      <c r="O305" s="21"/>
      <c r="P305" s="23" t="str">
        <f t="shared" si="34"/>
        <v>DECLARE @ITEM_ID INT = (SELECT ITEM_ID FROM items a join lines b on b.LINE_ID = a.LINE_ID WHERE b.LINE_CODE +'-'+a.INTERNAL_REFERENCE = '001-VA-1110')</v>
      </c>
      <c r="Q305" s="23" t="str">
        <f t="shared" si="35"/>
        <v>DECLARE @ISACTIVE BIT = (CASE WHEN 'Si' = 'Si' THEN 1 ELSE 0 END)</v>
      </c>
      <c r="R305" s="23" t="str">
        <f t="shared" si="36"/>
        <v>@ITEM_ID,'1','','Azul Royal','',NULL,0,@ISACTIVE,700</v>
      </c>
      <c r="S305" s="21"/>
      <c r="T305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'001-VA-1110') DECLARE @ISACTIVE BIT = (CASE WHEN 'Si' = 'Si' THEN 1 ELSE 0 END) insert into item_references (ITEM_ID, REFERENCE_CODE, PROVIDER_REFERENCE_CODE, REFERENCE_NAME, PROVIDER_REFERENCE_NAME, NOTES, INVENTORY_QUANTITY, IS_ACTIVE, ALARM_MINIMUM_QUANTITY) values  (@ITEM_ID,'1','','Azul Royal','',NULL,0,@ISACTIVE,700)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05" s="21"/>
      <c r="V305" s="21"/>
      <c r="W305" s="21"/>
      <c r="X305" s="21"/>
      <c r="Y305" s="21"/>
      <c r="Z305" s="21"/>
      <c r="AA305" s="21"/>
      <c r="AB305" s="54" t="str">
        <f t="shared" si="38"/>
        <v>DECLARE @REFERENCE_ID INT = (SELECT REFERENCE_ID FROM item_references WHERE ITEM_ID = @ITEM_ID AND REFERENCE_CODE = '1')</v>
      </c>
      <c r="AC305" s="21"/>
      <c r="AD305" s="54" t="str">
        <f t="shared" si="39"/>
        <v>UPDATE references_warehouse set QUANTITY = 0 WHERE WAREHOUSE_ID = @LOCAL AND REFERENCE_ID = @REFERENCE_ID</v>
      </c>
      <c r="AE305" s="21"/>
      <c r="AF305" s="54" t="str">
        <f t="shared" si="40"/>
        <v>UPDATE references_warehouse set QUANTITY = 0 WHERE WAREHOUSE_ID = @FRANCA AND REFERENCE_ID = @REFERENCE_ID</v>
      </c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</row>
    <row r="306" spans="1:45" hidden="1" x14ac:dyDescent="0.25">
      <c r="A306" s="53" t="s">
        <v>968</v>
      </c>
      <c r="B306" s="53" t="s">
        <v>1034</v>
      </c>
      <c r="C306" s="53"/>
      <c r="D306" s="53" t="s">
        <v>718</v>
      </c>
      <c r="E306" s="53"/>
      <c r="F306" s="53"/>
      <c r="G306">
        <v>0</v>
      </c>
      <c r="H306">
        <v>0</v>
      </c>
      <c r="I306" s="53" t="s">
        <v>626</v>
      </c>
      <c r="J306">
        <v>700</v>
      </c>
      <c r="K306" s="21" t="str">
        <f t="shared" si="33"/>
        <v>001-VA-1110-4</v>
      </c>
      <c r="L306" s="21"/>
      <c r="M306" s="21"/>
      <c r="N306" s="21"/>
      <c r="O306" s="21"/>
      <c r="P306" s="23" t="str">
        <f t="shared" si="34"/>
        <v>DECLARE @ITEM_ID INT = (SELECT ITEM_ID FROM items a join lines b on b.LINE_ID = a.LINE_ID WHERE b.LINE_CODE +'-'+a.INTERNAL_REFERENCE = '001-VA-1110')</v>
      </c>
      <c r="Q306" s="23" t="str">
        <f t="shared" si="35"/>
        <v>DECLARE @ISACTIVE BIT = (CASE WHEN 'Si' = 'Si' THEN 1 ELSE 0 END)</v>
      </c>
      <c r="R306" s="23" t="str">
        <f t="shared" si="36"/>
        <v>@ITEM_ID,'4','','Blanco','',NULL,0,@ISACTIVE,700</v>
      </c>
      <c r="S306" s="21"/>
      <c r="T306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'001-VA-1110') DECLARE @ISACTIVE BIT = (CASE WHEN 'Si' = 'Si' THEN 1 ELSE 0 END) insert into item_references (ITEM_ID, REFERENCE_CODE, PROVIDER_REFERENCE_CODE, REFERENCE_NAME, PROVIDER_REFERENCE_NAME, NOTES, INVENTORY_QUANTITY, IS_ACTIVE, ALARM_MINIMUM_QUANTITY) values  (@ITEM_ID,'4','','Blanco','',NULL,0,@ISACTIVE,700)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306" s="21"/>
      <c r="V306" s="21"/>
      <c r="W306" s="21"/>
      <c r="X306" s="21"/>
      <c r="Y306" s="21"/>
      <c r="Z306" s="21"/>
      <c r="AA306" s="21"/>
      <c r="AB306" s="54" t="str">
        <f t="shared" si="38"/>
        <v>DECLARE @REFERENCE_ID INT = (SELECT REFERENCE_ID FROM item_references WHERE ITEM_ID = @ITEM_ID AND REFERENCE_CODE = '4')</v>
      </c>
      <c r="AC306" s="21"/>
      <c r="AD306" s="54" t="str">
        <f t="shared" si="39"/>
        <v>UPDATE references_warehouse set QUANTITY = 0 WHERE WAREHOUSE_ID = @LOCAL AND REFERENCE_ID = @REFERENCE_ID</v>
      </c>
      <c r="AE306" s="21"/>
      <c r="AF306" s="54" t="str">
        <f t="shared" si="40"/>
        <v>UPDATE references_warehouse set QUANTITY = 0 WHERE WAREHOUSE_ID = @FRANCA AND REFERENCE_ID = @REFERENCE_ID</v>
      </c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</row>
    <row r="307" spans="1:45" hidden="1" x14ac:dyDescent="0.25">
      <c r="A307" s="53" t="s">
        <v>968</v>
      </c>
      <c r="B307" s="53" t="s">
        <v>1033</v>
      </c>
      <c r="C307" s="53"/>
      <c r="D307" s="53" t="s">
        <v>713</v>
      </c>
      <c r="E307" s="53"/>
      <c r="F307" s="53"/>
      <c r="G307">
        <v>0</v>
      </c>
      <c r="H307">
        <v>0</v>
      </c>
      <c r="I307" s="53" t="s">
        <v>626</v>
      </c>
      <c r="J307">
        <v>700</v>
      </c>
      <c r="K307" s="21" t="str">
        <f t="shared" si="33"/>
        <v>001-VA-1110-3</v>
      </c>
      <c r="L307" s="21"/>
      <c r="M307" s="21"/>
      <c r="N307" s="21"/>
      <c r="O307" s="21"/>
      <c r="P307" s="23" t="str">
        <f t="shared" si="34"/>
        <v>DECLARE @ITEM_ID INT = (SELECT ITEM_ID FROM items a join lines b on b.LINE_ID = a.LINE_ID WHERE b.LINE_CODE +'-'+a.INTERNAL_REFERENCE = '001-VA-1110')</v>
      </c>
      <c r="Q307" s="23" t="str">
        <f t="shared" si="35"/>
        <v>DECLARE @ISACTIVE BIT = (CASE WHEN 'Si' = 'Si' THEN 1 ELSE 0 END)</v>
      </c>
      <c r="R307" s="23" t="str">
        <f t="shared" si="36"/>
        <v>@ITEM_ID,'3','','Negro','',NULL,0,@ISACTIVE,700</v>
      </c>
      <c r="S307" s="21"/>
      <c r="T307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'001-VA-1110') DECLARE @ISACTIVE BIT = (CASE WHEN 'Si' = 'Si' THEN 1 ELSE 0 END) insert into item_references (ITEM_ID, REFERENCE_CODE, PROVIDER_REFERENCE_CODE, REFERENCE_NAME, PROVIDER_REFERENCE_NAME, NOTES, INVENTORY_QUANTITY, IS_ACTIVE, ALARM_MINIMUM_QUANTITY) values  (@ITEM_ID,'3','','Negro','',NULL,0,@ISACTIVE,700)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307" s="21"/>
      <c r="V307" s="21"/>
      <c r="W307" s="21"/>
      <c r="X307" s="21"/>
      <c r="Y307" s="21"/>
      <c r="Z307" s="21"/>
      <c r="AA307" s="21"/>
      <c r="AB307" s="54" t="str">
        <f t="shared" si="38"/>
        <v>DECLARE @REFERENCE_ID INT = (SELECT REFERENCE_ID FROM item_references WHERE ITEM_ID = @ITEM_ID AND REFERENCE_CODE = '3')</v>
      </c>
      <c r="AC307" s="21"/>
      <c r="AD307" s="54" t="str">
        <f t="shared" si="39"/>
        <v>UPDATE references_warehouse set QUANTITY = 0 WHERE WAREHOUSE_ID = @LOCAL AND REFERENCE_ID = @REFERENCE_ID</v>
      </c>
      <c r="AE307" s="21"/>
      <c r="AF307" s="54" t="str">
        <f t="shared" si="40"/>
        <v>UPDATE references_warehouse set QUANTITY = 0 WHERE WAREHOUSE_ID = @FRANCA AND REFERENCE_ID = @REFERENCE_ID</v>
      </c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</row>
    <row r="308" spans="1:45" hidden="1" x14ac:dyDescent="0.25">
      <c r="A308" s="53" t="s">
        <v>968</v>
      </c>
      <c r="B308" s="53" t="s">
        <v>1032</v>
      </c>
      <c r="C308" s="53"/>
      <c r="D308" s="53" t="s">
        <v>715</v>
      </c>
      <c r="E308" s="53"/>
      <c r="F308" s="53"/>
      <c r="G308">
        <v>0</v>
      </c>
      <c r="H308">
        <v>0</v>
      </c>
      <c r="I308" s="53" t="s">
        <v>626</v>
      </c>
      <c r="J308">
        <v>700</v>
      </c>
      <c r="K308" s="21" t="str">
        <f t="shared" si="33"/>
        <v>001-VA-1110-2</v>
      </c>
      <c r="L308" s="21"/>
      <c r="M308" s="21"/>
      <c r="N308" s="21"/>
      <c r="O308" s="21"/>
      <c r="P308" s="23" t="str">
        <f t="shared" si="34"/>
        <v>DECLARE @ITEM_ID INT = (SELECT ITEM_ID FROM items a join lines b on b.LINE_ID = a.LINE_ID WHERE b.LINE_CODE +'-'+a.INTERNAL_REFERENCE = '001-VA-1110')</v>
      </c>
      <c r="Q308" s="23" t="str">
        <f t="shared" si="35"/>
        <v>DECLARE @ISACTIVE BIT = (CASE WHEN 'Si' = 'Si' THEN 1 ELSE 0 END)</v>
      </c>
      <c r="R308" s="23" t="str">
        <f t="shared" si="36"/>
        <v>@ITEM_ID,'2','','Rojo','',NULL,0,@ISACTIVE,700</v>
      </c>
      <c r="S308" s="21"/>
      <c r="T308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'001-VA-1110') DECLARE @ISACTIVE BIT = (CASE WHEN 'Si' = 'Si' THEN 1 ELSE 0 END) insert into item_references (ITEM_ID, REFERENCE_CODE, PROVIDER_REFERENCE_CODE, REFERENCE_NAME, PROVIDER_REFERENCE_NAME, NOTES, INVENTORY_QUANTITY, IS_ACTIVE, ALARM_MINIMUM_QUANTITY) values  (@ITEM_ID,'2','','Rojo','',NULL,0,@ISACTIVE,700)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08" s="21"/>
      <c r="V308" s="21"/>
      <c r="W308" s="21"/>
      <c r="X308" s="21"/>
      <c r="Y308" s="21"/>
      <c r="Z308" s="21"/>
      <c r="AA308" s="21"/>
      <c r="AB308" s="54" t="str">
        <f t="shared" si="38"/>
        <v>DECLARE @REFERENCE_ID INT = (SELECT REFERENCE_ID FROM item_references WHERE ITEM_ID = @ITEM_ID AND REFERENCE_CODE = '2')</v>
      </c>
      <c r="AC308" s="21"/>
      <c r="AD308" s="54" t="str">
        <f t="shared" si="39"/>
        <v>UPDATE references_warehouse set QUANTITY = 0 WHERE WAREHOUSE_ID = @LOCAL AND REFERENCE_ID = @REFERENCE_ID</v>
      </c>
      <c r="AE308" s="21"/>
      <c r="AF308" s="54" t="str">
        <f t="shared" si="40"/>
        <v>UPDATE references_warehouse set QUANTITY = 0 WHERE WAREHOUSE_ID = @FRANCA AND REFERENCE_ID = @REFERENCE_ID</v>
      </c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</row>
    <row r="309" spans="1:45" hidden="1" x14ac:dyDescent="0.25">
      <c r="A309" s="53" t="s">
        <v>968</v>
      </c>
      <c r="B309" s="53" t="s">
        <v>1038</v>
      </c>
      <c r="C309" s="53"/>
      <c r="D309" s="53" t="s">
        <v>721</v>
      </c>
      <c r="E309" s="53"/>
      <c r="F309" s="53"/>
      <c r="G309">
        <v>0</v>
      </c>
      <c r="H309">
        <v>0</v>
      </c>
      <c r="I309" s="53" t="s">
        <v>626</v>
      </c>
      <c r="J309">
        <v>700</v>
      </c>
      <c r="K309" s="21" t="str">
        <f t="shared" si="33"/>
        <v>001-VA-1110-5</v>
      </c>
      <c r="L309" s="21"/>
      <c r="M309" s="21"/>
      <c r="N309" s="21"/>
      <c r="O309" s="21"/>
      <c r="P309" s="23" t="str">
        <f t="shared" si="34"/>
        <v>DECLARE @ITEM_ID INT = (SELECT ITEM_ID FROM items a join lines b on b.LINE_ID = a.LINE_ID WHERE b.LINE_CODE +'-'+a.INTERNAL_REFERENCE = '001-VA-1110')</v>
      </c>
      <c r="Q309" s="23" t="str">
        <f t="shared" si="35"/>
        <v>DECLARE @ISACTIVE BIT = (CASE WHEN 'Si' = 'Si' THEN 1 ELSE 0 END)</v>
      </c>
      <c r="R309" s="23" t="str">
        <f t="shared" si="36"/>
        <v>@ITEM_ID,'5','','Verde','',NULL,0,@ISACTIVE,700</v>
      </c>
      <c r="S309" s="21"/>
      <c r="T309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'001-VA-1110') DECLARE @ISACTIVE BIT = (CASE WHEN 'Si' = 'Si' THEN 1 ELSE 0 END) insert into item_references (ITEM_ID, REFERENCE_CODE, PROVIDER_REFERENCE_CODE, REFERENCE_NAME, PROVIDER_REFERENCE_NAME, NOTES, INVENTORY_QUANTITY, IS_ACTIVE, ALARM_MINIMUM_QUANTITY) values  (@ITEM_ID,'5','','Verde','',NULL,0,@ISACTIVE,700)
DECLARE @REFERENCE_ID INT = (SELECT REFERENCE_ID FROM item_references WHERE ITEM_ID = @ITEM_ID AND REFERENCE_CODE = '5') UPDATE references_warehouse set QUANTITY = 0 WHERE WAREHOUSE_ID = @LOCAL AND REFERENCE_ID = @REFERENCE_ID UPDATE references_warehouse set QUANTITY = 0 WHERE WAREHOUSE_ID = @FRANCA AND REFERENCE_ID = @REFERENCE_ID
GO</v>
      </c>
      <c r="U309" s="21"/>
      <c r="V309" s="21"/>
      <c r="W309" s="21"/>
      <c r="X309" s="21"/>
      <c r="Y309" s="21"/>
      <c r="Z309" s="21"/>
      <c r="AA309" s="21"/>
      <c r="AB309" s="54" t="str">
        <f t="shared" si="38"/>
        <v>DECLARE @REFERENCE_ID INT = (SELECT REFERENCE_ID FROM item_references WHERE ITEM_ID = @ITEM_ID AND REFERENCE_CODE = '5')</v>
      </c>
      <c r="AC309" s="21"/>
      <c r="AD309" s="54" t="str">
        <f t="shared" si="39"/>
        <v>UPDATE references_warehouse set QUANTITY = 0 WHERE WAREHOUSE_ID = @LOCAL AND REFERENCE_ID = @REFERENCE_ID</v>
      </c>
      <c r="AE309" s="21"/>
      <c r="AF309" s="54" t="str">
        <f t="shared" si="40"/>
        <v>UPDATE references_warehouse set QUANTITY = 0 WHERE WAREHOUSE_ID = @FRANCA AND REFERENCE_ID = @REFERENCE_ID</v>
      </c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</row>
    <row r="310" spans="1:45" hidden="1" x14ac:dyDescent="0.25">
      <c r="A310" s="53" t="s">
        <v>1004</v>
      </c>
      <c r="B310" s="53" t="s">
        <v>1030</v>
      </c>
      <c r="C310" s="53"/>
      <c r="D310" s="53" t="s">
        <v>713</v>
      </c>
      <c r="E310" s="53"/>
      <c r="F310" s="53"/>
      <c r="G310">
        <v>0</v>
      </c>
      <c r="H310">
        <v>0</v>
      </c>
      <c r="I310" s="53" t="s">
        <v>626</v>
      </c>
      <c r="J310">
        <v>400</v>
      </c>
      <c r="K310" s="21" t="str">
        <f t="shared" si="33"/>
        <v>001-VA-1120-1</v>
      </c>
      <c r="L310" s="21"/>
      <c r="M310" s="21"/>
      <c r="N310" s="21"/>
      <c r="O310" s="21"/>
      <c r="P310" s="23" t="str">
        <f t="shared" si="34"/>
        <v>DECLARE @ITEM_ID INT = (SELECT ITEM_ID FROM items a join lines b on b.LINE_ID = a.LINE_ID WHERE b.LINE_CODE +'-'+a.INTERNAL_REFERENCE = '001-VA-1120')</v>
      </c>
      <c r="Q310" s="23" t="str">
        <f t="shared" si="35"/>
        <v>DECLARE @ISACTIVE BIT = (CASE WHEN 'Si' = 'Si' THEN 1 ELSE 0 END)</v>
      </c>
      <c r="R310" s="23" t="str">
        <f t="shared" si="36"/>
        <v>@ITEM_ID,'1','','Negro','',NULL,0,@ISACTIVE,400</v>
      </c>
      <c r="S310" s="21"/>
      <c r="T310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'001-VA-1120')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(@ITEM_ID,'1','','Negro','',NULL,0,@ISACTIVE,400)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10" s="21"/>
      <c r="V310" s="21"/>
      <c r="W310" s="21"/>
      <c r="X310" s="21"/>
      <c r="Y310" s="21"/>
      <c r="Z310" s="21"/>
      <c r="AA310" s="21"/>
      <c r="AB310" s="54" t="str">
        <f t="shared" si="38"/>
        <v>DECLARE @REFERENCE_ID INT = (SELECT REFERENCE_ID FROM item_references WHERE ITEM_ID = @ITEM_ID AND REFERENCE_CODE = '1')</v>
      </c>
      <c r="AC310" s="21"/>
      <c r="AD310" s="54" t="str">
        <f t="shared" si="39"/>
        <v>UPDATE references_warehouse set QUANTITY = 0 WHERE WAREHOUSE_ID = @LOCAL AND REFERENCE_ID = @REFERENCE_ID</v>
      </c>
      <c r="AE310" s="21"/>
      <c r="AF310" s="54" t="str">
        <f t="shared" si="40"/>
        <v>UPDATE references_warehouse set QUANTITY = 0 WHERE WAREHOUSE_ID = @FRANCA AND REFERENCE_ID = @REFERENCE_ID</v>
      </c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</row>
    <row r="311" spans="1:45" hidden="1" x14ac:dyDescent="0.25">
      <c r="A311" s="53" t="s">
        <v>1005</v>
      </c>
      <c r="B311" s="53" t="s">
        <v>1030</v>
      </c>
      <c r="C311" s="53"/>
      <c r="D311" s="53" t="s">
        <v>713</v>
      </c>
      <c r="E311" s="53"/>
      <c r="F311" s="53"/>
      <c r="G311">
        <v>0</v>
      </c>
      <c r="H311">
        <v>0</v>
      </c>
      <c r="I311" s="53" t="s">
        <v>626</v>
      </c>
      <c r="J311">
        <v>600</v>
      </c>
      <c r="K311" s="21" t="str">
        <f t="shared" si="33"/>
        <v>001-VA-1121-1</v>
      </c>
      <c r="L311" s="21"/>
      <c r="M311" s="21"/>
      <c r="N311" s="21"/>
      <c r="O311" s="21"/>
      <c r="P311" s="23" t="str">
        <f t="shared" si="34"/>
        <v>DECLARE @ITEM_ID INT = (SELECT ITEM_ID FROM items a join lines b on b.LINE_ID = a.LINE_ID WHERE b.LINE_CODE +'-'+a.INTERNAL_REFERENCE = '001-VA-1121')</v>
      </c>
      <c r="Q311" s="23" t="str">
        <f t="shared" si="35"/>
        <v>DECLARE @ISACTIVE BIT = (CASE WHEN 'Si' = 'Si' THEN 1 ELSE 0 END)</v>
      </c>
      <c r="R311" s="23" t="str">
        <f t="shared" si="36"/>
        <v>@ITEM_ID,'1','','Negro','',NULL,0,@ISACTIVE,600</v>
      </c>
      <c r="S311" s="21"/>
      <c r="T311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'001-VA-1121')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11" s="21"/>
      <c r="V311" s="21"/>
      <c r="W311" s="21"/>
      <c r="X311" s="21"/>
      <c r="Y311" s="21"/>
      <c r="Z311" s="21"/>
      <c r="AA311" s="21"/>
      <c r="AB311" s="54" t="str">
        <f t="shared" si="38"/>
        <v>DECLARE @REFERENCE_ID INT = (SELECT REFERENCE_ID FROM item_references WHERE ITEM_ID = @ITEM_ID AND REFERENCE_CODE = '1')</v>
      </c>
      <c r="AC311" s="21"/>
      <c r="AD311" s="54" t="str">
        <f t="shared" si="39"/>
        <v>UPDATE references_warehouse set QUANTITY = 0 WHERE WAREHOUSE_ID = @LOCAL AND REFERENCE_ID = @REFERENCE_ID</v>
      </c>
      <c r="AE311" s="21"/>
      <c r="AF311" s="54" t="str">
        <f t="shared" si="40"/>
        <v>UPDATE references_warehouse set QUANTITY = 0 WHERE WAREHOUSE_ID = @FRANCA AND REFERENCE_ID = @REFERENCE_ID</v>
      </c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</row>
    <row r="312" spans="1:45" hidden="1" x14ac:dyDescent="0.25">
      <c r="A312" s="53" t="s">
        <v>1006</v>
      </c>
      <c r="B312" s="53" t="s">
        <v>1030</v>
      </c>
      <c r="C312" s="53"/>
      <c r="D312" s="53" t="s">
        <v>713</v>
      </c>
      <c r="E312" s="53"/>
      <c r="F312" s="53"/>
      <c r="G312">
        <v>0</v>
      </c>
      <c r="H312">
        <v>0</v>
      </c>
      <c r="I312" s="53" t="s">
        <v>626</v>
      </c>
      <c r="J312">
        <v>400</v>
      </c>
      <c r="K312" s="21" t="str">
        <f t="shared" si="33"/>
        <v>001-VA-1123-1</v>
      </c>
      <c r="L312" s="21"/>
      <c r="M312" s="21"/>
      <c r="N312" s="21"/>
      <c r="O312" s="21"/>
      <c r="P312" s="23" t="str">
        <f t="shared" si="34"/>
        <v>DECLARE @ITEM_ID INT = (SELECT ITEM_ID FROM items a join lines b on b.LINE_ID = a.LINE_ID WHERE b.LINE_CODE +'-'+a.INTERNAL_REFERENCE = '001-VA-1123')</v>
      </c>
      <c r="Q312" s="23" t="str">
        <f t="shared" si="35"/>
        <v>DECLARE @ISACTIVE BIT = (CASE WHEN 'Si' = 'Si' THEN 1 ELSE 0 END)</v>
      </c>
      <c r="R312" s="23" t="str">
        <f t="shared" si="36"/>
        <v>@ITEM_ID,'1','','Negro','',NULL,0,@ISACTIVE,400</v>
      </c>
      <c r="S312" s="21"/>
      <c r="T312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'001-VA-1123')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(@ITEM_ID,'1','','Negro','',NULL,0,@ISACTIVE,400)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12" s="21"/>
      <c r="V312" s="21"/>
      <c r="W312" s="21"/>
      <c r="X312" s="21"/>
      <c r="Y312" s="21"/>
      <c r="Z312" s="21"/>
      <c r="AA312" s="21"/>
      <c r="AB312" s="54" t="str">
        <f t="shared" si="38"/>
        <v>DECLARE @REFERENCE_ID INT = (SELECT REFERENCE_ID FROM item_references WHERE ITEM_ID = @ITEM_ID AND REFERENCE_CODE = '1')</v>
      </c>
      <c r="AC312" s="21"/>
      <c r="AD312" s="54" t="str">
        <f t="shared" si="39"/>
        <v>UPDATE references_warehouse set QUANTITY = 0 WHERE WAREHOUSE_ID = @LOCAL AND REFERENCE_ID = @REFERENCE_ID</v>
      </c>
      <c r="AE312" s="21"/>
      <c r="AF312" s="54" t="str">
        <f t="shared" si="40"/>
        <v>UPDATE references_warehouse set QUANTITY = 0 WHERE WAREHOUSE_ID = @FRANCA AND REFERENCE_ID = @REFERENCE_ID</v>
      </c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</row>
    <row r="313" spans="1:45" hidden="1" x14ac:dyDescent="0.25">
      <c r="A313" s="53" t="s">
        <v>986</v>
      </c>
      <c r="B313" s="53" t="s">
        <v>1032</v>
      </c>
      <c r="C313" s="53"/>
      <c r="D313" s="53" t="s">
        <v>722</v>
      </c>
      <c r="E313" s="53"/>
      <c r="F313" s="53"/>
      <c r="G313">
        <v>0</v>
      </c>
      <c r="H313">
        <v>0</v>
      </c>
      <c r="I313" s="53" t="s">
        <v>626</v>
      </c>
      <c r="J313">
        <v>600</v>
      </c>
      <c r="K313" s="21" t="str">
        <f t="shared" si="33"/>
        <v>001-VA-1124-2</v>
      </c>
      <c r="L313" s="21"/>
      <c r="M313" s="21"/>
      <c r="N313" s="21"/>
      <c r="O313" s="21"/>
      <c r="P313" s="23" t="str">
        <f t="shared" si="34"/>
        <v>DECLARE @ITEM_ID INT = (SELECT ITEM_ID FROM items a join lines b on b.LINE_ID = a.LINE_ID WHERE b.LINE_CODE +'-'+a.INTERNAL_REFERENCE = '001-VA-1124')</v>
      </c>
      <c r="Q313" s="23" t="str">
        <f t="shared" si="35"/>
        <v>DECLARE @ISACTIVE BIT = (CASE WHEN 'Si' = 'Si' THEN 1 ELSE 0 END)</v>
      </c>
      <c r="R313" s="23" t="str">
        <f t="shared" si="36"/>
        <v>@ITEM_ID,'2','','Azul Oscuro','',NULL,0,@ISACTIVE,600</v>
      </c>
      <c r="S313" s="21"/>
      <c r="T313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'001-VA-1124')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 Oscuro','',NULL,0,@ISACTIVE,600)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13" s="21"/>
      <c r="V313" s="21"/>
      <c r="W313" s="21"/>
      <c r="X313" s="21"/>
      <c r="Y313" s="21"/>
      <c r="Z313" s="21"/>
      <c r="AA313" s="21"/>
      <c r="AB313" s="54" t="str">
        <f t="shared" si="38"/>
        <v>DECLARE @REFERENCE_ID INT = (SELECT REFERENCE_ID FROM item_references WHERE ITEM_ID = @ITEM_ID AND REFERENCE_CODE = '2')</v>
      </c>
      <c r="AC313" s="21"/>
      <c r="AD313" s="54" t="str">
        <f t="shared" si="39"/>
        <v>UPDATE references_warehouse set QUANTITY = 0 WHERE WAREHOUSE_ID = @LOCAL AND REFERENCE_ID = @REFERENCE_ID</v>
      </c>
      <c r="AE313" s="21"/>
      <c r="AF313" s="54" t="str">
        <f t="shared" si="40"/>
        <v>UPDATE references_warehouse set QUANTITY = 0 WHERE WAREHOUSE_ID = @FRANCA AND REFERENCE_ID = @REFERENCE_ID</v>
      </c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</row>
    <row r="314" spans="1:45" hidden="1" x14ac:dyDescent="0.25">
      <c r="A314" s="53" t="s">
        <v>986</v>
      </c>
      <c r="B314" s="53" t="s">
        <v>1033</v>
      </c>
      <c r="C314" s="53"/>
      <c r="D314" s="53" t="s">
        <v>720</v>
      </c>
      <c r="E314" s="53"/>
      <c r="F314" s="53"/>
      <c r="G314">
        <v>0</v>
      </c>
      <c r="H314">
        <v>0</v>
      </c>
      <c r="I314" s="53" t="s">
        <v>626</v>
      </c>
      <c r="J314">
        <v>600</v>
      </c>
      <c r="K314" s="21" t="str">
        <f t="shared" si="33"/>
        <v>001-VA-1124-3</v>
      </c>
      <c r="L314" s="21"/>
      <c r="M314" s="21"/>
      <c r="N314" s="21"/>
      <c r="O314" s="21"/>
      <c r="P314" s="23" t="str">
        <f t="shared" si="34"/>
        <v>DECLARE @ITEM_ID INT = (SELECT ITEM_ID FROM items a join lines b on b.LINE_ID = a.LINE_ID WHERE b.LINE_CODE +'-'+a.INTERNAL_REFERENCE = '001-VA-1124')</v>
      </c>
      <c r="Q314" s="23" t="str">
        <f t="shared" si="35"/>
        <v>DECLARE @ISACTIVE BIT = (CASE WHEN 'Si' = 'Si' THEN 1 ELSE 0 END)</v>
      </c>
      <c r="R314" s="23" t="str">
        <f t="shared" si="36"/>
        <v>@ITEM_ID,'3','','Azul Royal','',NULL,0,@ISACTIVE,600</v>
      </c>
      <c r="S314" s="21"/>
      <c r="T314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'001-VA-1124') DECLARE @ISACTIVE BIT = (CASE WHEN 'Si' = 'Si' THEN 1 ELSE 0 END) insert into item_references (ITEM_ID, REFERENCE_CODE, PROVIDER_REFERENCE_CODE, REFERENCE_NAME, PROVIDER_REFERENCE_NAME, NOTES, INVENTORY_QUANTITY, IS_ACTIVE, ALARM_MINIMUM_QUANTITY) values  (@ITEM_ID,'3','','Azul Royal','',NULL,0,@ISACTIVE,600)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314" s="21"/>
      <c r="V314" s="21"/>
      <c r="W314" s="21"/>
      <c r="X314" s="21"/>
      <c r="Y314" s="21"/>
      <c r="Z314" s="21"/>
      <c r="AA314" s="21"/>
      <c r="AB314" s="54" t="str">
        <f t="shared" si="38"/>
        <v>DECLARE @REFERENCE_ID INT = (SELECT REFERENCE_ID FROM item_references WHERE ITEM_ID = @ITEM_ID AND REFERENCE_CODE = '3')</v>
      </c>
      <c r="AC314" s="21"/>
      <c r="AD314" s="54" t="str">
        <f t="shared" si="39"/>
        <v>UPDATE references_warehouse set QUANTITY = 0 WHERE WAREHOUSE_ID = @LOCAL AND REFERENCE_ID = @REFERENCE_ID</v>
      </c>
      <c r="AE314" s="21"/>
      <c r="AF314" s="54" t="str">
        <f t="shared" si="40"/>
        <v>UPDATE references_warehouse set QUANTITY = 0 WHERE WAREHOUSE_ID = @FRANCA AND REFERENCE_ID = @REFERENCE_ID</v>
      </c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</row>
    <row r="315" spans="1:45" hidden="1" x14ac:dyDescent="0.25">
      <c r="A315" s="53" t="s">
        <v>986</v>
      </c>
      <c r="B315" s="53" t="s">
        <v>1038</v>
      </c>
      <c r="C315" s="53"/>
      <c r="D315" s="53" t="s">
        <v>759</v>
      </c>
      <c r="E315" s="53"/>
      <c r="F315" s="53"/>
      <c r="G315">
        <v>0</v>
      </c>
      <c r="H315">
        <v>0</v>
      </c>
      <c r="I315" s="53" t="s">
        <v>626</v>
      </c>
      <c r="J315">
        <v>600</v>
      </c>
      <c r="K315" s="21" t="str">
        <f t="shared" si="33"/>
        <v>001-VA-1124-5</v>
      </c>
      <c r="L315" s="21"/>
      <c r="M315" s="21"/>
      <c r="N315" s="21"/>
      <c r="O315" s="21"/>
      <c r="P315" s="23" t="str">
        <f t="shared" si="34"/>
        <v>DECLARE @ITEM_ID INT = (SELECT ITEM_ID FROM items a join lines b on b.LINE_ID = a.LINE_ID WHERE b.LINE_CODE +'-'+a.INTERNAL_REFERENCE = '001-VA-1124')</v>
      </c>
      <c r="Q315" s="23" t="str">
        <f t="shared" si="35"/>
        <v>DECLARE @ISACTIVE BIT = (CASE WHEN 'Si' = 'Si' THEN 1 ELSE 0 END)</v>
      </c>
      <c r="R315" s="23" t="str">
        <f t="shared" si="36"/>
        <v>@ITEM_ID,'5','','Gris Oscuro','',NULL,0,@ISACTIVE,600</v>
      </c>
      <c r="S315" s="21"/>
      <c r="T315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'001-VA-1124') DECLARE @ISACTIVE BIT = (CASE WHEN 'Si' = 'Si' THEN 1 ELSE 0 END) insert into item_references (ITEM_ID, REFERENCE_CODE, PROVIDER_REFERENCE_CODE, REFERENCE_NAME, PROVIDER_REFERENCE_NAME, NOTES, INVENTORY_QUANTITY, IS_ACTIVE, ALARM_MINIMUM_QUANTITY) values  (@ITEM_ID,'5','','Gris Oscuro','',NULL,0,@ISACTIVE,600)
DECLARE @REFERENCE_ID INT = (SELECT REFERENCE_ID FROM item_references WHERE ITEM_ID = @ITEM_ID AND REFERENCE_CODE = '5') UPDATE references_warehouse set QUANTITY = 0 WHERE WAREHOUSE_ID = @LOCAL AND REFERENCE_ID = @REFERENCE_ID UPDATE references_warehouse set QUANTITY = 0 WHERE WAREHOUSE_ID = @FRANCA AND REFERENCE_ID = @REFERENCE_ID
GO</v>
      </c>
      <c r="U315" s="21"/>
      <c r="V315" s="21"/>
      <c r="W315" s="21"/>
      <c r="X315" s="21"/>
      <c r="Y315" s="21"/>
      <c r="Z315" s="21"/>
      <c r="AA315" s="21"/>
      <c r="AB315" s="54" t="str">
        <f t="shared" si="38"/>
        <v>DECLARE @REFERENCE_ID INT = (SELECT REFERENCE_ID FROM item_references WHERE ITEM_ID = @ITEM_ID AND REFERENCE_CODE = '5')</v>
      </c>
      <c r="AC315" s="21"/>
      <c r="AD315" s="54" t="str">
        <f t="shared" si="39"/>
        <v>UPDATE references_warehouse set QUANTITY = 0 WHERE WAREHOUSE_ID = @LOCAL AND REFERENCE_ID = @REFERENCE_ID</v>
      </c>
      <c r="AE315" s="21"/>
      <c r="AF315" s="54" t="str">
        <f t="shared" si="40"/>
        <v>UPDATE references_warehouse set QUANTITY = 0 WHERE WAREHOUSE_ID = @FRANCA AND REFERENCE_ID = @REFERENCE_ID</v>
      </c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</row>
    <row r="316" spans="1:45" hidden="1" x14ac:dyDescent="0.25">
      <c r="A316" s="53" t="s">
        <v>986</v>
      </c>
      <c r="B316" s="53" t="s">
        <v>1030</v>
      </c>
      <c r="C316" s="53"/>
      <c r="D316" s="53" t="s">
        <v>713</v>
      </c>
      <c r="E316" s="53"/>
      <c r="F316" s="53"/>
      <c r="G316">
        <v>0</v>
      </c>
      <c r="H316">
        <v>0</v>
      </c>
      <c r="I316" s="53" t="s">
        <v>626</v>
      </c>
      <c r="J316">
        <v>600</v>
      </c>
      <c r="K316" s="21" t="str">
        <f t="shared" si="33"/>
        <v>001-VA-1124-1</v>
      </c>
      <c r="L316" s="21"/>
      <c r="M316" s="21"/>
      <c r="N316" s="21"/>
      <c r="O316" s="21"/>
      <c r="P316" s="23" t="str">
        <f t="shared" si="34"/>
        <v>DECLARE @ITEM_ID INT = (SELECT ITEM_ID FROM items a join lines b on b.LINE_ID = a.LINE_ID WHERE b.LINE_CODE +'-'+a.INTERNAL_REFERENCE = '001-VA-1124')</v>
      </c>
      <c r="Q316" s="23" t="str">
        <f t="shared" si="35"/>
        <v>DECLARE @ISACTIVE BIT = (CASE WHEN 'Si' = 'Si' THEN 1 ELSE 0 END)</v>
      </c>
      <c r="R316" s="23" t="str">
        <f t="shared" si="36"/>
        <v>@ITEM_ID,'1','','Negro','',NULL,0,@ISACTIVE,600</v>
      </c>
      <c r="S316" s="21"/>
      <c r="T316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'001-VA-1124')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16" s="21"/>
      <c r="V316" s="21"/>
      <c r="W316" s="21"/>
      <c r="X316" s="21"/>
      <c r="Y316" s="21"/>
      <c r="Z316" s="21"/>
      <c r="AA316" s="21"/>
      <c r="AB316" s="54" t="str">
        <f t="shared" si="38"/>
        <v>DECLARE @REFERENCE_ID INT = (SELECT REFERENCE_ID FROM item_references WHERE ITEM_ID = @ITEM_ID AND REFERENCE_CODE = '1')</v>
      </c>
      <c r="AC316" s="21"/>
      <c r="AD316" s="54" t="str">
        <f t="shared" si="39"/>
        <v>UPDATE references_warehouse set QUANTITY = 0 WHERE WAREHOUSE_ID = @LOCAL AND REFERENCE_ID = @REFERENCE_ID</v>
      </c>
      <c r="AE316" s="21"/>
      <c r="AF316" s="54" t="str">
        <f t="shared" si="40"/>
        <v>UPDATE references_warehouse set QUANTITY = 0 WHERE WAREHOUSE_ID = @FRANCA AND REFERENCE_ID = @REFERENCE_ID</v>
      </c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</row>
    <row r="317" spans="1:45" hidden="1" x14ac:dyDescent="0.25">
      <c r="A317" s="53" t="s">
        <v>986</v>
      </c>
      <c r="B317" s="53" t="s">
        <v>1034</v>
      </c>
      <c r="C317" s="53"/>
      <c r="D317" s="53" t="s">
        <v>715</v>
      </c>
      <c r="E317" s="53"/>
      <c r="F317" s="53"/>
      <c r="G317">
        <v>0</v>
      </c>
      <c r="H317">
        <v>0</v>
      </c>
      <c r="I317" s="53" t="s">
        <v>626</v>
      </c>
      <c r="J317">
        <v>600</v>
      </c>
      <c r="K317" s="21" t="str">
        <f t="shared" si="33"/>
        <v>001-VA-1124-4</v>
      </c>
      <c r="L317" s="21"/>
      <c r="M317" s="21"/>
      <c r="N317" s="21"/>
      <c r="O317" s="21"/>
      <c r="P317" s="23" t="str">
        <f t="shared" si="34"/>
        <v>DECLARE @ITEM_ID INT = (SELECT ITEM_ID FROM items a join lines b on b.LINE_ID = a.LINE_ID WHERE b.LINE_CODE +'-'+a.INTERNAL_REFERENCE = '001-VA-1124')</v>
      </c>
      <c r="Q317" s="23" t="str">
        <f t="shared" si="35"/>
        <v>DECLARE @ISACTIVE BIT = (CASE WHEN 'Si' = 'Si' THEN 1 ELSE 0 END)</v>
      </c>
      <c r="R317" s="23" t="str">
        <f t="shared" si="36"/>
        <v>@ITEM_ID,'4','','Rojo','',NULL,0,@ISACTIVE,600</v>
      </c>
      <c r="S317" s="21"/>
      <c r="T317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'001-VA-1124') DECLARE @ISACTIVE BIT = (CASE WHEN 'Si' = 'Si' THEN 1 ELSE 0 END) insert into item_references (ITEM_ID, REFERENCE_CODE, PROVIDER_REFERENCE_CODE, REFERENCE_NAME, PROVIDER_REFERENCE_NAME, NOTES, INVENTORY_QUANTITY, IS_ACTIVE, ALARM_MINIMUM_QUANTITY) values  (@ITEM_ID,'4','','Rojo','',NULL,0,@ISACTIVE,600)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317" s="21"/>
      <c r="V317" s="21"/>
      <c r="W317" s="21"/>
      <c r="X317" s="21"/>
      <c r="Y317" s="21"/>
      <c r="Z317" s="21"/>
      <c r="AA317" s="21"/>
      <c r="AB317" s="54" t="str">
        <f t="shared" si="38"/>
        <v>DECLARE @REFERENCE_ID INT = (SELECT REFERENCE_ID FROM item_references WHERE ITEM_ID = @ITEM_ID AND REFERENCE_CODE = '4')</v>
      </c>
      <c r="AC317" s="21"/>
      <c r="AD317" s="54" t="str">
        <f t="shared" si="39"/>
        <v>UPDATE references_warehouse set QUANTITY = 0 WHERE WAREHOUSE_ID = @LOCAL AND REFERENCE_ID = @REFERENCE_ID</v>
      </c>
      <c r="AE317" s="21"/>
      <c r="AF317" s="54" t="str">
        <f t="shared" si="40"/>
        <v>UPDATE references_warehouse set QUANTITY = 0 WHERE WAREHOUSE_ID = @FRANCA AND REFERENCE_ID = @REFERENCE_ID</v>
      </c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</row>
    <row r="318" spans="1:45" hidden="1" x14ac:dyDescent="0.25">
      <c r="A318" s="53" t="s">
        <v>986</v>
      </c>
      <c r="B318" s="53" t="s">
        <v>1039</v>
      </c>
      <c r="C318" s="53"/>
      <c r="D318" s="53" t="s">
        <v>721</v>
      </c>
      <c r="E318" s="53"/>
      <c r="F318" s="53"/>
      <c r="G318">
        <v>0</v>
      </c>
      <c r="H318">
        <v>0</v>
      </c>
      <c r="I318" s="53" t="s">
        <v>626</v>
      </c>
      <c r="J318">
        <v>600</v>
      </c>
      <c r="K318" s="21" t="str">
        <f t="shared" si="33"/>
        <v>001-VA-1124-6</v>
      </c>
      <c r="L318" s="21"/>
      <c r="M318" s="21"/>
      <c r="N318" s="21"/>
      <c r="O318" s="21"/>
      <c r="P318" s="23" t="str">
        <f t="shared" si="34"/>
        <v>DECLARE @ITEM_ID INT = (SELECT ITEM_ID FROM items a join lines b on b.LINE_ID = a.LINE_ID WHERE b.LINE_CODE +'-'+a.INTERNAL_REFERENCE = '001-VA-1124')</v>
      </c>
      <c r="Q318" s="23" t="str">
        <f t="shared" si="35"/>
        <v>DECLARE @ISACTIVE BIT = (CASE WHEN 'Si' = 'Si' THEN 1 ELSE 0 END)</v>
      </c>
      <c r="R318" s="23" t="str">
        <f t="shared" si="36"/>
        <v>@ITEM_ID,'6','','Verde','',NULL,0,@ISACTIVE,600</v>
      </c>
      <c r="S318" s="21"/>
      <c r="T318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'001-VA-1124') DECLARE @ISACTIVE BIT = (CASE WHEN 'Si' = 'Si' THEN 1 ELSE 0 END) insert into item_references (ITEM_ID, REFERENCE_CODE, PROVIDER_REFERENCE_CODE, REFERENCE_NAME, PROVIDER_REFERENCE_NAME, NOTES, INVENTORY_QUANTITY, IS_ACTIVE, ALARM_MINIMUM_QUANTITY) values  (@ITEM_ID,'6','','Verde','',NULL,0,@ISACTIVE,600)
DECLARE @REFERENCE_ID INT = (SELECT REFERENCE_ID FROM item_references WHERE ITEM_ID = @ITEM_ID AND REFERENCE_CODE = '6') UPDATE references_warehouse set QUANTITY = 0 WHERE WAREHOUSE_ID = @LOCAL AND REFERENCE_ID = @REFERENCE_ID UPDATE references_warehouse set QUANTITY = 0 WHERE WAREHOUSE_ID = @FRANCA AND REFERENCE_ID = @REFERENCE_ID
GO</v>
      </c>
      <c r="U318" s="21"/>
      <c r="V318" s="21"/>
      <c r="W318" s="21"/>
      <c r="X318" s="21"/>
      <c r="Y318" s="21"/>
      <c r="Z318" s="21"/>
      <c r="AA318" s="21"/>
      <c r="AB318" s="54" t="str">
        <f t="shared" si="38"/>
        <v>DECLARE @REFERENCE_ID INT = (SELECT REFERENCE_ID FROM item_references WHERE ITEM_ID = @ITEM_ID AND REFERENCE_CODE = '6')</v>
      </c>
      <c r="AC318" s="21"/>
      <c r="AD318" s="54" t="str">
        <f t="shared" si="39"/>
        <v>UPDATE references_warehouse set QUANTITY = 0 WHERE WAREHOUSE_ID = @LOCAL AND REFERENCE_ID = @REFERENCE_ID</v>
      </c>
      <c r="AE318" s="21"/>
      <c r="AF318" s="54" t="str">
        <f t="shared" si="40"/>
        <v>UPDATE references_warehouse set QUANTITY = 0 WHERE WAREHOUSE_ID = @FRANCA AND REFERENCE_ID = @REFERENCE_ID</v>
      </c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</row>
    <row r="319" spans="1:45" hidden="1" x14ac:dyDescent="0.25">
      <c r="A319" s="53" t="s">
        <v>810</v>
      </c>
      <c r="B319" s="53" t="s">
        <v>1032</v>
      </c>
      <c r="C319" s="53"/>
      <c r="D319" s="53" t="s">
        <v>722</v>
      </c>
      <c r="E319" s="53"/>
      <c r="F319" s="53"/>
      <c r="G319">
        <v>0</v>
      </c>
      <c r="H319">
        <v>0</v>
      </c>
      <c r="I319" s="53" t="s">
        <v>626</v>
      </c>
      <c r="J319">
        <v>400</v>
      </c>
      <c r="K319" s="21" t="str">
        <f t="shared" si="33"/>
        <v>001-VA-1125-2</v>
      </c>
      <c r="L319" s="21"/>
      <c r="M319" s="21"/>
      <c r="N319" s="21"/>
      <c r="O319" s="21"/>
      <c r="P319" s="23" t="str">
        <f t="shared" si="34"/>
        <v>DECLARE @ITEM_ID INT = (SELECT ITEM_ID FROM items a join lines b on b.LINE_ID = a.LINE_ID WHERE b.LINE_CODE +'-'+a.INTERNAL_REFERENCE = '001-VA-1125')</v>
      </c>
      <c r="Q319" s="23" t="str">
        <f t="shared" si="35"/>
        <v>DECLARE @ISACTIVE BIT = (CASE WHEN 'Si' = 'Si' THEN 1 ELSE 0 END)</v>
      </c>
      <c r="R319" s="23" t="str">
        <f t="shared" si="36"/>
        <v>@ITEM_ID,'2','','Azul Oscuro','',NULL,0,@ISACTIVE,400</v>
      </c>
      <c r="S319" s="21"/>
      <c r="T319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'001-VA-1125')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 Oscuro','',NULL,0,@ISACTIVE,400)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19" s="21"/>
      <c r="V319" s="21"/>
      <c r="W319" s="21"/>
      <c r="X319" s="21"/>
      <c r="Y319" s="21"/>
      <c r="Z319" s="21"/>
      <c r="AA319" s="21"/>
      <c r="AB319" s="54" t="str">
        <f t="shared" si="38"/>
        <v>DECLARE @REFERENCE_ID INT = (SELECT REFERENCE_ID FROM item_references WHERE ITEM_ID = @ITEM_ID AND REFERENCE_CODE = '2')</v>
      </c>
      <c r="AC319" s="21"/>
      <c r="AD319" s="54" t="str">
        <f t="shared" si="39"/>
        <v>UPDATE references_warehouse set QUANTITY = 0 WHERE WAREHOUSE_ID = @LOCAL AND REFERENCE_ID = @REFERENCE_ID</v>
      </c>
      <c r="AE319" s="21"/>
      <c r="AF319" s="54" t="str">
        <f t="shared" si="40"/>
        <v>UPDATE references_warehouse set QUANTITY = 0 WHERE WAREHOUSE_ID = @FRANCA AND REFERENCE_ID = @REFERENCE_ID</v>
      </c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</row>
    <row r="320" spans="1:45" hidden="1" x14ac:dyDescent="0.25">
      <c r="A320" s="53" t="s">
        <v>810</v>
      </c>
      <c r="B320" s="53" t="s">
        <v>1033</v>
      </c>
      <c r="C320" s="53"/>
      <c r="D320" s="53" t="s">
        <v>759</v>
      </c>
      <c r="E320" s="53"/>
      <c r="F320" s="53"/>
      <c r="G320">
        <v>0</v>
      </c>
      <c r="H320">
        <v>0</v>
      </c>
      <c r="I320" s="53" t="s">
        <v>626</v>
      </c>
      <c r="J320">
        <v>400</v>
      </c>
      <c r="K320" s="21" t="str">
        <f t="shared" si="33"/>
        <v>001-VA-1125-3</v>
      </c>
      <c r="L320" s="21"/>
      <c r="M320" s="21"/>
      <c r="N320" s="21"/>
      <c r="O320" s="21"/>
      <c r="P320" s="23" t="str">
        <f t="shared" si="34"/>
        <v>DECLARE @ITEM_ID INT = (SELECT ITEM_ID FROM items a join lines b on b.LINE_ID = a.LINE_ID WHERE b.LINE_CODE +'-'+a.INTERNAL_REFERENCE = '001-VA-1125')</v>
      </c>
      <c r="Q320" s="23" t="str">
        <f t="shared" si="35"/>
        <v>DECLARE @ISACTIVE BIT = (CASE WHEN 'Si' = 'Si' THEN 1 ELSE 0 END)</v>
      </c>
      <c r="R320" s="23" t="str">
        <f t="shared" si="36"/>
        <v>@ITEM_ID,'3','','Gris Oscuro','',NULL,0,@ISACTIVE,400</v>
      </c>
      <c r="S320" s="21"/>
      <c r="T320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'001-VA-1125') DECLARE @ISACTIVE BIT = (CASE WHEN 'Si' = 'Si' THEN 1 ELSE 0 END) insert into item_references (ITEM_ID, REFERENCE_CODE, PROVIDER_REFERENCE_CODE, REFERENCE_NAME, PROVIDER_REFERENCE_NAME, NOTES, INVENTORY_QUANTITY, IS_ACTIVE, ALARM_MINIMUM_QUANTITY) values  (@ITEM_ID,'3','','Gris Oscuro','',NULL,0,@ISACTIVE,400)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320" s="21"/>
      <c r="V320" s="21"/>
      <c r="W320" s="21"/>
      <c r="X320" s="21"/>
      <c r="Y320" s="21"/>
      <c r="Z320" s="21"/>
      <c r="AA320" s="21"/>
      <c r="AB320" s="54" t="str">
        <f t="shared" si="38"/>
        <v>DECLARE @REFERENCE_ID INT = (SELECT REFERENCE_ID FROM item_references WHERE ITEM_ID = @ITEM_ID AND REFERENCE_CODE = '3')</v>
      </c>
      <c r="AC320" s="21"/>
      <c r="AD320" s="54" t="str">
        <f t="shared" si="39"/>
        <v>UPDATE references_warehouse set QUANTITY = 0 WHERE WAREHOUSE_ID = @LOCAL AND REFERENCE_ID = @REFERENCE_ID</v>
      </c>
      <c r="AE320" s="21"/>
      <c r="AF320" s="54" t="str">
        <f t="shared" si="40"/>
        <v>UPDATE references_warehouse set QUANTITY = 0 WHERE WAREHOUSE_ID = @FRANCA AND REFERENCE_ID = @REFERENCE_ID</v>
      </c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</row>
    <row r="321" spans="1:45" hidden="1" x14ac:dyDescent="0.25">
      <c r="A321" s="53" t="s">
        <v>810</v>
      </c>
      <c r="B321" s="53" t="s">
        <v>1030</v>
      </c>
      <c r="C321" s="53"/>
      <c r="D321" s="53" t="s">
        <v>713</v>
      </c>
      <c r="E321" s="53"/>
      <c r="F321" s="53"/>
      <c r="G321">
        <v>0</v>
      </c>
      <c r="H321">
        <v>0</v>
      </c>
      <c r="I321" s="53" t="s">
        <v>626</v>
      </c>
      <c r="J321">
        <v>400</v>
      </c>
      <c r="K321" s="21" t="str">
        <f t="shared" si="33"/>
        <v>001-VA-1125-1</v>
      </c>
      <c r="L321" s="21"/>
      <c r="M321" s="21"/>
      <c r="N321" s="21"/>
      <c r="O321" s="21"/>
      <c r="P321" s="23" t="str">
        <f t="shared" si="34"/>
        <v>DECLARE @ITEM_ID INT = (SELECT ITEM_ID FROM items a join lines b on b.LINE_ID = a.LINE_ID WHERE b.LINE_CODE +'-'+a.INTERNAL_REFERENCE = '001-VA-1125')</v>
      </c>
      <c r="Q321" s="23" t="str">
        <f t="shared" si="35"/>
        <v>DECLARE @ISACTIVE BIT = (CASE WHEN 'Si' = 'Si' THEN 1 ELSE 0 END)</v>
      </c>
      <c r="R321" s="23" t="str">
        <f t="shared" si="36"/>
        <v>@ITEM_ID,'1','','Negro','',NULL,0,@ISACTIVE,400</v>
      </c>
      <c r="S321" s="21"/>
      <c r="T321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'001-VA-1125')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(@ITEM_ID,'1','','Negro','',NULL,0,@ISACTIVE,400)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21" s="21"/>
      <c r="V321" s="21"/>
      <c r="W321" s="21"/>
      <c r="X321" s="21"/>
      <c r="Y321" s="21"/>
      <c r="Z321" s="21"/>
      <c r="AA321" s="21"/>
      <c r="AB321" s="54" t="str">
        <f t="shared" si="38"/>
        <v>DECLARE @REFERENCE_ID INT = (SELECT REFERENCE_ID FROM item_references WHERE ITEM_ID = @ITEM_ID AND REFERENCE_CODE = '1')</v>
      </c>
      <c r="AC321" s="21"/>
      <c r="AD321" s="54" t="str">
        <f t="shared" si="39"/>
        <v>UPDATE references_warehouse set QUANTITY = 0 WHERE WAREHOUSE_ID = @LOCAL AND REFERENCE_ID = @REFERENCE_ID</v>
      </c>
      <c r="AE321" s="21"/>
      <c r="AF321" s="54" t="str">
        <f t="shared" si="40"/>
        <v>UPDATE references_warehouse set QUANTITY = 0 WHERE WAREHOUSE_ID = @FRANCA AND REFERENCE_ID = @REFERENCE_ID</v>
      </c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</row>
    <row r="322" spans="1:45" hidden="1" x14ac:dyDescent="0.25">
      <c r="A322" s="53" t="s">
        <v>811</v>
      </c>
      <c r="B322" s="53" t="s">
        <v>1032</v>
      </c>
      <c r="C322" s="53"/>
      <c r="D322" s="53" t="s">
        <v>722</v>
      </c>
      <c r="E322" s="53"/>
      <c r="F322" s="53"/>
      <c r="G322">
        <v>0</v>
      </c>
      <c r="H322">
        <v>0</v>
      </c>
      <c r="I322" s="53" t="s">
        <v>626</v>
      </c>
      <c r="J322">
        <v>500</v>
      </c>
      <c r="K322" s="21" t="str">
        <f t="shared" si="33"/>
        <v>001-VA-1126-2</v>
      </c>
      <c r="L322" s="21"/>
      <c r="M322" s="21"/>
      <c r="N322" s="21"/>
      <c r="O322" s="21"/>
      <c r="P322" s="23" t="str">
        <f t="shared" si="34"/>
        <v>DECLARE @ITEM_ID INT = (SELECT ITEM_ID FROM items a join lines b on b.LINE_ID = a.LINE_ID WHERE b.LINE_CODE +'-'+a.INTERNAL_REFERENCE = '001-VA-1126')</v>
      </c>
      <c r="Q322" s="23" t="str">
        <f t="shared" si="35"/>
        <v>DECLARE @ISACTIVE BIT = (CASE WHEN 'Si' = 'Si' THEN 1 ELSE 0 END)</v>
      </c>
      <c r="R322" s="23" t="str">
        <f t="shared" si="36"/>
        <v>@ITEM_ID,'2','','Azul Oscuro','',NULL,0,@ISACTIVE,500</v>
      </c>
      <c r="S322" s="21"/>
      <c r="T322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'001-VA-1126')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 Oscuro','',NULL,0,@ISACTIVE,500)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22" s="21"/>
      <c r="V322" s="21"/>
      <c r="W322" s="21"/>
      <c r="X322" s="21"/>
      <c r="Y322" s="21"/>
      <c r="Z322" s="21"/>
      <c r="AA322" s="21"/>
      <c r="AB322" s="54" t="str">
        <f t="shared" si="38"/>
        <v>DECLARE @REFERENCE_ID INT = (SELECT REFERENCE_ID FROM item_references WHERE ITEM_ID = @ITEM_ID AND REFERENCE_CODE = '2')</v>
      </c>
      <c r="AC322" s="21"/>
      <c r="AD322" s="54" t="str">
        <f t="shared" si="39"/>
        <v>UPDATE references_warehouse set QUANTITY = 0 WHERE WAREHOUSE_ID = @LOCAL AND REFERENCE_ID = @REFERENCE_ID</v>
      </c>
      <c r="AE322" s="21"/>
      <c r="AF322" s="54" t="str">
        <f t="shared" si="40"/>
        <v>UPDATE references_warehouse set QUANTITY = 0 WHERE WAREHOUSE_ID = @FRANCA AND REFERENCE_ID = @REFERENCE_ID</v>
      </c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</row>
    <row r="323" spans="1:45" hidden="1" x14ac:dyDescent="0.25">
      <c r="A323" s="53" t="s">
        <v>811</v>
      </c>
      <c r="B323" s="53" t="s">
        <v>1033</v>
      </c>
      <c r="C323" s="53"/>
      <c r="D323" s="53" t="s">
        <v>759</v>
      </c>
      <c r="E323" s="53"/>
      <c r="F323" s="53"/>
      <c r="G323">
        <v>0</v>
      </c>
      <c r="H323">
        <v>0</v>
      </c>
      <c r="I323" s="53" t="s">
        <v>626</v>
      </c>
      <c r="J323">
        <v>500</v>
      </c>
      <c r="K323" s="21" t="str">
        <f t="shared" si="33"/>
        <v>001-VA-1126-3</v>
      </c>
      <c r="L323" s="21"/>
      <c r="M323" s="21"/>
      <c r="N323" s="21"/>
      <c r="O323" s="21"/>
      <c r="P323" s="23" t="str">
        <f t="shared" si="34"/>
        <v>DECLARE @ITEM_ID INT = (SELECT ITEM_ID FROM items a join lines b on b.LINE_ID = a.LINE_ID WHERE b.LINE_CODE +'-'+a.INTERNAL_REFERENCE = '001-VA-1126')</v>
      </c>
      <c r="Q323" s="23" t="str">
        <f t="shared" si="35"/>
        <v>DECLARE @ISACTIVE BIT = (CASE WHEN 'Si' = 'Si' THEN 1 ELSE 0 END)</v>
      </c>
      <c r="R323" s="23" t="str">
        <f t="shared" si="36"/>
        <v>@ITEM_ID,'3','','Gris Oscuro','',NULL,0,@ISACTIVE,500</v>
      </c>
      <c r="S323" s="21"/>
      <c r="T323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'001-VA-1126') DECLARE @ISACTIVE BIT = (CASE WHEN 'Si' = 'Si' THEN 1 ELSE 0 END) insert into item_references (ITEM_ID, REFERENCE_CODE, PROVIDER_REFERENCE_CODE, REFERENCE_NAME, PROVIDER_REFERENCE_NAME, NOTES, INVENTORY_QUANTITY, IS_ACTIVE, ALARM_MINIMUM_QUANTITY) values  (@ITEM_ID,'3','','Gris Oscuro','',NULL,0,@ISACTIVE,500)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323" s="21"/>
      <c r="V323" s="21"/>
      <c r="W323" s="21"/>
      <c r="X323" s="21"/>
      <c r="Y323" s="21"/>
      <c r="Z323" s="21"/>
      <c r="AA323" s="21"/>
      <c r="AB323" s="54" t="str">
        <f t="shared" si="38"/>
        <v>DECLARE @REFERENCE_ID INT = (SELECT REFERENCE_ID FROM item_references WHERE ITEM_ID = @ITEM_ID AND REFERENCE_CODE = '3')</v>
      </c>
      <c r="AC323" s="21"/>
      <c r="AD323" s="54" t="str">
        <f t="shared" si="39"/>
        <v>UPDATE references_warehouse set QUANTITY = 0 WHERE WAREHOUSE_ID = @LOCAL AND REFERENCE_ID = @REFERENCE_ID</v>
      </c>
      <c r="AE323" s="21"/>
      <c r="AF323" s="54" t="str">
        <f t="shared" si="40"/>
        <v>UPDATE references_warehouse set QUANTITY = 0 WHERE WAREHOUSE_ID = @FRANCA AND REFERENCE_ID = @REFERENCE_ID</v>
      </c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</row>
    <row r="324" spans="1:45" hidden="1" x14ac:dyDescent="0.25">
      <c r="A324" s="53" t="s">
        <v>811</v>
      </c>
      <c r="B324" s="53" t="s">
        <v>1030</v>
      </c>
      <c r="C324" s="53"/>
      <c r="D324" s="53" t="s">
        <v>713</v>
      </c>
      <c r="E324" s="53"/>
      <c r="F324" s="53"/>
      <c r="G324">
        <v>0</v>
      </c>
      <c r="H324">
        <v>0</v>
      </c>
      <c r="I324" s="53" t="s">
        <v>626</v>
      </c>
      <c r="J324">
        <v>500</v>
      </c>
      <c r="K324" s="21" t="str">
        <f t="shared" si="33"/>
        <v>001-VA-1126-1</v>
      </c>
      <c r="L324" s="21"/>
      <c r="M324" s="21"/>
      <c r="N324" s="21"/>
      <c r="O324" s="21"/>
      <c r="P324" s="23" t="str">
        <f t="shared" si="34"/>
        <v>DECLARE @ITEM_ID INT = (SELECT ITEM_ID FROM items a join lines b on b.LINE_ID = a.LINE_ID WHERE b.LINE_CODE +'-'+a.INTERNAL_REFERENCE = '001-VA-1126')</v>
      </c>
      <c r="Q324" s="23" t="str">
        <f t="shared" si="35"/>
        <v>DECLARE @ISACTIVE BIT = (CASE WHEN 'Si' = 'Si' THEN 1 ELSE 0 END)</v>
      </c>
      <c r="R324" s="23" t="str">
        <f t="shared" si="36"/>
        <v>@ITEM_ID,'1','','Negro','',NULL,0,@ISACTIVE,500</v>
      </c>
      <c r="S324" s="21"/>
      <c r="T324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'001-VA-1126')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(@ITEM_ID,'1','','Negro','',NULL,0,@ISACTIVE,500)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24" s="21"/>
      <c r="V324" s="21"/>
      <c r="W324" s="21"/>
      <c r="X324" s="21"/>
      <c r="Y324" s="21"/>
      <c r="Z324" s="21"/>
      <c r="AA324" s="21"/>
      <c r="AB324" s="54" t="str">
        <f t="shared" si="38"/>
        <v>DECLARE @REFERENCE_ID INT = (SELECT REFERENCE_ID FROM item_references WHERE ITEM_ID = @ITEM_ID AND REFERENCE_CODE = '1')</v>
      </c>
      <c r="AC324" s="21"/>
      <c r="AD324" s="54" t="str">
        <f t="shared" si="39"/>
        <v>UPDATE references_warehouse set QUANTITY = 0 WHERE WAREHOUSE_ID = @LOCAL AND REFERENCE_ID = @REFERENCE_ID</v>
      </c>
      <c r="AE324" s="21"/>
      <c r="AF324" s="54" t="str">
        <f t="shared" si="40"/>
        <v>UPDATE references_warehouse set QUANTITY = 0 WHERE WAREHOUSE_ID = @FRANCA AND REFERENCE_ID = @REFERENCE_ID</v>
      </c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</row>
    <row r="325" spans="1:45" hidden="1" x14ac:dyDescent="0.25">
      <c r="A325" s="53" t="s">
        <v>812</v>
      </c>
      <c r="B325" s="53" t="s">
        <v>1032</v>
      </c>
      <c r="C325" s="53"/>
      <c r="D325" s="53" t="s">
        <v>722</v>
      </c>
      <c r="E325" s="53"/>
      <c r="F325" s="53"/>
      <c r="G325">
        <v>0</v>
      </c>
      <c r="H325">
        <v>0</v>
      </c>
      <c r="I325" s="53" t="s">
        <v>626</v>
      </c>
      <c r="J325">
        <v>500</v>
      </c>
      <c r="K325" s="21" t="str">
        <f t="shared" si="33"/>
        <v>001-VA-1127-2</v>
      </c>
      <c r="L325" s="21"/>
      <c r="M325" s="21"/>
      <c r="N325" s="21"/>
      <c r="O325" s="21"/>
      <c r="P325" s="23" t="str">
        <f t="shared" si="34"/>
        <v>DECLARE @ITEM_ID INT = (SELECT ITEM_ID FROM items a join lines b on b.LINE_ID = a.LINE_ID WHERE b.LINE_CODE +'-'+a.INTERNAL_REFERENCE = '001-VA-1127')</v>
      </c>
      <c r="Q325" s="23" t="str">
        <f t="shared" si="35"/>
        <v>DECLARE @ISACTIVE BIT = (CASE WHEN 'Si' = 'Si' THEN 1 ELSE 0 END)</v>
      </c>
      <c r="R325" s="23" t="str">
        <f t="shared" si="36"/>
        <v>@ITEM_ID,'2','','Azul Oscuro','',NULL,0,@ISACTIVE,500</v>
      </c>
      <c r="S325" s="21"/>
      <c r="T325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'001-VA-1127')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 Oscuro','',NULL,0,@ISACTIVE,500)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25" s="21"/>
      <c r="V325" s="21"/>
      <c r="W325" s="21"/>
      <c r="X325" s="21"/>
      <c r="Y325" s="21"/>
      <c r="Z325" s="21"/>
      <c r="AA325" s="21"/>
      <c r="AB325" s="54" t="str">
        <f t="shared" si="38"/>
        <v>DECLARE @REFERENCE_ID INT = (SELECT REFERENCE_ID FROM item_references WHERE ITEM_ID = @ITEM_ID AND REFERENCE_CODE = '2')</v>
      </c>
      <c r="AC325" s="21"/>
      <c r="AD325" s="54" t="str">
        <f t="shared" si="39"/>
        <v>UPDATE references_warehouse set QUANTITY = 0 WHERE WAREHOUSE_ID = @LOCAL AND REFERENCE_ID = @REFERENCE_ID</v>
      </c>
      <c r="AE325" s="21"/>
      <c r="AF325" s="54" t="str">
        <f t="shared" si="40"/>
        <v>UPDATE references_warehouse set QUANTITY = 0 WHERE WAREHOUSE_ID = @FRANCA AND REFERENCE_ID = @REFERENCE_ID</v>
      </c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</row>
    <row r="326" spans="1:45" hidden="1" x14ac:dyDescent="0.25">
      <c r="A326" s="53" t="s">
        <v>812</v>
      </c>
      <c r="B326" s="53" t="s">
        <v>1033</v>
      </c>
      <c r="C326" s="53"/>
      <c r="D326" s="53" t="s">
        <v>759</v>
      </c>
      <c r="E326" s="53"/>
      <c r="F326" s="53"/>
      <c r="G326">
        <v>0</v>
      </c>
      <c r="H326">
        <v>0</v>
      </c>
      <c r="I326" s="53" t="s">
        <v>626</v>
      </c>
      <c r="J326">
        <v>500</v>
      </c>
      <c r="K326" s="21" t="str">
        <f t="shared" si="33"/>
        <v>001-VA-1127-3</v>
      </c>
      <c r="L326" s="21"/>
      <c r="M326" s="21"/>
      <c r="N326" s="21"/>
      <c r="O326" s="21"/>
      <c r="P326" s="23" t="str">
        <f t="shared" si="34"/>
        <v>DECLARE @ITEM_ID INT = (SELECT ITEM_ID FROM items a join lines b on b.LINE_ID = a.LINE_ID WHERE b.LINE_CODE +'-'+a.INTERNAL_REFERENCE = '001-VA-1127')</v>
      </c>
      <c r="Q326" s="23" t="str">
        <f t="shared" si="35"/>
        <v>DECLARE @ISACTIVE BIT = (CASE WHEN 'Si' = 'Si' THEN 1 ELSE 0 END)</v>
      </c>
      <c r="R326" s="23" t="str">
        <f t="shared" si="36"/>
        <v>@ITEM_ID,'3','','Gris Oscuro','',NULL,0,@ISACTIVE,500</v>
      </c>
      <c r="S326" s="21"/>
      <c r="T326" s="22" t="str">
        <f t="shared" si="37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'001-VA-1127') DECLARE @ISACTIVE BIT = (CASE WHEN 'Si' = 'Si' THEN 1 ELSE 0 END) insert into item_references (ITEM_ID, REFERENCE_CODE, PROVIDER_REFERENCE_CODE, REFERENCE_NAME, PROVIDER_REFERENCE_NAME, NOTES, INVENTORY_QUANTITY, IS_ACTIVE, ALARM_MINIMUM_QUANTITY) values  (@ITEM_ID,'3','','Gris Oscuro','',NULL,0,@ISACTIVE,500)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326" s="21"/>
      <c r="V326" s="21"/>
      <c r="W326" s="21"/>
      <c r="X326" s="21"/>
      <c r="Y326" s="21"/>
      <c r="Z326" s="21"/>
      <c r="AA326" s="21"/>
      <c r="AB326" s="54" t="str">
        <f t="shared" si="38"/>
        <v>DECLARE @REFERENCE_ID INT = (SELECT REFERENCE_ID FROM item_references WHERE ITEM_ID = @ITEM_ID AND REFERENCE_CODE = '3')</v>
      </c>
      <c r="AC326" s="21"/>
      <c r="AD326" s="54" t="str">
        <f t="shared" si="39"/>
        <v>UPDATE references_warehouse set QUANTITY = 0 WHERE WAREHOUSE_ID = @LOCAL AND REFERENCE_ID = @REFERENCE_ID</v>
      </c>
      <c r="AE326" s="21"/>
      <c r="AF326" s="54" t="str">
        <f t="shared" si="40"/>
        <v>UPDATE references_warehouse set QUANTITY = 0 WHERE WAREHOUSE_ID = @FRANCA AND REFERENCE_ID = @REFERENCE_ID</v>
      </c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</row>
    <row r="327" spans="1:45" hidden="1" x14ac:dyDescent="0.25">
      <c r="A327" s="53" t="s">
        <v>812</v>
      </c>
      <c r="B327" s="53" t="s">
        <v>1030</v>
      </c>
      <c r="C327" s="53"/>
      <c r="D327" s="53" t="s">
        <v>713</v>
      </c>
      <c r="E327" s="53"/>
      <c r="F327" s="53"/>
      <c r="G327">
        <v>0</v>
      </c>
      <c r="H327">
        <v>0</v>
      </c>
      <c r="I327" s="53" t="s">
        <v>626</v>
      </c>
      <c r="J327">
        <v>500</v>
      </c>
      <c r="K327" s="21" t="str">
        <f t="shared" ref="K327:K390" si="41">IF(A327&lt;&gt;"",IF(B327&lt;&gt;"",CONCATENATE(A327,"-",B327),""),"")</f>
        <v>001-VA-1127-1</v>
      </c>
      <c r="L327" s="21"/>
      <c r="M327" s="21"/>
      <c r="N327" s="21"/>
      <c r="O327" s="21"/>
      <c r="P327" s="23" t="str">
        <f t="shared" ref="P327:P390" si="42">CONCATENATE("DECLARE @ITEM_ID INT = (SELECT ITEM_ID FROM items a join lines b on b.LINE_ID = a.LINE_ID WHERE b.LINE_CODE +'-'+a.INTERNAL_REFERENCE = '",A327,"')")</f>
        <v>DECLARE @ITEM_ID INT = (SELECT ITEM_ID FROM items a join lines b on b.LINE_ID = a.LINE_ID WHERE b.LINE_CODE +'-'+a.INTERNAL_REFERENCE = '001-VA-1127')</v>
      </c>
      <c r="Q327" s="23" t="str">
        <f t="shared" ref="Q327:Q390" si="43">CONCATENATE("DECLARE @ISACTIVE BIT = (CASE WHEN '",I327,"' = 'Si' THEN 1 ELSE 0 END)")</f>
        <v>DECLARE @ISACTIVE BIT = (CASE WHEN 'Si' = 'Si' THEN 1 ELSE 0 END)</v>
      </c>
      <c r="R327" s="23" t="str">
        <f t="shared" ref="R327:R390" si="44">CONCATENATE("@ITEM_ID",$X$2,$W$2,B327,$W$2,$X$2,$W$2,C327,$W$2,$X$2,$W$2,D327,$W$2,$X$2,$W$2,E327,$W$2,$X$2,IF(LEN(F327)&gt;0,CONCATENATE($W$2,F327,$W$2),$Z$2),$X$2,G327+H327,$X$2,"@ISACTIVE",$X$2,J327)</f>
        <v>@ITEM_ID,'1','','Negro','',NULL,0,@ISACTIVE,500</v>
      </c>
      <c r="S327" s="21"/>
      <c r="T327" s="22" t="str">
        <f t="shared" ref="T327:T390" si="45">CONCATENATE($AA$2," ",P327," ",Q327," ",$T$2,$T$3,$V$2,$V$3,$Y$2,$U$2,$V$2,R327,$Y$2,CHAR(10),AB327," ",AD327," ",AF327,CHAR(10),"GO")</f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'001-VA-1127')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(@ITEM_ID,'1','','Negro','',NULL,0,@ISACTIVE,500)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27" s="21"/>
      <c r="V327" s="21"/>
      <c r="W327" s="21"/>
      <c r="X327" s="21"/>
      <c r="Y327" s="21"/>
      <c r="Z327" s="21"/>
      <c r="AA327" s="21"/>
      <c r="AB327" s="54" t="str">
        <f t="shared" ref="AB327:AB390" si="46">CONCATENATE("DECLARE @REFERENCE_ID INT = (SELECT REFERENCE_ID FROM item_references WHERE ITEM_ID = @ITEM_ID AND REFERENCE_CODE = '",B327,"')")</f>
        <v>DECLARE @REFERENCE_ID INT = (SELECT REFERENCE_ID FROM item_references WHERE ITEM_ID = @ITEM_ID AND REFERENCE_CODE = '1')</v>
      </c>
      <c r="AC327" s="21"/>
      <c r="AD327" s="54" t="str">
        <f t="shared" ref="AD327:AD390" si="47">CONCATENATE("UPDATE references_warehouse set QUANTITY = ",G327," WHERE WAREHOUSE_ID = @LOCAL AND REFERENCE_ID = @REFERENCE_ID")</f>
        <v>UPDATE references_warehouse set QUANTITY = 0 WHERE WAREHOUSE_ID = @LOCAL AND REFERENCE_ID = @REFERENCE_ID</v>
      </c>
      <c r="AE327" s="21"/>
      <c r="AF327" s="54" t="str">
        <f t="shared" ref="AF327:AF390" si="48">CONCATENATE("UPDATE references_warehouse set QUANTITY = ",H327," WHERE WAREHOUSE_ID = @FRANCA AND REFERENCE_ID = @REFERENCE_ID")</f>
        <v>UPDATE references_warehouse set QUANTITY = 0 WHERE WAREHOUSE_ID = @FRANCA AND REFERENCE_ID = @REFERENCE_ID</v>
      </c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</row>
    <row r="328" spans="1:45" hidden="1" x14ac:dyDescent="0.25">
      <c r="A328" s="53" t="s">
        <v>812</v>
      </c>
      <c r="B328" s="53" t="s">
        <v>1034</v>
      </c>
      <c r="C328" s="53"/>
      <c r="D328" s="53" t="s">
        <v>715</v>
      </c>
      <c r="E328" s="53"/>
      <c r="F328" s="53"/>
      <c r="G328">
        <v>0</v>
      </c>
      <c r="H328">
        <v>0</v>
      </c>
      <c r="I328" s="53" t="s">
        <v>626</v>
      </c>
      <c r="J328">
        <v>500</v>
      </c>
      <c r="K328" s="21" t="str">
        <f t="shared" si="41"/>
        <v>001-VA-1127-4</v>
      </c>
      <c r="L328" s="21"/>
      <c r="M328" s="21"/>
      <c r="N328" s="21"/>
      <c r="O328" s="21"/>
      <c r="P328" s="23" t="str">
        <f t="shared" si="42"/>
        <v>DECLARE @ITEM_ID INT = (SELECT ITEM_ID FROM items a join lines b on b.LINE_ID = a.LINE_ID WHERE b.LINE_CODE +'-'+a.INTERNAL_REFERENCE = '001-VA-1127')</v>
      </c>
      <c r="Q328" s="23" t="str">
        <f t="shared" si="43"/>
        <v>DECLARE @ISACTIVE BIT = (CASE WHEN 'Si' = 'Si' THEN 1 ELSE 0 END)</v>
      </c>
      <c r="R328" s="23" t="str">
        <f t="shared" si="44"/>
        <v>@ITEM_ID,'4','','Rojo','',NULL,0,@ISACTIVE,500</v>
      </c>
      <c r="S328" s="21"/>
      <c r="T328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'001-VA-1127') DECLARE @ISACTIVE BIT = (CASE WHEN 'Si' = 'Si' THEN 1 ELSE 0 END) insert into item_references (ITEM_ID, REFERENCE_CODE, PROVIDER_REFERENCE_CODE, REFERENCE_NAME, PROVIDER_REFERENCE_NAME, NOTES, INVENTORY_QUANTITY, IS_ACTIVE, ALARM_MINIMUM_QUANTITY) values  (@ITEM_ID,'4','','Rojo','',NULL,0,@ISACTIVE,500)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328" s="21"/>
      <c r="V328" s="21"/>
      <c r="W328" s="21"/>
      <c r="X328" s="21"/>
      <c r="Y328" s="21"/>
      <c r="Z328" s="21"/>
      <c r="AA328" s="21"/>
      <c r="AB328" s="54" t="str">
        <f t="shared" si="46"/>
        <v>DECLARE @REFERENCE_ID INT = (SELECT REFERENCE_ID FROM item_references WHERE ITEM_ID = @ITEM_ID AND REFERENCE_CODE = '4')</v>
      </c>
      <c r="AC328" s="21"/>
      <c r="AD328" s="54" t="str">
        <f t="shared" si="47"/>
        <v>UPDATE references_warehouse set QUANTITY = 0 WHERE WAREHOUSE_ID = @LOCAL AND REFERENCE_ID = @REFERENCE_ID</v>
      </c>
      <c r="AE328" s="21"/>
      <c r="AF328" s="54" t="str">
        <f t="shared" si="48"/>
        <v>UPDATE references_warehouse set QUANTITY = 0 WHERE WAREHOUSE_ID = @FRANCA AND REFERENCE_ID = @REFERENCE_ID</v>
      </c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</row>
    <row r="329" spans="1:45" hidden="1" x14ac:dyDescent="0.25">
      <c r="A329" s="53" t="s">
        <v>813</v>
      </c>
      <c r="B329" s="53" t="s">
        <v>1032</v>
      </c>
      <c r="C329" s="53"/>
      <c r="D329" s="53" t="s">
        <v>759</v>
      </c>
      <c r="E329" s="53"/>
      <c r="F329" s="53"/>
      <c r="G329">
        <v>0</v>
      </c>
      <c r="H329">
        <v>0</v>
      </c>
      <c r="I329" s="53" t="s">
        <v>626</v>
      </c>
      <c r="J329">
        <v>500</v>
      </c>
      <c r="K329" s="21" t="str">
        <f t="shared" si="41"/>
        <v>001-VA-1128-2</v>
      </c>
      <c r="L329" s="21"/>
      <c r="M329" s="21"/>
      <c r="N329" s="21"/>
      <c r="O329" s="21"/>
      <c r="P329" s="23" t="str">
        <f t="shared" si="42"/>
        <v>DECLARE @ITEM_ID INT = (SELECT ITEM_ID FROM items a join lines b on b.LINE_ID = a.LINE_ID WHERE b.LINE_CODE +'-'+a.INTERNAL_REFERENCE = '001-VA-1128')</v>
      </c>
      <c r="Q329" s="23" t="str">
        <f t="shared" si="43"/>
        <v>DECLARE @ISACTIVE BIT = (CASE WHEN 'Si' = 'Si' THEN 1 ELSE 0 END)</v>
      </c>
      <c r="R329" s="23" t="str">
        <f t="shared" si="44"/>
        <v>@ITEM_ID,'2','','Gris Oscuro','',NULL,0,@ISACTIVE,500</v>
      </c>
      <c r="S329" s="21"/>
      <c r="T329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'001-VA-1128') DECLARE @ISACTIVE BIT = (CASE WHEN 'Si' = 'Si' THEN 1 ELSE 0 END) insert into item_references (ITEM_ID, REFERENCE_CODE, PROVIDER_REFERENCE_CODE, REFERENCE_NAME, PROVIDER_REFERENCE_NAME, NOTES, INVENTORY_QUANTITY, IS_ACTIVE, ALARM_MINIMUM_QUANTITY) values  (@ITEM_ID,'2','','Gris Oscuro','',NULL,0,@ISACTIVE,500)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29" s="21"/>
      <c r="V329" s="21"/>
      <c r="W329" s="21"/>
      <c r="X329" s="21"/>
      <c r="Y329" s="21"/>
      <c r="Z329" s="21"/>
      <c r="AA329" s="21"/>
      <c r="AB329" s="54" t="str">
        <f t="shared" si="46"/>
        <v>DECLARE @REFERENCE_ID INT = (SELECT REFERENCE_ID FROM item_references WHERE ITEM_ID = @ITEM_ID AND REFERENCE_CODE = '2')</v>
      </c>
      <c r="AC329" s="21"/>
      <c r="AD329" s="54" t="str">
        <f t="shared" si="47"/>
        <v>UPDATE references_warehouse set QUANTITY = 0 WHERE WAREHOUSE_ID = @LOCAL AND REFERENCE_ID = @REFERENCE_ID</v>
      </c>
      <c r="AE329" s="21"/>
      <c r="AF329" s="54" t="str">
        <f t="shared" si="48"/>
        <v>UPDATE references_warehouse set QUANTITY = 0 WHERE WAREHOUSE_ID = @FRANCA AND REFERENCE_ID = @REFERENCE_ID</v>
      </c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</row>
    <row r="330" spans="1:45" hidden="1" x14ac:dyDescent="0.25">
      <c r="A330" s="53" t="s">
        <v>813</v>
      </c>
      <c r="B330" s="53" t="s">
        <v>1030</v>
      </c>
      <c r="C330" s="53"/>
      <c r="D330" s="53" t="s">
        <v>713</v>
      </c>
      <c r="E330" s="53"/>
      <c r="F330" s="53"/>
      <c r="G330">
        <v>0</v>
      </c>
      <c r="H330">
        <v>0</v>
      </c>
      <c r="I330" s="53" t="s">
        <v>626</v>
      </c>
      <c r="J330">
        <v>500</v>
      </c>
      <c r="K330" s="21" t="str">
        <f t="shared" si="41"/>
        <v>001-VA-1128-1</v>
      </c>
      <c r="L330" s="21"/>
      <c r="M330" s="21"/>
      <c r="N330" s="21"/>
      <c r="O330" s="21"/>
      <c r="P330" s="23" t="str">
        <f t="shared" si="42"/>
        <v>DECLARE @ITEM_ID INT = (SELECT ITEM_ID FROM items a join lines b on b.LINE_ID = a.LINE_ID WHERE b.LINE_CODE +'-'+a.INTERNAL_REFERENCE = '001-VA-1128')</v>
      </c>
      <c r="Q330" s="23" t="str">
        <f t="shared" si="43"/>
        <v>DECLARE @ISACTIVE BIT = (CASE WHEN 'Si' = 'Si' THEN 1 ELSE 0 END)</v>
      </c>
      <c r="R330" s="23" t="str">
        <f t="shared" si="44"/>
        <v>@ITEM_ID,'1','','Negro','',NULL,0,@ISACTIVE,500</v>
      </c>
      <c r="S330" s="21"/>
      <c r="T330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'001-VA-1128')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(@ITEM_ID,'1','','Negro','',NULL,0,@ISACTIVE,500)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30" s="21"/>
      <c r="V330" s="21"/>
      <c r="W330" s="21"/>
      <c r="X330" s="21"/>
      <c r="Y330" s="21"/>
      <c r="Z330" s="21"/>
      <c r="AA330" s="21"/>
      <c r="AB330" s="54" t="str">
        <f t="shared" si="46"/>
        <v>DECLARE @REFERENCE_ID INT = (SELECT REFERENCE_ID FROM item_references WHERE ITEM_ID = @ITEM_ID AND REFERENCE_CODE = '1')</v>
      </c>
      <c r="AC330" s="21"/>
      <c r="AD330" s="54" t="str">
        <f t="shared" si="47"/>
        <v>UPDATE references_warehouse set QUANTITY = 0 WHERE WAREHOUSE_ID = @LOCAL AND REFERENCE_ID = @REFERENCE_ID</v>
      </c>
      <c r="AE330" s="21"/>
      <c r="AF330" s="54" t="str">
        <f t="shared" si="48"/>
        <v>UPDATE references_warehouse set QUANTITY = 0 WHERE WAREHOUSE_ID = @FRANCA AND REFERENCE_ID = @REFERENCE_ID</v>
      </c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</row>
    <row r="331" spans="1:45" hidden="1" x14ac:dyDescent="0.25">
      <c r="A331" s="53" t="s">
        <v>820</v>
      </c>
      <c r="B331" s="53" t="s">
        <v>1032</v>
      </c>
      <c r="C331" s="53"/>
      <c r="D331" s="53" t="s">
        <v>821</v>
      </c>
      <c r="E331" s="53"/>
      <c r="F331" s="53"/>
      <c r="G331">
        <v>0</v>
      </c>
      <c r="H331">
        <v>0</v>
      </c>
      <c r="I331" s="53" t="s">
        <v>626</v>
      </c>
      <c r="J331">
        <v>600</v>
      </c>
      <c r="K331" s="21" t="str">
        <f t="shared" si="41"/>
        <v>001-VA-1129-2</v>
      </c>
      <c r="L331" s="21"/>
      <c r="M331" s="21"/>
      <c r="N331" s="21"/>
      <c r="O331" s="21"/>
      <c r="P331" s="23" t="str">
        <f t="shared" si="42"/>
        <v>DECLARE @ITEM_ID INT = (SELECT ITEM_ID FROM items a join lines b on b.LINE_ID = a.LINE_ID WHERE b.LINE_CODE +'-'+a.INTERNAL_REFERENCE = '001-VA-1129')</v>
      </c>
      <c r="Q331" s="23" t="str">
        <f t="shared" si="43"/>
        <v>DECLARE @ISACTIVE BIT = (CASE WHEN 'Si' = 'Si' THEN 1 ELSE 0 END)</v>
      </c>
      <c r="R331" s="23" t="str">
        <f t="shared" si="44"/>
        <v>@ITEM_ID,'2','','Gris Claro','',NULL,0,@ISACTIVE,600</v>
      </c>
      <c r="S331" s="21"/>
      <c r="T331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'001-VA-1129') DECLARE @ISACTIVE BIT = (CASE WHEN 'Si' = 'Si' THEN 1 ELSE 0 END) insert into item_references (ITEM_ID, REFERENCE_CODE, PROVIDER_REFERENCE_CODE, REFERENCE_NAME, PROVIDER_REFERENCE_NAME, NOTES, INVENTORY_QUANTITY, IS_ACTIVE, ALARM_MINIMUM_QUANTITY) values  (@ITEM_ID,'2','','Gris Claro','',NULL,0,@ISACTIVE,600)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31" s="21"/>
      <c r="V331" s="21"/>
      <c r="W331" s="21"/>
      <c r="X331" s="21"/>
      <c r="Y331" s="21"/>
      <c r="Z331" s="21"/>
      <c r="AA331" s="21"/>
      <c r="AB331" s="54" t="str">
        <f t="shared" si="46"/>
        <v>DECLARE @REFERENCE_ID INT = (SELECT REFERENCE_ID FROM item_references WHERE ITEM_ID = @ITEM_ID AND REFERENCE_CODE = '2')</v>
      </c>
      <c r="AC331" s="21"/>
      <c r="AD331" s="54" t="str">
        <f t="shared" si="47"/>
        <v>UPDATE references_warehouse set QUANTITY = 0 WHERE WAREHOUSE_ID = @LOCAL AND REFERENCE_ID = @REFERENCE_ID</v>
      </c>
      <c r="AE331" s="21"/>
      <c r="AF331" s="54" t="str">
        <f t="shared" si="48"/>
        <v>UPDATE references_warehouse set QUANTITY = 0 WHERE WAREHOUSE_ID = @FRANCA AND REFERENCE_ID = @REFERENCE_ID</v>
      </c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</row>
    <row r="332" spans="1:45" hidden="1" x14ac:dyDescent="0.25">
      <c r="A332" s="53" t="s">
        <v>820</v>
      </c>
      <c r="B332" s="53" t="s">
        <v>1030</v>
      </c>
      <c r="C332" s="53"/>
      <c r="D332" s="53" t="s">
        <v>713</v>
      </c>
      <c r="E332" s="53"/>
      <c r="F332" s="53"/>
      <c r="G332">
        <v>0</v>
      </c>
      <c r="H332">
        <v>0</v>
      </c>
      <c r="I332" s="53" t="s">
        <v>626</v>
      </c>
      <c r="J332">
        <v>600</v>
      </c>
      <c r="K332" s="21" t="str">
        <f t="shared" si="41"/>
        <v>001-VA-1129-1</v>
      </c>
      <c r="L332" s="21"/>
      <c r="M332" s="21"/>
      <c r="N332" s="21"/>
      <c r="O332" s="21"/>
      <c r="P332" s="23" t="str">
        <f t="shared" si="42"/>
        <v>DECLARE @ITEM_ID INT = (SELECT ITEM_ID FROM items a join lines b on b.LINE_ID = a.LINE_ID WHERE b.LINE_CODE +'-'+a.INTERNAL_REFERENCE = '001-VA-1129')</v>
      </c>
      <c r="Q332" s="23" t="str">
        <f t="shared" si="43"/>
        <v>DECLARE @ISACTIVE BIT = (CASE WHEN 'Si' = 'Si' THEN 1 ELSE 0 END)</v>
      </c>
      <c r="R332" s="23" t="str">
        <f t="shared" si="44"/>
        <v>@ITEM_ID,'1','','Negro','',NULL,0,@ISACTIVE,600</v>
      </c>
      <c r="S332" s="21"/>
      <c r="T332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'001-VA-1129')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32" s="21"/>
      <c r="V332" s="21"/>
      <c r="W332" s="21"/>
      <c r="X332" s="21"/>
      <c r="Y332" s="21"/>
      <c r="Z332" s="21"/>
      <c r="AA332" s="21"/>
      <c r="AB332" s="54" t="str">
        <f t="shared" si="46"/>
        <v>DECLARE @REFERENCE_ID INT = (SELECT REFERENCE_ID FROM item_references WHERE ITEM_ID = @ITEM_ID AND REFERENCE_CODE = '1')</v>
      </c>
      <c r="AC332" s="21"/>
      <c r="AD332" s="54" t="str">
        <f t="shared" si="47"/>
        <v>UPDATE references_warehouse set QUANTITY = 0 WHERE WAREHOUSE_ID = @LOCAL AND REFERENCE_ID = @REFERENCE_ID</v>
      </c>
      <c r="AE332" s="21"/>
      <c r="AF332" s="54" t="str">
        <f t="shared" si="48"/>
        <v>UPDATE references_warehouse set QUANTITY = 0 WHERE WAREHOUSE_ID = @FRANCA AND REFERENCE_ID = @REFERENCE_ID</v>
      </c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</row>
    <row r="333" spans="1:45" hidden="1" x14ac:dyDescent="0.25">
      <c r="A333" s="53" t="s">
        <v>822</v>
      </c>
      <c r="B333" s="53" t="s">
        <v>1030</v>
      </c>
      <c r="C333" s="53"/>
      <c r="D333" s="53" t="s">
        <v>722</v>
      </c>
      <c r="E333" s="53"/>
      <c r="F333" s="53"/>
      <c r="G333">
        <v>0</v>
      </c>
      <c r="H333">
        <v>0</v>
      </c>
      <c r="I333" s="53" t="s">
        <v>626</v>
      </c>
      <c r="J333">
        <v>600</v>
      </c>
      <c r="K333" s="21" t="str">
        <f t="shared" si="41"/>
        <v>001-VA-1130-1</v>
      </c>
      <c r="L333" s="21"/>
      <c r="M333" s="21"/>
      <c r="N333" s="21"/>
      <c r="O333" s="21"/>
      <c r="P333" s="23" t="str">
        <f t="shared" si="42"/>
        <v>DECLARE @ITEM_ID INT = (SELECT ITEM_ID FROM items a join lines b on b.LINE_ID = a.LINE_ID WHERE b.LINE_CODE +'-'+a.INTERNAL_REFERENCE = '001-VA-1130')</v>
      </c>
      <c r="Q333" s="23" t="str">
        <f t="shared" si="43"/>
        <v>DECLARE @ISACTIVE BIT = (CASE WHEN 'Si' = 'Si' THEN 1 ELSE 0 END)</v>
      </c>
      <c r="R333" s="23" t="str">
        <f t="shared" si="44"/>
        <v>@ITEM_ID,'1','','Azul Oscuro','',NULL,0,@ISACTIVE,600</v>
      </c>
      <c r="S333" s="21"/>
      <c r="T333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'001-VA-1130') DECLARE @ISACTIVE BIT = (CASE WHEN 'Si' = 'Si' THEN 1 ELSE 0 END) insert into item_references (ITEM_ID, REFERENCE_CODE, PROVIDER_REFERENCE_CODE, REFERENCE_NAME, PROVIDER_REFERENCE_NAME, NOTES, INVENTORY_QUANTITY, IS_ACTIVE, ALARM_MINIMUM_QUANTITY) values  (@ITEM_ID,'1','','Azul Oscuro','',NULL,0,@ISACTIVE,600)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33" s="21"/>
      <c r="V333" s="21"/>
      <c r="W333" s="21"/>
      <c r="X333" s="21"/>
      <c r="Y333" s="21"/>
      <c r="Z333" s="21"/>
      <c r="AA333" s="21"/>
      <c r="AB333" s="54" t="str">
        <f t="shared" si="46"/>
        <v>DECLARE @REFERENCE_ID INT = (SELECT REFERENCE_ID FROM item_references WHERE ITEM_ID = @ITEM_ID AND REFERENCE_CODE = '1')</v>
      </c>
      <c r="AC333" s="21"/>
      <c r="AD333" s="54" t="str">
        <f t="shared" si="47"/>
        <v>UPDATE references_warehouse set QUANTITY = 0 WHERE WAREHOUSE_ID = @LOCAL AND REFERENCE_ID = @REFERENCE_ID</v>
      </c>
      <c r="AE333" s="21"/>
      <c r="AF333" s="54" t="str">
        <f t="shared" si="48"/>
        <v>UPDATE references_warehouse set QUANTITY = 0 WHERE WAREHOUSE_ID = @FRANCA AND REFERENCE_ID = @REFERENCE_ID</v>
      </c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</row>
    <row r="334" spans="1:45" hidden="1" x14ac:dyDescent="0.25">
      <c r="A334" s="53" t="s">
        <v>822</v>
      </c>
      <c r="B334" s="53" t="s">
        <v>1032</v>
      </c>
      <c r="C334" s="53"/>
      <c r="D334" s="53" t="s">
        <v>713</v>
      </c>
      <c r="E334" s="53"/>
      <c r="F334" s="53"/>
      <c r="G334">
        <v>0</v>
      </c>
      <c r="H334">
        <v>0</v>
      </c>
      <c r="I334" s="53" t="s">
        <v>626</v>
      </c>
      <c r="J334">
        <v>600</v>
      </c>
      <c r="K334" s="21" t="str">
        <f t="shared" si="41"/>
        <v>001-VA-1130-2</v>
      </c>
      <c r="L334" s="21"/>
      <c r="M334" s="21"/>
      <c r="N334" s="21"/>
      <c r="O334" s="21"/>
      <c r="P334" s="23" t="str">
        <f t="shared" si="42"/>
        <v>DECLARE @ITEM_ID INT = (SELECT ITEM_ID FROM items a join lines b on b.LINE_ID = a.LINE_ID WHERE b.LINE_CODE +'-'+a.INTERNAL_REFERENCE = '001-VA-1130')</v>
      </c>
      <c r="Q334" s="23" t="str">
        <f t="shared" si="43"/>
        <v>DECLARE @ISACTIVE BIT = (CASE WHEN 'Si' = 'Si' THEN 1 ELSE 0 END)</v>
      </c>
      <c r="R334" s="23" t="str">
        <f t="shared" si="44"/>
        <v>@ITEM_ID,'2','','Negro','',NULL,0,@ISACTIVE,600</v>
      </c>
      <c r="S334" s="21"/>
      <c r="T334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'001-VA-1130') DECLARE @ISACTIVE BIT = (CASE WHEN 'Si' = 'Si' THEN 1 ELSE 0 END) insert into item_references (ITEM_ID, REFERENCE_CODE, PROVIDER_REFERENCE_CODE, REFERENCE_NAME, PROVIDER_REFERENCE_NAME, NOTES, INVENTORY_QUANTITY, IS_ACTIVE, ALARM_MINIMUM_QUANTITY) values  (@ITEM_ID,'2','','Negro','',NULL,0,@ISACTIVE,600)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34" s="21"/>
      <c r="V334" s="21"/>
      <c r="W334" s="21"/>
      <c r="X334" s="21"/>
      <c r="Y334" s="21"/>
      <c r="Z334" s="21"/>
      <c r="AA334" s="21"/>
      <c r="AB334" s="54" t="str">
        <f t="shared" si="46"/>
        <v>DECLARE @REFERENCE_ID INT = (SELECT REFERENCE_ID FROM item_references WHERE ITEM_ID = @ITEM_ID AND REFERENCE_CODE = '2')</v>
      </c>
      <c r="AC334" s="21"/>
      <c r="AD334" s="54" t="str">
        <f t="shared" si="47"/>
        <v>UPDATE references_warehouse set QUANTITY = 0 WHERE WAREHOUSE_ID = @LOCAL AND REFERENCE_ID = @REFERENCE_ID</v>
      </c>
      <c r="AE334" s="21"/>
      <c r="AF334" s="54" t="str">
        <f t="shared" si="48"/>
        <v>UPDATE references_warehouse set QUANTITY = 0 WHERE WAREHOUSE_ID = @FRANCA AND REFERENCE_ID = @REFERENCE_ID</v>
      </c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</row>
    <row r="335" spans="1:45" hidden="1" x14ac:dyDescent="0.25">
      <c r="A335" s="53" t="s">
        <v>823</v>
      </c>
      <c r="B335" s="53" t="s">
        <v>1041</v>
      </c>
      <c r="C335" s="53"/>
      <c r="D335" s="53" t="s">
        <v>742</v>
      </c>
      <c r="E335" s="53"/>
      <c r="F335" s="53"/>
      <c r="G335">
        <v>0</v>
      </c>
      <c r="H335">
        <v>0</v>
      </c>
      <c r="I335" s="53" t="s">
        <v>626</v>
      </c>
      <c r="J335">
        <v>600</v>
      </c>
      <c r="K335" s="21" t="str">
        <f t="shared" si="41"/>
        <v>001-VA-1131-8</v>
      </c>
      <c r="L335" s="21"/>
      <c r="M335" s="21"/>
      <c r="N335" s="21"/>
      <c r="O335" s="21"/>
      <c r="P335" s="23" t="str">
        <f t="shared" si="42"/>
        <v>DECLARE @ITEM_ID INT = (SELECT ITEM_ID FROM items a join lines b on b.LINE_ID = a.LINE_ID WHERE b.LINE_CODE +'-'+a.INTERNAL_REFERENCE = '001-VA-1131')</v>
      </c>
      <c r="Q335" s="23" t="str">
        <f t="shared" si="43"/>
        <v>DECLARE @ISACTIVE BIT = (CASE WHEN 'Si' = 'Si' THEN 1 ELSE 0 END)</v>
      </c>
      <c r="R335" s="23" t="str">
        <f t="shared" si="44"/>
        <v>@ITEM_ID,'8','','Amarillo','',NULL,0,@ISACTIVE,600</v>
      </c>
      <c r="S335" s="21"/>
      <c r="T335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'001-VA-1131') DECLARE @ISACTIVE BIT = (CASE WHEN 'Si' = 'Si' THEN 1 ELSE 0 END) insert into item_references (ITEM_ID, REFERENCE_CODE, PROVIDER_REFERENCE_CODE, REFERENCE_NAME, PROVIDER_REFERENCE_NAME, NOTES, INVENTORY_QUANTITY, IS_ACTIVE, ALARM_MINIMUM_QUANTITY) values  (@ITEM_ID,'8','','Amarillo','',NULL,0,@ISACTIVE,600)
DECLARE @REFERENCE_ID INT = (SELECT REFERENCE_ID FROM item_references WHERE ITEM_ID = @ITEM_ID AND REFERENCE_CODE = '8') UPDATE references_warehouse set QUANTITY = 0 WHERE WAREHOUSE_ID = @LOCAL AND REFERENCE_ID = @REFERENCE_ID UPDATE references_warehouse set QUANTITY = 0 WHERE WAREHOUSE_ID = @FRANCA AND REFERENCE_ID = @REFERENCE_ID
GO</v>
      </c>
      <c r="U335" s="21"/>
      <c r="V335" s="21"/>
      <c r="W335" s="21"/>
      <c r="X335" s="21"/>
      <c r="Y335" s="21"/>
      <c r="Z335" s="21"/>
      <c r="AA335" s="21"/>
      <c r="AB335" s="54" t="str">
        <f t="shared" si="46"/>
        <v>DECLARE @REFERENCE_ID INT = (SELECT REFERENCE_ID FROM item_references WHERE ITEM_ID = @ITEM_ID AND REFERENCE_CODE = '8')</v>
      </c>
      <c r="AC335" s="21"/>
      <c r="AD335" s="54" t="str">
        <f t="shared" si="47"/>
        <v>UPDATE references_warehouse set QUANTITY = 0 WHERE WAREHOUSE_ID = @LOCAL AND REFERENCE_ID = @REFERENCE_ID</v>
      </c>
      <c r="AE335" s="21"/>
      <c r="AF335" s="54" t="str">
        <f t="shared" si="48"/>
        <v>UPDATE references_warehouse set QUANTITY = 0 WHERE WAREHOUSE_ID = @FRANCA AND REFERENCE_ID = @REFERENCE_ID</v>
      </c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</row>
    <row r="336" spans="1:45" hidden="1" x14ac:dyDescent="0.25">
      <c r="A336" s="53" t="s">
        <v>823</v>
      </c>
      <c r="B336" s="53" t="s">
        <v>1032</v>
      </c>
      <c r="C336" s="53"/>
      <c r="D336" s="53" t="s">
        <v>722</v>
      </c>
      <c r="E336" s="53"/>
      <c r="F336" s="53"/>
      <c r="G336">
        <v>0</v>
      </c>
      <c r="H336">
        <v>0</v>
      </c>
      <c r="I336" s="53" t="s">
        <v>626</v>
      </c>
      <c r="J336">
        <v>600</v>
      </c>
      <c r="K336" s="21" t="str">
        <f t="shared" si="41"/>
        <v>001-VA-1131-2</v>
      </c>
      <c r="L336" s="21"/>
      <c r="M336" s="21"/>
      <c r="N336" s="21"/>
      <c r="O336" s="21"/>
      <c r="P336" s="23" t="str">
        <f t="shared" si="42"/>
        <v>DECLARE @ITEM_ID INT = (SELECT ITEM_ID FROM items a join lines b on b.LINE_ID = a.LINE_ID WHERE b.LINE_CODE +'-'+a.INTERNAL_REFERENCE = '001-VA-1131')</v>
      </c>
      <c r="Q336" s="23" t="str">
        <f t="shared" si="43"/>
        <v>DECLARE @ISACTIVE BIT = (CASE WHEN 'Si' = 'Si' THEN 1 ELSE 0 END)</v>
      </c>
      <c r="R336" s="23" t="str">
        <f t="shared" si="44"/>
        <v>@ITEM_ID,'2','','Azul Oscuro','',NULL,0,@ISACTIVE,600</v>
      </c>
      <c r="S336" s="21"/>
      <c r="T336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'001-VA-1131')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 Oscuro','',NULL,0,@ISACTIVE,600)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36" s="21"/>
      <c r="V336" s="21"/>
      <c r="W336" s="21"/>
      <c r="X336" s="21"/>
      <c r="Y336" s="21"/>
      <c r="Z336" s="21"/>
      <c r="AA336" s="21"/>
      <c r="AB336" s="54" t="str">
        <f t="shared" si="46"/>
        <v>DECLARE @REFERENCE_ID INT = (SELECT REFERENCE_ID FROM item_references WHERE ITEM_ID = @ITEM_ID AND REFERENCE_CODE = '2')</v>
      </c>
      <c r="AC336" s="21"/>
      <c r="AD336" s="54" t="str">
        <f t="shared" si="47"/>
        <v>UPDATE references_warehouse set QUANTITY = 0 WHERE WAREHOUSE_ID = @LOCAL AND REFERENCE_ID = @REFERENCE_ID</v>
      </c>
      <c r="AE336" s="21"/>
      <c r="AF336" s="54" t="str">
        <f t="shared" si="48"/>
        <v>UPDATE references_warehouse set QUANTITY = 0 WHERE WAREHOUSE_ID = @FRANCA AND REFERENCE_ID = @REFERENCE_ID</v>
      </c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</row>
    <row r="337" spans="1:45" hidden="1" x14ac:dyDescent="0.25">
      <c r="A337" s="53" t="s">
        <v>823</v>
      </c>
      <c r="B337" s="53" t="s">
        <v>1033</v>
      </c>
      <c r="C337" s="53"/>
      <c r="D337" s="53" t="s">
        <v>720</v>
      </c>
      <c r="E337" s="53"/>
      <c r="F337" s="53"/>
      <c r="G337">
        <v>0</v>
      </c>
      <c r="H337">
        <v>0</v>
      </c>
      <c r="I337" s="53" t="s">
        <v>626</v>
      </c>
      <c r="J337">
        <v>600</v>
      </c>
      <c r="K337" s="21" t="str">
        <f t="shared" si="41"/>
        <v>001-VA-1131-3</v>
      </c>
      <c r="L337" s="21"/>
      <c r="M337" s="21"/>
      <c r="N337" s="21"/>
      <c r="O337" s="21"/>
      <c r="P337" s="23" t="str">
        <f t="shared" si="42"/>
        <v>DECLARE @ITEM_ID INT = (SELECT ITEM_ID FROM items a join lines b on b.LINE_ID = a.LINE_ID WHERE b.LINE_CODE +'-'+a.INTERNAL_REFERENCE = '001-VA-1131')</v>
      </c>
      <c r="Q337" s="23" t="str">
        <f t="shared" si="43"/>
        <v>DECLARE @ISACTIVE BIT = (CASE WHEN 'Si' = 'Si' THEN 1 ELSE 0 END)</v>
      </c>
      <c r="R337" s="23" t="str">
        <f t="shared" si="44"/>
        <v>@ITEM_ID,'3','','Azul Royal','',NULL,0,@ISACTIVE,600</v>
      </c>
      <c r="S337" s="21"/>
      <c r="T337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'001-VA-1131') DECLARE @ISACTIVE BIT = (CASE WHEN 'Si' = 'Si' THEN 1 ELSE 0 END) insert into item_references (ITEM_ID, REFERENCE_CODE, PROVIDER_REFERENCE_CODE, REFERENCE_NAME, PROVIDER_REFERENCE_NAME, NOTES, INVENTORY_QUANTITY, IS_ACTIVE, ALARM_MINIMUM_QUANTITY) values  (@ITEM_ID,'3','','Azul Royal','',NULL,0,@ISACTIVE,600)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337" s="21"/>
      <c r="V337" s="21"/>
      <c r="W337" s="21"/>
      <c r="X337" s="21"/>
      <c r="Y337" s="21"/>
      <c r="Z337" s="21"/>
      <c r="AA337" s="21"/>
      <c r="AB337" s="54" t="str">
        <f t="shared" si="46"/>
        <v>DECLARE @REFERENCE_ID INT = (SELECT REFERENCE_ID FROM item_references WHERE ITEM_ID = @ITEM_ID AND REFERENCE_CODE = '3')</v>
      </c>
      <c r="AC337" s="21"/>
      <c r="AD337" s="54" t="str">
        <f t="shared" si="47"/>
        <v>UPDATE references_warehouse set QUANTITY = 0 WHERE WAREHOUSE_ID = @LOCAL AND REFERENCE_ID = @REFERENCE_ID</v>
      </c>
      <c r="AE337" s="21"/>
      <c r="AF337" s="54" t="str">
        <f t="shared" si="48"/>
        <v>UPDATE references_warehouse set QUANTITY = 0 WHERE WAREHOUSE_ID = @FRANCA AND REFERENCE_ID = @REFERENCE_ID</v>
      </c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</row>
    <row r="338" spans="1:45" hidden="1" x14ac:dyDescent="0.25">
      <c r="A338" s="53" t="s">
        <v>823</v>
      </c>
      <c r="B338" s="53" t="s">
        <v>1039</v>
      </c>
      <c r="C338" s="53"/>
      <c r="D338" s="53" t="s">
        <v>718</v>
      </c>
      <c r="E338" s="53"/>
      <c r="F338" s="53"/>
      <c r="G338">
        <v>0</v>
      </c>
      <c r="H338">
        <v>0</v>
      </c>
      <c r="I338" s="53" t="s">
        <v>626</v>
      </c>
      <c r="J338">
        <v>600</v>
      </c>
      <c r="K338" s="21" t="str">
        <f t="shared" si="41"/>
        <v>001-VA-1131-6</v>
      </c>
      <c r="L338" s="21"/>
      <c r="M338" s="21"/>
      <c r="N338" s="21"/>
      <c r="O338" s="21"/>
      <c r="P338" s="23" t="str">
        <f t="shared" si="42"/>
        <v>DECLARE @ITEM_ID INT = (SELECT ITEM_ID FROM items a join lines b on b.LINE_ID = a.LINE_ID WHERE b.LINE_CODE +'-'+a.INTERNAL_REFERENCE = '001-VA-1131')</v>
      </c>
      <c r="Q338" s="23" t="str">
        <f t="shared" si="43"/>
        <v>DECLARE @ISACTIVE BIT = (CASE WHEN 'Si' = 'Si' THEN 1 ELSE 0 END)</v>
      </c>
      <c r="R338" s="23" t="str">
        <f t="shared" si="44"/>
        <v>@ITEM_ID,'6','','Blanco','',NULL,0,@ISACTIVE,600</v>
      </c>
      <c r="S338" s="21"/>
      <c r="T338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'001-VA-1131') DECLARE @ISACTIVE BIT = (CASE WHEN 'Si' = 'Si' THEN 1 ELSE 0 END) insert into item_references (ITEM_ID, REFERENCE_CODE, PROVIDER_REFERENCE_CODE, REFERENCE_NAME, PROVIDER_REFERENCE_NAME, NOTES, INVENTORY_QUANTITY, IS_ACTIVE, ALARM_MINIMUM_QUANTITY) values  (@ITEM_ID,'6','','Blanco','',NULL,0,@ISACTIVE,600)
DECLARE @REFERENCE_ID INT = (SELECT REFERENCE_ID FROM item_references WHERE ITEM_ID = @ITEM_ID AND REFERENCE_CODE = '6') UPDATE references_warehouse set QUANTITY = 0 WHERE WAREHOUSE_ID = @LOCAL AND REFERENCE_ID = @REFERENCE_ID UPDATE references_warehouse set QUANTITY = 0 WHERE WAREHOUSE_ID = @FRANCA AND REFERENCE_ID = @REFERENCE_ID
GO</v>
      </c>
      <c r="U338" s="21"/>
      <c r="V338" s="21"/>
      <c r="W338" s="21"/>
      <c r="X338" s="21"/>
      <c r="Y338" s="21"/>
      <c r="Z338" s="21"/>
      <c r="AA338" s="21"/>
      <c r="AB338" s="54" t="str">
        <f t="shared" si="46"/>
        <v>DECLARE @REFERENCE_ID INT = (SELECT REFERENCE_ID FROM item_references WHERE ITEM_ID = @ITEM_ID AND REFERENCE_CODE = '6')</v>
      </c>
      <c r="AC338" s="21"/>
      <c r="AD338" s="54" t="str">
        <f t="shared" si="47"/>
        <v>UPDATE references_warehouse set QUANTITY = 0 WHERE WAREHOUSE_ID = @LOCAL AND REFERENCE_ID = @REFERENCE_ID</v>
      </c>
      <c r="AE338" s="21"/>
      <c r="AF338" s="54" t="str">
        <f t="shared" si="48"/>
        <v>UPDATE references_warehouse set QUANTITY = 0 WHERE WAREHOUSE_ID = @FRANCA AND REFERENCE_ID = @REFERENCE_ID</v>
      </c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</row>
    <row r="339" spans="1:45" hidden="1" x14ac:dyDescent="0.25">
      <c r="A339" s="53" t="s">
        <v>823</v>
      </c>
      <c r="B339" s="53" t="s">
        <v>1040</v>
      </c>
      <c r="C339" s="53"/>
      <c r="D339" s="53" t="s">
        <v>743</v>
      </c>
      <c r="E339" s="53"/>
      <c r="F339" s="53"/>
      <c r="G339">
        <v>0</v>
      </c>
      <c r="H339">
        <v>0</v>
      </c>
      <c r="I339" s="53" t="s">
        <v>626</v>
      </c>
      <c r="J339">
        <v>600</v>
      </c>
      <c r="K339" s="21" t="str">
        <f t="shared" si="41"/>
        <v>001-VA-1131-7</v>
      </c>
      <c r="L339" s="21"/>
      <c r="M339" s="21"/>
      <c r="N339" s="21"/>
      <c r="O339" s="21"/>
      <c r="P339" s="23" t="str">
        <f t="shared" si="42"/>
        <v>DECLARE @ITEM_ID INT = (SELECT ITEM_ID FROM items a join lines b on b.LINE_ID = a.LINE_ID WHERE b.LINE_CODE +'-'+a.INTERNAL_REFERENCE = '001-VA-1131')</v>
      </c>
      <c r="Q339" s="23" t="str">
        <f t="shared" si="43"/>
        <v>DECLARE @ISACTIVE BIT = (CASE WHEN 'Si' = 'Si' THEN 1 ELSE 0 END)</v>
      </c>
      <c r="R339" s="23" t="str">
        <f t="shared" si="44"/>
        <v>@ITEM_ID,'7','','Naranja','',NULL,0,@ISACTIVE,600</v>
      </c>
      <c r="S339" s="21"/>
      <c r="T339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'001-VA-1131') DECLARE @ISACTIVE BIT = (CASE WHEN 'Si' = 'Si' THEN 1 ELSE 0 END) insert into item_references (ITEM_ID, REFERENCE_CODE, PROVIDER_REFERENCE_CODE, REFERENCE_NAME, PROVIDER_REFERENCE_NAME, NOTES, INVENTORY_QUANTITY, IS_ACTIVE, ALARM_MINIMUM_QUANTITY) values  (@ITEM_ID,'7','','Naranja','',NULL,0,@ISACTIVE,600)
DECLARE @REFERENCE_ID INT = (SELECT REFERENCE_ID FROM item_references WHERE ITEM_ID = @ITEM_ID AND REFERENCE_CODE = '7') UPDATE references_warehouse set QUANTITY = 0 WHERE WAREHOUSE_ID = @LOCAL AND REFERENCE_ID = @REFERENCE_ID UPDATE references_warehouse set QUANTITY = 0 WHERE WAREHOUSE_ID = @FRANCA AND REFERENCE_ID = @REFERENCE_ID
GO</v>
      </c>
      <c r="U339" s="21"/>
      <c r="V339" s="21"/>
      <c r="W339" s="21"/>
      <c r="X339" s="21"/>
      <c r="Y339" s="21"/>
      <c r="Z339" s="21"/>
      <c r="AA339" s="21"/>
      <c r="AB339" s="54" t="str">
        <f t="shared" si="46"/>
        <v>DECLARE @REFERENCE_ID INT = (SELECT REFERENCE_ID FROM item_references WHERE ITEM_ID = @ITEM_ID AND REFERENCE_CODE = '7')</v>
      </c>
      <c r="AC339" s="21"/>
      <c r="AD339" s="54" t="str">
        <f t="shared" si="47"/>
        <v>UPDATE references_warehouse set QUANTITY = 0 WHERE WAREHOUSE_ID = @LOCAL AND REFERENCE_ID = @REFERENCE_ID</v>
      </c>
      <c r="AE339" s="21"/>
      <c r="AF339" s="54" t="str">
        <f t="shared" si="48"/>
        <v>UPDATE references_warehouse set QUANTITY = 0 WHERE WAREHOUSE_ID = @FRANCA AND REFERENCE_ID = @REFERENCE_ID</v>
      </c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</row>
    <row r="340" spans="1:45" hidden="1" x14ac:dyDescent="0.25">
      <c r="A340" s="53" t="s">
        <v>823</v>
      </c>
      <c r="B340" s="53" t="s">
        <v>1030</v>
      </c>
      <c r="C340" s="53"/>
      <c r="D340" s="53" t="s">
        <v>824</v>
      </c>
      <c r="E340" s="53"/>
      <c r="F340" s="53"/>
      <c r="G340">
        <v>0</v>
      </c>
      <c r="H340">
        <v>0</v>
      </c>
      <c r="I340" s="53" t="s">
        <v>626</v>
      </c>
      <c r="J340">
        <v>600</v>
      </c>
      <c r="K340" s="21" t="str">
        <f t="shared" si="41"/>
        <v>001-VA-1131-1</v>
      </c>
      <c r="L340" s="21"/>
      <c r="M340" s="21"/>
      <c r="N340" s="21"/>
      <c r="O340" s="21"/>
      <c r="P340" s="23" t="str">
        <f t="shared" si="42"/>
        <v>DECLARE @ITEM_ID INT = (SELECT ITEM_ID FROM items a join lines b on b.LINE_ID = a.LINE_ID WHERE b.LINE_CODE +'-'+a.INTERNAL_REFERENCE = '001-VA-1131')</v>
      </c>
      <c r="Q340" s="23" t="str">
        <f t="shared" si="43"/>
        <v>DECLARE @ISACTIVE BIT = (CASE WHEN 'Si' = 'Si' THEN 1 ELSE 0 END)</v>
      </c>
      <c r="R340" s="23" t="str">
        <f t="shared" si="44"/>
        <v>@ITEM_ID,'1','','Nregro','',NULL,0,@ISACTIVE,600</v>
      </c>
      <c r="S340" s="21"/>
      <c r="T340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'001-VA-1131') DECLARE @ISACTIVE BIT = (CASE WHEN 'Si' = 'Si' THEN 1 ELSE 0 END) insert into item_references (ITEM_ID, REFERENCE_CODE, PROVIDER_REFERENCE_CODE, REFERENCE_NAME, PROVIDER_REFERENCE_NAME, NOTES, INVENTORY_QUANTITY, IS_ACTIVE, ALARM_MINIMUM_QUANTITY) values  (@ITEM_ID,'1','','Nregro','',NULL,0,@ISACTIVE,600)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40" s="21"/>
      <c r="V340" s="21"/>
      <c r="W340" s="21"/>
      <c r="X340" s="21"/>
      <c r="Y340" s="21"/>
      <c r="Z340" s="21"/>
      <c r="AA340" s="21"/>
      <c r="AB340" s="54" t="str">
        <f t="shared" si="46"/>
        <v>DECLARE @REFERENCE_ID INT = (SELECT REFERENCE_ID FROM item_references WHERE ITEM_ID = @ITEM_ID AND REFERENCE_CODE = '1')</v>
      </c>
      <c r="AC340" s="21"/>
      <c r="AD340" s="54" t="str">
        <f t="shared" si="47"/>
        <v>UPDATE references_warehouse set QUANTITY = 0 WHERE WAREHOUSE_ID = @LOCAL AND REFERENCE_ID = @REFERENCE_ID</v>
      </c>
      <c r="AE340" s="21"/>
      <c r="AF340" s="54" t="str">
        <f t="shared" si="48"/>
        <v>UPDATE references_warehouse set QUANTITY = 0 WHERE WAREHOUSE_ID = @FRANCA AND REFERENCE_ID = @REFERENCE_ID</v>
      </c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</row>
    <row r="341" spans="1:45" hidden="1" x14ac:dyDescent="0.25">
      <c r="A341" s="53" t="s">
        <v>823</v>
      </c>
      <c r="B341" s="53" t="s">
        <v>1034</v>
      </c>
      <c r="C341" s="53"/>
      <c r="D341" s="53" t="s">
        <v>715</v>
      </c>
      <c r="E341" s="53"/>
      <c r="F341" s="53"/>
      <c r="G341">
        <v>0</v>
      </c>
      <c r="H341">
        <v>0</v>
      </c>
      <c r="I341" s="53" t="s">
        <v>626</v>
      </c>
      <c r="J341">
        <v>600</v>
      </c>
      <c r="K341" s="21" t="str">
        <f t="shared" si="41"/>
        <v>001-VA-1131-4</v>
      </c>
      <c r="L341" s="21"/>
      <c r="M341" s="21"/>
      <c r="N341" s="21"/>
      <c r="O341" s="21"/>
      <c r="P341" s="23" t="str">
        <f t="shared" si="42"/>
        <v>DECLARE @ITEM_ID INT = (SELECT ITEM_ID FROM items a join lines b on b.LINE_ID = a.LINE_ID WHERE b.LINE_CODE +'-'+a.INTERNAL_REFERENCE = '001-VA-1131')</v>
      </c>
      <c r="Q341" s="23" t="str">
        <f t="shared" si="43"/>
        <v>DECLARE @ISACTIVE BIT = (CASE WHEN 'Si' = 'Si' THEN 1 ELSE 0 END)</v>
      </c>
      <c r="R341" s="23" t="str">
        <f t="shared" si="44"/>
        <v>@ITEM_ID,'4','','Rojo','',NULL,0,@ISACTIVE,600</v>
      </c>
      <c r="S341" s="21"/>
      <c r="T341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'001-VA-1131') DECLARE @ISACTIVE BIT = (CASE WHEN 'Si' = 'Si' THEN 1 ELSE 0 END) insert into item_references (ITEM_ID, REFERENCE_CODE, PROVIDER_REFERENCE_CODE, REFERENCE_NAME, PROVIDER_REFERENCE_NAME, NOTES, INVENTORY_QUANTITY, IS_ACTIVE, ALARM_MINIMUM_QUANTITY) values  (@ITEM_ID,'4','','Rojo','',NULL,0,@ISACTIVE,600)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341" s="21"/>
      <c r="V341" s="21"/>
      <c r="W341" s="21"/>
      <c r="X341" s="21"/>
      <c r="Y341" s="21"/>
      <c r="Z341" s="21"/>
      <c r="AA341" s="21"/>
      <c r="AB341" s="54" t="str">
        <f t="shared" si="46"/>
        <v>DECLARE @REFERENCE_ID INT = (SELECT REFERENCE_ID FROM item_references WHERE ITEM_ID = @ITEM_ID AND REFERENCE_CODE = '4')</v>
      </c>
      <c r="AC341" s="21"/>
      <c r="AD341" s="54" t="str">
        <f t="shared" si="47"/>
        <v>UPDATE references_warehouse set QUANTITY = 0 WHERE WAREHOUSE_ID = @LOCAL AND REFERENCE_ID = @REFERENCE_ID</v>
      </c>
      <c r="AE341" s="21"/>
      <c r="AF341" s="54" t="str">
        <f t="shared" si="48"/>
        <v>UPDATE references_warehouse set QUANTITY = 0 WHERE WAREHOUSE_ID = @FRANCA AND REFERENCE_ID = @REFERENCE_ID</v>
      </c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</row>
    <row r="342" spans="1:45" hidden="1" x14ac:dyDescent="0.25">
      <c r="A342" s="53" t="s">
        <v>823</v>
      </c>
      <c r="B342" s="53" t="s">
        <v>1038</v>
      </c>
      <c r="C342" s="53"/>
      <c r="D342" s="53" t="s">
        <v>721</v>
      </c>
      <c r="E342" s="53"/>
      <c r="F342" s="53"/>
      <c r="G342">
        <v>0</v>
      </c>
      <c r="H342">
        <v>0</v>
      </c>
      <c r="I342" s="53" t="s">
        <v>626</v>
      </c>
      <c r="J342">
        <v>600</v>
      </c>
      <c r="K342" s="21" t="str">
        <f t="shared" si="41"/>
        <v>001-VA-1131-5</v>
      </c>
      <c r="L342" s="21"/>
      <c r="M342" s="21"/>
      <c r="N342" s="21"/>
      <c r="O342" s="21"/>
      <c r="P342" s="23" t="str">
        <f t="shared" si="42"/>
        <v>DECLARE @ITEM_ID INT = (SELECT ITEM_ID FROM items a join lines b on b.LINE_ID = a.LINE_ID WHERE b.LINE_CODE +'-'+a.INTERNAL_REFERENCE = '001-VA-1131')</v>
      </c>
      <c r="Q342" s="23" t="str">
        <f t="shared" si="43"/>
        <v>DECLARE @ISACTIVE BIT = (CASE WHEN 'Si' = 'Si' THEN 1 ELSE 0 END)</v>
      </c>
      <c r="R342" s="23" t="str">
        <f t="shared" si="44"/>
        <v>@ITEM_ID,'5','','Verde','',NULL,0,@ISACTIVE,600</v>
      </c>
      <c r="S342" s="21"/>
      <c r="T342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'001-VA-1131') DECLARE @ISACTIVE BIT = (CASE WHEN 'Si' = 'Si' THEN 1 ELSE 0 END) insert into item_references (ITEM_ID, REFERENCE_CODE, PROVIDER_REFERENCE_CODE, REFERENCE_NAME, PROVIDER_REFERENCE_NAME, NOTES, INVENTORY_QUANTITY, IS_ACTIVE, ALARM_MINIMUM_QUANTITY) values  (@ITEM_ID,'5','','Verde','',NULL,0,@ISACTIVE,600)
DECLARE @REFERENCE_ID INT = (SELECT REFERENCE_ID FROM item_references WHERE ITEM_ID = @ITEM_ID AND REFERENCE_CODE = '5') UPDATE references_warehouse set QUANTITY = 0 WHERE WAREHOUSE_ID = @LOCAL AND REFERENCE_ID = @REFERENCE_ID UPDATE references_warehouse set QUANTITY = 0 WHERE WAREHOUSE_ID = @FRANCA AND REFERENCE_ID = @REFERENCE_ID
GO</v>
      </c>
      <c r="U342" s="21"/>
      <c r="V342" s="21"/>
      <c r="W342" s="21"/>
      <c r="X342" s="21"/>
      <c r="Y342" s="21"/>
      <c r="Z342" s="21"/>
      <c r="AA342" s="21"/>
      <c r="AB342" s="54" t="str">
        <f t="shared" si="46"/>
        <v>DECLARE @REFERENCE_ID INT = (SELECT REFERENCE_ID FROM item_references WHERE ITEM_ID = @ITEM_ID AND REFERENCE_CODE = '5')</v>
      </c>
      <c r="AC342" s="21"/>
      <c r="AD342" s="54" t="str">
        <f t="shared" si="47"/>
        <v>UPDATE references_warehouse set QUANTITY = 0 WHERE WAREHOUSE_ID = @LOCAL AND REFERENCE_ID = @REFERENCE_ID</v>
      </c>
      <c r="AE342" s="21"/>
      <c r="AF342" s="54" t="str">
        <f t="shared" si="48"/>
        <v>UPDATE references_warehouse set QUANTITY = 0 WHERE WAREHOUSE_ID = @FRANCA AND REFERENCE_ID = @REFERENCE_ID</v>
      </c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</row>
    <row r="343" spans="1:45" hidden="1" x14ac:dyDescent="0.25">
      <c r="A343" s="53" t="s">
        <v>825</v>
      </c>
      <c r="B343" s="53" t="s">
        <v>1033</v>
      </c>
      <c r="C343" s="53"/>
      <c r="D343" s="53" t="s">
        <v>720</v>
      </c>
      <c r="E343" s="53"/>
      <c r="F343" s="53"/>
      <c r="G343">
        <v>0</v>
      </c>
      <c r="H343">
        <v>0</v>
      </c>
      <c r="I343" s="53" t="s">
        <v>626</v>
      </c>
      <c r="J343">
        <v>600</v>
      </c>
      <c r="K343" s="21" t="str">
        <f t="shared" si="41"/>
        <v>001-VA-1132-3</v>
      </c>
      <c r="L343" s="21"/>
      <c r="M343" s="21"/>
      <c r="N343" s="21"/>
      <c r="O343" s="21"/>
      <c r="P343" s="23" t="str">
        <f t="shared" si="42"/>
        <v>DECLARE @ITEM_ID INT = (SELECT ITEM_ID FROM items a join lines b on b.LINE_ID = a.LINE_ID WHERE b.LINE_CODE +'-'+a.INTERNAL_REFERENCE = '001-VA-1132')</v>
      </c>
      <c r="Q343" s="23" t="str">
        <f t="shared" si="43"/>
        <v>DECLARE @ISACTIVE BIT = (CASE WHEN 'Si' = 'Si' THEN 1 ELSE 0 END)</v>
      </c>
      <c r="R343" s="23" t="str">
        <f t="shared" si="44"/>
        <v>@ITEM_ID,'3','','Azul Royal','',NULL,0,@ISACTIVE,600</v>
      </c>
      <c r="S343" s="21"/>
      <c r="T343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'001-VA-1132') DECLARE @ISACTIVE BIT = (CASE WHEN 'Si' = 'Si' THEN 1 ELSE 0 END) insert into item_references (ITEM_ID, REFERENCE_CODE, PROVIDER_REFERENCE_CODE, REFERENCE_NAME, PROVIDER_REFERENCE_NAME, NOTES, INVENTORY_QUANTITY, IS_ACTIVE, ALARM_MINIMUM_QUANTITY) values  (@ITEM_ID,'3','','Azul Royal','',NULL,0,@ISACTIVE,600)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343" s="21"/>
      <c r="V343" s="21"/>
      <c r="W343" s="21"/>
      <c r="X343" s="21"/>
      <c r="Y343" s="21"/>
      <c r="Z343" s="21"/>
      <c r="AA343" s="21"/>
      <c r="AB343" s="54" t="str">
        <f t="shared" si="46"/>
        <v>DECLARE @REFERENCE_ID INT = (SELECT REFERENCE_ID FROM item_references WHERE ITEM_ID = @ITEM_ID AND REFERENCE_CODE = '3')</v>
      </c>
      <c r="AC343" s="21"/>
      <c r="AD343" s="54" t="str">
        <f t="shared" si="47"/>
        <v>UPDATE references_warehouse set QUANTITY = 0 WHERE WAREHOUSE_ID = @LOCAL AND REFERENCE_ID = @REFERENCE_ID</v>
      </c>
      <c r="AE343" s="21"/>
      <c r="AF343" s="54" t="str">
        <f t="shared" si="48"/>
        <v>UPDATE references_warehouse set QUANTITY = 0 WHERE WAREHOUSE_ID = @FRANCA AND REFERENCE_ID = @REFERENCE_ID</v>
      </c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</row>
    <row r="344" spans="1:45" hidden="1" x14ac:dyDescent="0.25">
      <c r="A344" s="53" t="s">
        <v>825</v>
      </c>
      <c r="B344" s="53" t="s">
        <v>1032</v>
      </c>
      <c r="C344" s="53"/>
      <c r="D344" s="53" t="s">
        <v>716</v>
      </c>
      <c r="E344" s="53"/>
      <c r="F344" s="53"/>
      <c r="G344">
        <v>0</v>
      </c>
      <c r="H344">
        <v>0</v>
      </c>
      <c r="I344" s="53" t="s">
        <v>626</v>
      </c>
      <c r="J344">
        <v>600</v>
      </c>
      <c r="K344" s="21" t="str">
        <f t="shared" si="41"/>
        <v>001-VA-1132-2</v>
      </c>
      <c r="L344" s="21"/>
      <c r="M344" s="21"/>
      <c r="N344" s="21"/>
      <c r="O344" s="21"/>
      <c r="P344" s="23" t="str">
        <f t="shared" si="42"/>
        <v>DECLARE @ITEM_ID INT = (SELECT ITEM_ID FROM items a join lines b on b.LINE_ID = a.LINE_ID WHERE b.LINE_CODE +'-'+a.INTERNAL_REFERENCE = '001-VA-1132')</v>
      </c>
      <c r="Q344" s="23" t="str">
        <f t="shared" si="43"/>
        <v>DECLARE @ISACTIVE BIT = (CASE WHEN 'Si' = 'Si' THEN 1 ELSE 0 END)</v>
      </c>
      <c r="R344" s="23" t="str">
        <f t="shared" si="44"/>
        <v>@ITEM_ID,'2','','Gris','',NULL,0,@ISACTIVE,600</v>
      </c>
      <c r="S344" s="21"/>
      <c r="T344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'001-VA-1132') DECLARE @ISACTIVE BIT = (CASE WHEN 'Si' = 'Si' THEN 1 ELSE 0 END) insert into item_references (ITEM_ID, REFERENCE_CODE, PROVIDER_REFERENCE_CODE, REFERENCE_NAME, PROVIDER_REFERENCE_NAME, NOTES, INVENTORY_QUANTITY, IS_ACTIVE, ALARM_MINIMUM_QUANTITY) values  (@ITEM_ID,'2','','Gris','',NULL,0,@ISACTIVE,600)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44" s="21"/>
      <c r="V344" s="21"/>
      <c r="W344" s="21"/>
      <c r="X344" s="21"/>
      <c r="Y344" s="21"/>
      <c r="Z344" s="21"/>
      <c r="AA344" s="21"/>
      <c r="AB344" s="54" t="str">
        <f t="shared" si="46"/>
        <v>DECLARE @REFERENCE_ID INT = (SELECT REFERENCE_ID FROM item_references WHERE ITEM_ID = @ITEM_ID AND REFERENCE_CODE = '2')</v>
      </c>
      <c r="AC344" s="21"/>
      <c r="AD344" s="54" t="str">
        <f t="shared" si="47"/>
        <v>UPDATE references_warehouse set QUANTITY = 0 WHERE WAREHOUSE_ID = @LOCAL AND REFERENCE_ID = @REFERENCE_ID</v>
      </c>
      <c r="AE344" s="21"/>
      <c r="AF344" s="54" t="str">
        <f t="shared" si="48"/>
        <v>UPDATE references_warehouse set QUANTITY = 0 WHERE WAREHOUSE_ID = @FRANCA AND REFERENCE_ID = @REFERENCE_ID</v>
      </c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</row>
    <row r="345" spans="1:45" hidden="1" x14ac:dyDescent="0.25">
      <c r="A345" s="53" t="s">
        <v>825</v>
      </c>
      <c r="B345" s="53" t="s">
        <v>1030</v>
      </c>
      <c r="C345" s="53"/>
      <c r="D345" s="53" t="s">
        <v>713</v>
      </c>
      <c r="E345" s="53"/>
      <c r="F345" s="53"/>
      <c r="G345">
        <v>0</v>
      </c>
      <c r="H345">
        <v>0</v>
      </c>
      <c r="I345" s="53" t="s">
        <v>626</v>
      </c>
      <c r="J345">
        <v>600</v>
      </c>
      <c r="K345" s="21" t="str">
        <f t="shared" si="41"/>
        <v>001-VA-1132-1</v>
      </c>
      <c r="L345" s="21"/>
      <c r="M345" s="21"/>
      <c r="N345" s="21"/>
      <c r="O345" s="21"/>
      <c r="P345" s="23" t="str">
        <f t="shared" si="42"/>
        <v>DECLARE @ITEM_ID INT = (SELECT ITEM_ID FROM items a join lines b on b.LINE_ID = a.LINE_ID WHERE b.LINE_CODE +'-'+a.INTERNAL_REFERENCE = '001-VA-1132')</v>
      </c>
      <c r="Q345" s="23" t="str">
        <f t="shared" si="43"/>
        <v>DECLARE @ISACTIVE BIT = (CASE WHEN 'Si' = 'Si' THEN 1 ELSE 0 END)</v>
      </c>
      <c r="R345" s="23" t="str">
        <f t="shared" si="44"/>
        <v>@ITEM_ID,'1','','Negro','',NULL,0,@ISACTIVE,600</v>
      </c>
      <c r="S345" s="21"/>
      <c r="T345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'001-VA-1132')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45" s="21"/>
      <c r="V345" s="21"/>
      <c r="W345" s="21"/>
      <c r="X345" s="21"/>
      <c r="Y345" s="21"/>
      <c r="Z345" s="21"/>
      <c r="AA345" s="21"/>
      <c r="AB345" s="54" t="str">
        <f t="shared" si="46"/>
        <v>DECLARE @REFERENCE_ID INT = (SELECT REFERENCE_ID FROM item_references WHERE ITEM_ID = @ITEM_ID AND REFERENCE_CODE = '1')</v>
      </c>
      <c r="AC345" s="21"/>
      <c r="AD345" s="54" t="str">
        <f t="shared" si="47"/>
        <v>UPDATE references_warehouse set QUANTITY = 0 WHERE WAREHOUSE_ID = @LOCAL AND REFERENCE_ID = @REFERENCE_ID</v>
      </c>
      <c r="AE345" s="21"/>
      <c r="AF345" s="54" t="str">
        <f t="shared" si="48"/>
        <v>UPDATE references_warehouse set QUANTITY = 0 WHERE WAREHOUSE_ID = @FRANCA AND REFERENCE_ID = @REFERENCE_ID</v>
      </c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</row>
    <row r="346" spans="1:45" hidden="1" x14ac:dyDescent="0.25">
      <c r="A346" s="53" t="s">
        <v>827</v>
      </c>
      <c r="B346" s="53" t="s">
        <v>1032</v>
      </c>
      <c r="C346" s="53"/>
      <c r="D346" s="53" t="s">
        <v>828</v>
      </c>
      <c r="E346" s="53"/>
      <c r="F346" s="53"/>
      <c r="G346">
        <v>0</v>
      </c>
      <c r="H346">
        <v>0</v>
      </c>
      <c r="I346" s="53" t="s">
        <v>626</v>
      </c>
      <c r="J346">
        <v>600</v>
      </c>
      <c r="K346" s="21" t="str">
        <f t="shared" si="41"/>
        <v>001-VA-1133-2</v>
      </c>
      <c r="L346" s="21"/>
      <c r="M346" s="21"/>
      <c r="N346" s="21"/>
      <c r="O346" s="21"/>
      <c r="P346" s="23" t="str">
        <f t="shared" si="42"/>
        <v>DECLARE @ITEM_ID INT = (SELECT ITEM_ID FROM items a join lines b on b.LINE_ID = a.LINE_ID WHERE b.LINE_CODE +'-'+a.INTERNAL_REFERENCE = '001-VA-1133')</v>
      </c>
      <c r="Q346" s="23" t="str">
        <f t="shared" si="43"/>
        <v>DECLARE @ISACTIVE BIT = (CASE WHEN 'Si' = 'Si' THEN 1 ELSE 0 END)</v>
      </c>
      <c r="R346" s="23" t="str">
        <f t="shared" si="44"/>
        <v>@ITEM_ID,'2','','Negro - Azul Royal','',NULL,0,@ISACTIVE,600</v>
      </c>
      <c r="S346" s="21"/>
      <c r="T346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'001-VA-1133') DECLARE @ISACTIVE BIT = (CASE WHEN 'Si' = 'Si' THEN 1 ELSE 0 END) insert into item_references (ITEM_ID, REFERENCE_CODE, PROVIDER_REFERENCE_CODE, REFERENCE_NAME, PROVIDER_REFERENCE_NAME, NOTES, INVENTORY_QUANTITY, IS_ACTIVE, ALARM_MINIMUM_QUANTITY) values  (@ITEM_ID,'2','','Negro - Azul Royal','',NULL,0,@ISACTIVE,600)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46" s="21"/>
      <c r="V346" s="21"/>
      <c r="W346" s="21"/>
      <c r="X346" s="21"/>
      <c r="Y346" s="21"/>
      <c r="Z346" s="21"/>
      <c r="AA346" s="21"/>
      <c r="AB346" s="54" t="str">
        <f t="shared" si="46"/>
        <v>DECLARE @REFERENCE_ID INT = (SELECT REFERENCE_ID FROM item_references WHERE ITEM_ID = @ITEM_ID AND REFERENCE_CODE = '2')</v>
      </c>
      <c r="AC346" s="21"/>
      <c r="AD346" s="54" t="str">
        <f t="shared" si="47"/>
        <v>UPDATE references_warehouse set QUANTITY = 0 WHERE WAREHOUSE_ID = @LOCAL AND REFERENCE_ID = @REFERENCE_ID</v>
      </c>
      <c r="AE346" s="21"/>
      <c r="AF346" s="54" t="str">
        <f t="shared" si="48"/>
        <v>UPDATE references_warehouse set QUANTITY = 0 WHERE WAREHOUSE_ID = @FRANCA AND REFERENCE_ID = @REFERENCE_ID</v>
      </c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</row>
    <row r="347" spans="1:45" hidden="1" x14ac:dyDescent="0.25">
      <c r="A347" s="53" t="s">
        <v>827</v>
      </c>
      <c r="B347" s="53" t="s">
        <v>1030</v>
      </c>
      <c r="C347" s="53"/>
      <c r="D347" s="53" t="s">
        <v>798</v>
      </c>
      <c r="E347" s="53"/>
      <c r="F347" s="53"/>
      <c r="G347">
        <v>0</v>
      </c>
      <c r="H347">
        <v>0</v>
      </c>
      <c r="I347" s="53" t="s">
        <v>626</v>
      </c>
      <c r="J347">
        <v>600</v>
      </c>
      <c r="K347" s="21" t="str">
        <f t="shared" si="41"/>
        <v>001-VA-1133-1</v>
      </c>
      <c r="L347" s="21"/>
      <c r="M347" s="21"/>
      <c r="N347" s="21"/>
      <c r="O347" s="21"/>
      <c r="P347" s="23" t="str">
        <f t="shared" si="42"/>
        <v>DECLARE @ITEM_ID INT = (SELECT ITEM_ID FROM items a join lines b on b.LINE_ID = a.LINE_ID WHERE b.LINE_CODE +'-'+a.INTERNAL_REFERENCE = '001-VA-1133')</v>
      </c>
      <c r="Q347" s="23" t="str">
        <f t="shared" si="43"/>
        <v>DECLARE @ISACTIVE BIT = (CASE WHEN 'Si' = 'Si' THEN 1 ELSE 0 END)</v>
      </c>
      <c r="R347" s="23" t="str">
        <f t="shared" si="44"/>
        <v>@ITEM_ID,'1','','Negro - Gris','',NULL,0,@ISACTIVE,600</v>
      </c>
      <c r="S347" s="21"/>
      <c r="T347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'001-VA-1133')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 - Gris','',NULL,0,@ISACTIVE,600)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47" s="21"/>
      <c r="V347" s="21"/>
      <c r="W347" s="21"/>
      <c r="X347" s="21"/>
      <c r="Y347" s="21"/>
      <c r="Z347" s="21"/>
      <c r="AA347" s="21"/>
      <c r="AB347" s="54" t="str">
        <f t="shared" si="46"/>
        <v>DECLARE @REFERENCE_ID INT = (SELECT REFERENCE_ID FROM item_references WHERE ITEM_ID = @ITEM_ID AND REFERENCE_CODE = '1')</v>
      </c>
      <c r="AC347" s="21"/>
      <c r="AD347" s="54" t="str">
        <f t="shared" si="47"/>
        <v>UPDATE references_warehouse set QUANTITY = 0 WHERE WAREHOUSE_ID = @LOCAL AND REFERENCE_ID = @REFERENCE_ID</v>
      </c>
      <c r="AE347" s="21"/>
      <c r="AF347" s="54" t="str">
        <f t="shared" si="48"/>
        <v>UPDATE references_warehouse set QUANTITY = 0 WHERE WAREHOUSE_ID = @FRANCA AND REFERENCE_ID = @REFERENCE_ID</v>
      </c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</row>
    <row r="348" spans="1:45" hidden="1" x14ac:dyDescent="0.25">
      <c r="A348" s="53" t="s">
        <v>829</v>
      </c>
      <c r="B348" s="53" t="s">
        <v>1030</v>
      </c>
      <c r="C348" s="53"/>
      <c r="D348" s="53" t="s">
        <v>724</v>
      </c>
      <c r="E348" s="53"/>
      <c r="F348" s="53"/>
      <c r="G348">
        <v>0</v>
      </c>
      <c r="H348">
        <v>0</v>
      </c>
      <c r="I348" s="53" t="s">
        <v>626</v>
      </c>
      <c r="J348">
        <v>600</v>
      </c>
      <c r="K348" s="21" t="str">
        <f t="shared" si="41"/>
        <v>001-VA-1134-1</v>
      </c>
      <c r="L348" s="21"/>
      <c r="M348" s="21"/>
      <c r="N348" s="21"/>
      <c r="O348" s="21"/>
      <c r="P348" s="23" t="str">
        <f t="shared" si="42"/>
        <v>DECLARE @ITEM_ID INT = (SELECT ITEM_ID FROM items a join lines b on b.LINE_ID = a.LINE_ID WHERE b.LINE_CODE +'-'+a.INTERNAL_REFERENCE = '001-VA-1134')</v>
      </c>
      <c r="Q348" s="23" t="str">
        <f t="shared" si="43"/>
        <v>DECLARE @ISACTIVE BIT = (CASE WHEN 'Si' = 'Si' THEN 1 ELSE 0 END)</v>
      </c>
      <c r="R348" s="23" t="str">
        <f t="shared" si="44"/>
        <v>@ITEM_ID,'1','','Natural','',NULL,0,@ISACTIVE,600</v>
      </c>
      <c r="S348" s="21"/>
      <c r="T348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'001-VA-1134') DECLARE @ISACTIVE BIT = (CASE WHEN 'Si' = 'Si' THEN 1 ELSE 0 END) insert into item_references (ITEM_ID, REFERENCE_CODE, PROVIDER_REFERENCE_CODE, REFERENCE_NAME, PROVIDER_REFERENCE_NAME, NOTES, INVENTORY_QUANTITY, IS_ACTIVE, ALARM_MINIMUM_QUANTITY) values  (@ITEM_ID,'1','','Natural','',NULL,0,@ISACTIVE,600)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48" s="21"/>
      <c r="V348" s="21"/>
      <c r="W348" s="21"/>
      <c r="X348" s="21"/>
      <c r="Y348" s="21"/>
      <c r="Z348" s="21"/>
      <c r="AA348" s="21"/>
      <c r="AB348" s="54" t="str">
        <f t="shared" si="46"/>
        <v>DECLARE @REFERENCE_ID INT = (SELECT REFERENCE_ID FROM item_references WHERE ITEM_ID = @ITEM_ID AND REFERENCE_CODE = '1')</v>
      </c>
      <c r="AC348" s="21"/>
      <c r="AD348" s="54" t="str">
        <f t="shared" si="47"/>
        <v>UPDATE references_warehouse set QUANTITY = 0 WHERE WAREHOUSE_ID = @LOCAL AND REFERENCE_ID = @REFERENCE_ID</v>
      </c>
      <c r="AE348" s="21"/>
      <c r="AF348" s="54" t="str">
        <f t="shared" si="48"/>
        <v>UPDATE references_warehouse set QUANTITY = 0 WHERE WAREHOUSE_ID = @FRANCA AND REFERENCE_ID = @REFERENCE_ID</v>
      </c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</row>
    <row r="349" spans="1:45" hidden="1" x14ac:dyDescent="0.25">
      <c r="A349" s="53" t="s">
        <v>830</v>
      </c>
      <c r="B349" s="53" t="s">
        <v>1032</v>
      </c>
      <c r="C349" s="53"/>
      <c r="D349" s="53" t="s">
        <v>720</v>
      </c>
      <c r="E349" s="53"/>
      <c r="F349" s="53"/>
      <c r="G349">
        <v>0</v>
      </c>
      <c r="H349">
        <v>0</v>
      </c>
      <c r="I349" s="53" t="s">
        <v>626</v>
      </c>
      <c r="J349">
        <v>600</v>
      </c>
      <c r="K349" s="21" t="str">
        <f t="shared" si="41"/>
        <v>001-VA-1135-2</v>
      </c>
      <c r="L349" s="21"/>
      <c r="M349" s="21"/>
      <c r="N349" s="21"/>
      <c r="O349" s="21"/>
      <c r="P349" s="23" t="str">
        <f t="shared" si="42"/>
        <v>DECLARE @ITEM_ID INT = (SELECT ITEM_ID FROM items a join lines b on b.LINE_ID = a.LINE_ID WHERE b.LINE_CODE +'-'+a.INTERNAL_REFERENCE = '001-VA-1135')</v>
      </c>
      <c r="Q349" s="23" t="str">
        <f t="shared" si="43"/>
        <v>DECLARE @ISACTIVE BIT = (CASE WHEN 'Si' = 'Si' THEN 1 ELSE 0 END)</v>
      </c>
      <c r="R349" s="23" t="str">
        <f t="shared" si="44"/>
        <v>@ITEM_ID,'2','','Azul Royal','',NULL,0,@ISACTIVE,600</v>
      </c>
      <c r="S349" s="21"/>
      <c r="T349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'001-VA-1135')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 Royal','',NULL,0,@ISACTIVE,600)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49" s="21"/>
      <c r="V349" s="21"/>
      <c r="W349" s="21"/>
      <c r="X349" s="21"/>
      <c r="Y349" s="21"/>
      <c r="Z349" s="21"/>
      <c r="AA349" s="21"/>
      <c r="AB349" s="54" t="str">
        <f t="shared" si="46"/>
        <v>DECLARE @REFERENCE_ID INT = (SELECT REFERENCE_ID FROM item_references WHERE ITEM_ID = @ITEM_ID AND REFERENCE_CODE = '2')</v>
      </c>
      <c r="AC349" s="21"/>
      <c r="AD349" s="54" t="str">
        <f t="shared" si="47"/>
        <v>UPDATE references_warehouse set QUANTITY = 0 WHERE WAREHOUSE_ID = @LOCAL AND REFERENCE_ID = @REFERENCE_ID</v>
      </c>
      <c r="AE349" s="21"/>
      <c r="AF349" s="54" t="str">
        <f t="shared" si="48"/>
        <v>UPDATE references_warehouse set QUANTITY = 0 WHERE WAREHOUSE_ID = @FRANCA AND REFERENCE_ID = @REFERENCE_ID</v>
      </c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</row>
    <row r="350" spans="1:45" hidden="1" x14ac:dyDescent="0.25">
      <c r="A350" s="53" t="s">
        <v>830</v>
      </c>
      <c r="B350" s="53" t="s">
        <v>1038</v>
      </c>
      <c r="C350" s="53"/>
      <c r="D350" s="53" t="s">
        <v>716</v>
      </c>
      <c r="E350" s="53"/>
      <c r="F350" s="53"/>
      <c r="G350">
        <v>0</v>
      </c>
      <c r="H350">
        <v>0</v>
      </c>
      <c r="I350" s="53" t="s">
        <v>626</v>
      </c>
      <c r="J350">
        <v>600</v>
      </c>
      <c r="K350" s="21" t="str">
        <f t="shared" si="41"/>
        <v>001-VA-1135-5</v>
      </c>
      <c r="L350" s="21"/>
      <c r="M350" s="21"/>
      <c r="N350" s="21"/>
      <c r="O350" s="21"/>
      <c r="P350" s="23" t="str">
        <f t="shared" si="42"/>
        <v>DECLARE @ITEM_ID INT = (SELECT ITEM_ID FROM items a join lines b on b.LINE_ID = a.LINE_ID WHERE b.LINE_CODE +'-'+a.INTERNAL_REFERENCE = '001-VA-1135')</v>
      </c>
      <c r="Q350" s="23" t="str">
        <f t="shared" si="43"/>
        <v>DECLARE @ISACTIVE BIT = (CASE WHEN 'Si' = 'Si' THEN 1 ELSE 0 END)</v>
      </c>
      <c r="R350" s="23" t="str">
        <f t="shared" si="44"/>
        <v>@ITEM_ID,'5','','Gris','',NULL,0,@ISACTIVE,600</v>
      </c>
      <c r="S350" s="21"/>
      <c r="T350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'001-VA-1135') DECLARE @ISACTIVE BIT = (CASE WHEN 'Si' = 'Si' THEN 1 ELSE 0 END) insert into item_references (ITEM_ID, REFERENCE_CODE, PROVIDER_REFERENCE_CODE, REFERENCE_NAME, PROVIDER_REFERENCE_NAME, NOTES, INVENTORY_QUANTITY, IS_ACTIVE, ALARM_MINIMUM_QUANTITY) values  (@ITEM_ID,'5','','Gris','',NULL,0,@ISACTIVE,600)
DECLARE @REFERENCE_ID INT = (SELECT REFERENCE_ID FROM item_references WHERE ITEM_ID = @ITEM_ID AND REFERENCE_CODE = '5') UPDATE references_warehouse set QUANTITY = 0 WHERE WAREHOUSE_ID = @LOCAL AND REFERENCE_ID = @REFERENCE_ID UPDATE references_warehouse set QUANTITY = 0 WHERE WAREHOUSE_ID = @FRANCA AND REFERENCE_ID = @REFERENCE_ID
GO</v>
      </c>
      <c r="U350" s="21"/>
      <c r="V350" s="21"/>
      <c r="W350" s="21"/>
      <c r="X350" s="21"/>
      <c r="Y350" s="21"/>
      <c r="Z350" s="21"/>
      <c r="AA350" s="21"/>
      <c r="AB350" s="54" t="str">
        <f t="shared" si="46"/>
        <v>DECLARE @REFERENCE_ID INT = (SELECT REFERENCE_ID FROM item_references WHERE ITEM_ID = @ITEM_ID AND REFERENCE_CODE = '5')</v>
      </c>
      <c r="AC350" s="21"/>
      <c r="AD350" s="54" t="str">
        <f t="shared" si="47"/>
        <v>UPDATE references_warehouse set QUANTITY = 0 WHERE WAREHOUSE_ID = @LOCAL AND REFERENCE_ID = @REFERENCE_ID</v>
      </c>
      <c r="AE350" s="21"/>
      <c r="AF350" s="54" t="str">
        <f t="shared" si="48"/>
        <v>UPDATE references_warehouse set QUANTITY = 0 WHERE WAREHOUSE_ID = @FRANCA AND REFERENCE_ID = @REFERENCE_ID</v>
      </c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</row>
    <row r="351" spans="1:45" hidden="1" x14ac:dyDescent="0.25">
      <c r="A351" s="53" t="s">
        <v>830</v>
      </c>
      <c r="B351" s="53" t="s">
        <v>1030</v>
      </c>
      <c r="C351" s="53"/>
      <c r="D351" s="53" t="s">
        <v>713</v>
      </c>
      <c r="E351" s="53"/>
      <c r="F351" s="53"/>
      <c r="G351">
        <v>0</v>
      </c>
      <c r="H351">
        <v>0</v>
      </c>
      <c r="I351" s="53" t="s">
        <v>626</v>
      </c>
      <c r="J351">
        <v>600</v>
      </c>
      <c r="K351" s="21" t="str">
        <f t="shared" si="41"/>
        <v>001-VA-1135-1</v>
      </c>
      <c r="L351" s="21"/>
      <c r="M351" s="21"/>
      <c r="N351" s="21"/>
      <c r="O351" s="21"/>
      <c r="P351" s="23" t="str">
        <f t="shared" si="42"/>
        <v>DECLARE @ITEM_ID INT = (SELECT ITEM_ID FROM items a join lines b on b.LINE_ID = a.LINE_ID WHERE b.LINE_CODE +'-'+a.INTERNAL_REFERENCE = '001-VA-1135')</v>
      </c>
      <c r="Q351" s="23" t="str">
        <f t="shared" si="43"/>
        <v>DECLARE @ISACTIVE BIT = (CASE WHEN 'Si' = 'Si' THEN 1 ELSE 0 END)</v>
      </c>
      <c r="R351" s="23" t="str">
        <f t="shared" si="44"/>
        <v>@ITEM_ID,'1','','Negro','',NULL,0,@ISACTIVE,600</v>
      </c>
      <c r="S351" s="21"/>
      <c r="T351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'001-VA-1135')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51" s="21"/>
      <c r="V351" s="21"/>
      <c r="W351" s="21"/>
      <c r="X351" s="21"/>
      <c r="Y351" s="21"/>
      <c r="Z351" s="21"/>
      <c r="AA351" s="21"/>
      <c r="AB351" s="54" t="str">
        <f t="shared" si="46"/>
        <v>DECLARE @REFERENCE_ID INT = (SELECT REFERENCE_ID FROM item_references WHERE ITEM_ID = @ITEM_ID AND REFERENCE_CODE = '1')</v>
      </c>
      <c r="AC351" s="21"/>
      <c r="AD351" s="54" t="str">
        <f t="shared" si="47"/>
        <v>UPDATE references_warehouse set QUANTITY = 0 WHERE WAREHOUSE_ID = @LOCAL AND REFERENCE_ID = @REFERENCE_ID</v>
      </c>
      <c r="AE351" s="21"/>
      <c r="AF351" s="54" t="str">
        <f t="shared" si="48"/>
        <v>UPDATE references_warehouse set QUANTITY = 0 WHERE WAREHOUSE_ID = @FRANCA AND REFERENCE_ID = @REFERENCE_ID</v>
      </c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</row>
    <row r="352" spans="1:45" hidden="1" x14ac:dyDescent="0.25">
      <c r="A352" s="53" t="s">
        <v>830</v>
      </c>
      <c r="B352" s="53" t="s">
        <v>1033</v>
      </c>
      <c r="C352" s="53"/>
      <c r="D352" s="53" t="s">
        <v>715</v>
      </c>
      <c r="E352" s="53"/>
      <c r="F352" s="53"/>
      <c r="G352">
        <v>0</v>
      </c>
      <c r="H352">
        <v>0</v>
      </c>
      <c r="I352" s="53" t="s">
        <v>626</v>
      </c>
      <c r="J352">
        <v>600</v>
      </c>
      <c r="K352" s="21" t="str">
        <f t="shared" si="41"/>
        <v>001-VA-1135-3</v>
      </c>
      <c r="L352" s="21"/>
      <c r="M352" s="21"/>
      <c r="N352" s="21"/>
      <c r="O352" s="21"/>
      <c r="P352" s="23" t="str">
        <f t="shared" si="42"/>
        <v>DECLARE @ITEM_ID INT = (SELECT ITEM_ID FROM items a join lines b on b.LINE_ID = a.LINE_ID WHERE b.LINE_CODE +'-'+a.INTERNAL_REFERENCE = '001-VA-1135')</v>
      </c>
      <c r="Q352" s="23" t="str">
        <f t="shared" si="43"/>
        <v>DECLARE @ISACTIVE BIT = (CASE WHEN 'Si' = 'Si' THEN 1 ELSE 0 END)</v>
      </c>
      <c r="R352" s="23" t="str">
        <f t="shared" si="44"/>
        <v>@ITEM_ID,'3','','Rojo','',NULL,0,@ISACTIVE,600</v>
      </c>
      <c r="S352" s="21"/>
      <c r="T352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'001-VA-1135') DECLARE @ISACTIVE BIT = (CASE WHEN 'Si' = 'Si' THEN 1 ELSE 0 END) insert into item_references (ITEM_ID, REFERENCE_CODE, PROVIDER_REFERENCE_CODE, REFERENCE_NAME, PROVIDER_REFERENCE_NAME, NOTES, INVENTORY_QUANTITY, IS_ACTIVE, ALARM_MINIMUM_QUANTITY) values  (@ITEM_ID,'3','','Rojo','',NULL,0,@ISACTIVE,600)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352" s="21"/>
      <c r="V352" s="21"/>
      <c r="W352" s="21"/>
      <c r="X352" s="21"/>
      <c r="Y352" s="21"/>
      <c r="Z352" s="21"/>
      <c r="AA352" s="21"/>
      <c r="AB352" s="54" t="str">
        <f t="shared" si="46"/>
        <v>DECLARE @REFERENCE_ID INT = (SELECT REFERENCE_ID FROM item_references WHERE ITEM_ID = @ITEM_ID AND REFERENCE_CODE = '3')</v>
      </c>
      <c r="AC352" s="21"/>
      <c r="AD352" s="54" t="str">
        <f t="shared" si="47"/>
        <v>UPDATE references_warehouse set QUANTITY = 0 WHERE WAREHOUSE_ID = @LOCAL AND REFERENCE_ID = @REFERENCE_ID</v>
      </c>
      <c r="AE352" s="21"/>
      <c r="AF352" s="54" t="str">
        <f t="shared" si="48"/>
        <v>UPDATE references_warehouse set QUANTITY = 0 WHERE WAREHOUSE_ID = @FRANCA AND REFERENCE_ID = @REFERENCE_ID</v>
      </c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</row>
    <row r="353" spans="1:45" hidden="1" x14ac:dyDescent="0.25">
      <c r="A353" s="53" t="s">
        <v>830</v>
      </c>
      <c r="B353" s="53" t="s">
        <v>1034</v>
      </c>
      <c r="C353" s="53"/>
      <c r="D353" s="53" t="s">
        <v>721</v>
      </c>
      <c r="E353" s="53"/>
      <c r="F353" s="53"/>
      <c r="G353">
        <v>0</v>
      </c>
      <c r="H353">
        <v>0</v>
      </c>
      <c r="I353" s="53" t="s">
        <v>626</v>
      </c>
      <c r="J353">
        <v>600</v>
      </c>
      <c r="K353" s="21" t="str">
        <f t="shared" si="41"/>
        <v>001-VA-1135-4</v>
      </c>
      <c r="L353" s="21"/>
      <c r="M353" s="21"/>
      <c r="N353" s="21"/>
      <c r="O353" s="21"/>
      <c r="P353" s="23" t="str">
        <f t="shared" si="42"/>
        <v>DECLARE @ITEM_ID INT = (SELECT ITEM_ID FROM items a join lines b on b.LINE_ID = a.LINE_ID WHERE b.LINE_CODE +'-'+a.INTERNAL_REFERENCE = '001-VA-1135')</v>
      </c>
      <c r="Q353" s="23" t="str">
        <f t="shared" si="43"/>
        <v>DECLARE @ISACTIVE BIT = (CASE WHEN 'Si' = 'Si' THEN 1 ELSE 0 END)</v>
      </c>
      <c r="R353" s="23" t="str">
        <f t="shared" si="44"/>
        <v>@ITEM_ID,'4','','Verde','',NULL,0,@ISACTIVE,600</v>
      </c>
      <c r="S353" s="21"/>
      <c r="T353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'001-VA-1135') DECLARE @ISACTIVE BIT = (CASE WHEN 'Si' = 'Si' THEN 1 ELSE 0 END) insert into item_references (ITEM_ID, REFERENCE_CODE, PROVIDER_REFERENCE_CODE, REFERENCE_NAME, PROVIDER_REFERENCE_NAME, NOTES, INVENTORY_QUANTITY, IS_ACTIVE, ALARM_MINIMUM_QUANTITY) values  (@ITEM_ID,'4','','Verde','',NULL,0,@ISACTIVE,600)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353" s="21"/>
      <c r="V353" s="21"/>
      <c r="W353" s="21"/>
      <c r="X353" s="21"/>
      <c r="Y353" s="21"/>
      <c r="Z353" s="21"/>
      <c r="AA353" s="21"/>
      <c r="AB353" s="54" t="str">
        <f t="shared" si="46"/>
        <v>DECLARE @REFERENCE_ID INT = (SELECT REFERENCE_ID FROM item_references WHERE ITEM_ID = @ITEM_ID AND REFERENCE_CODE = '4')</v>
      </c>
      <c r="AC353" s="21"/>
      <c r="AD353" s="54" t="str">
        <f t="shared" si="47"/>
        <v>UPDATE references_warehouse set QUANTITY = 0 WHERE WAREHOUSE_ID = @LOCAL AND REFERENCE_ID = @REFERENCE_ID</v>
      </c>
      <c r="AE353" s="21"/>
      <c r="AF353" s="54" t="str">
        <f t="shared" si="48"/>
        <v>UPDATE references_warehouse set QUANTITY = 0 WHERE WAREHOUSE_ID = @FRANCA AND REFERENCE_ID = @REFERENCE_ID</v>
      </c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</row>
    <row r="354" spans="1:45" hidden="1" x14ac:dyDescent="0.25">
      <c r="A354" s="53" t="s">
        <v>831</v>
      </c>
      <c r="B354" s="53" t="s">
        <v>1033</v>
      </c>
      <c r="C354" s="53"/>
      <c r="D354" s="53" t="s">
        <v>720</v>
      </c>
      <c r="E354" s="53"/>
      <c r="F354" s="53"/>
      <c r="G354">
        <v>0</v>
      </c>
      <c r="H354">
        <v>0</v>
      </c>
      <c r="I354" s="53" t="s">
        <v>626</v>
      </c>
      <c r="J354">
        <v>600</v>
      </c>
      <c r="K354" s="21" t="str">
        <f t="shared" si="41"/>
        <v>001-VA-1136-3</v>
      </c>
      <c r="L354" s="21"/>
      <c r="M354" s="21"/>
      <c r="N354" s="21"/>
      <c r="O354" s="21"/>
      <c r="P354" s="23" t="str">
        <f t="shared" si="42"/>
        <v>DECLARE @ITEM_ID INT = (SELECT ITEM_ID FROM items a join lines b on b.LINE_ID = a.LINE_ID WHERE b.LINE_CODE +'-'+a.INTERNAL_REFERENCE = '001-VA-1136')</v>
      </c>
      <c r="Q354" s="23" t="str">
        <f t="shared" si="43"/>
        <v>DECLARE @ISACTIVE BIT = (CASE WHEN 'Si' = 'Si' THEN 1 ELSE 0 END)</v>
      </c>
      <c r="R354" s="23" t="str">
        <f t="shared" si="44"/>
        <v>@ITEM_ID,'3','','Azul Royal','',NULL,0,@ISACTIVE,600</v>
      </c>
      <c r="S354" s="21"/>
      <c r="T354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'001-VA-1136') DECLARE @ISACTIVE BIT = (CASE WHEN 'Si' = 'Si' THEN 1 ELSE 0 END) insert into item_references (ITEM_ID, REFERENCE_CODE, PROVIDER_REFERENCE_CODE, REFERENCE_NAME, PROVIDER_REFERENCE_NAME, NOTES, INVENTORY_QUANTITY, IS_ACTIVE, ALARM_MINIMUM_QUANTITY) values  (@ITEM_ID,'3','','Azul Royal','',NULL,0,@ISACTIVE,600)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354" s="21"/>
      <c r="V354" s="21"/>
      <c r="W354" s="21"/>
      <c r="X354" s="21"/>
      <c r="Y354" s="21"/>
      <c r="Z354" s="21"/>
      <c r="AA354" s="21"/>
      <c r="AB354" s="54" t="str">
        <f t="shared" si="46"/>
        <v>DECLARE @REFERENCE_ID INT = (SELECT REFERENCE_ID FROM item_references WHERE ITEM_ID = @ITEM_ID AND REFERENCE_CODE = '3')</v>
      </c>
      <c r="AC354" s="21"/>
      <c r="AD354" s="54" t="str">
        <f t="shared" si="47"/>
        <v>UPDATE references_warehouse set QUANTITY = 0 WHERE WAREHOUSE_ID = @LOCAL AND REFERENCE_ID = @REFERENCE_ID</v>
      </c>
      <c r="AE354" s="21"/>
      <c r="AF354" s="54" t="str">
        <f t="shared" si="48"/>
        <v>UPDATE references_warehouse set QUANTITY = 0 WHERE WAREHOUSE_ID = @FRANCA AND REFERENCE_ID = @REFERENCE_ID</v>
      </c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</row>
    <row r="355" spans="1:45" hidden="1" x14ac:dyDescent="0.25">
      <c r="A355" s="53" t="s">
        <v>831</v>
      </c>
      <c r="B355" s="53" t="s">
        <v>1030</v>
      </c>
      <c r="C355" s="53"/>
      <c r="D355" s="53" t="s">
        <v>724</v>
      </c>
      <c r="E355" s="53"/>
      <c r="F355" s="53"/>
      <c r="G355">
        <v>0</v>
      </c>
      <c r="H355">
        <v>0</v>
      </c>
      <c r="I355" s="53" t="s">
        <v>626</v>
      </c>
      <c r="J355">
        <v>600</v>
      </c>
      <c r="K355" s="21" t="str">
        <f t="shared" si="41"/>
        <v>001-VA-1136-1</v>
      </c>
      <c r="L355" s="21"/>
      <c r="M355" s="21"/>
      <c r="N355" s="21"/>
      <c r="O355" s="21"/>
      <c r="P355" s="23" t="str">
        <f t="shared" si="42"/>
        <v>DECLARE @ITEM_ID INT = (SELECT ITEM_ID FROM items a join lines b on b.LINE_ID = a.LINE_ID WHERE b.LINE_CODE +'-'+a.INTERNAL_REFERENCE = '001-VA-1136')</v>
      </c>
      <c r="Q355" s="23" t="str">
        <f t="shared" si="43"/>
        <v>DECLARE @ISACTIVE BIT = (CASE WHEN 'Si' = 'Si' THEN 1 ELSE 0 END)</v>
      </c>
      <c r="R355" s="23" t="str">
        <f t="shared" si="44"/>
        <v>@ITEM_ID,'1','','Natural','',NULL,0,@ISACTIVE,600</v>
      </c>
      <c r="S355" s="21"/>
      <c r="T355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'001-VA-1136') DECLARE @ISACTIVE BIT = (CASE WHEN 'Si' = 'Si' THEN 1 ELSE 0 END) insert into item_references (ITEM_ID, REFERENCE_CODE, PROVIDER_REFERENCE_CODE, REFERENCE_NAME, PROVIDER_REFERENCE_NAME, NOTES, INVENTORY_QUANTITY, IS_ACTIVE, ALARM_MINIMUM_QUANTITY) values  (@ITEM_ID,'1','','Natural','',NULL,0,@ISACTIVE,600)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55" s="21"/>
      <c r="V355" s="21"/>
      <c r="W355" s="21"/>
      <c r="X355" s="21"/>
      <c r="Y355" s="21"/>
      <c r="Z355" s="21"/>
      <c r="AA355" s="21"/>
      <c r="AB355" s="54" t="str">
        <f t="shared" si="46"/>
        <v>DECLARE @REFERENCE_ID INT = (SELECT REFERENCE_ID FROM item_references WHERE ITEM_ID = @ITEM_ID AND REFERENCE_CODE = '1')</v>
      </c>
      <c r="AC355" s="21"/>
      <c r="AD355" s="54" t="str">
        <f t="shared" si="47"/>
        <v>UPDATE references_warehouse set QUANTITY = 0 WHERE WAREHOUSE_ID = @LOCAL AND REFERENCE_ID = @REFERENCE_ID</v>
      </c>
      <c r="AE355" s="21"/>
      <c r="AF355" s="54" t="str">
        <f t="shared" si="48"/>
        <v>UPDATE references_warehouse set QUANTITY = 0 WHERE WAREHOUSE_ID = @FRANCA AND REFERENCE_ID = @REFERENCE_ID</v>
      </c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</row>
    <row r="356" spans="1:45" hidden="1" x14ac:dyDescent="0.25">
      <c r="A356" s="53" t="s">
        <v>831</v>
      </c>
      <c r="B356" s="53" t="s">
        <v>1032</v>
      </c>
      <c r="C356" s="53"/>
      <c r="D356" s="53" t="s">
        <v>713</v>
      </c>
      <c r="E356" s="53"/>
      <c r="F356" s="53"/>
      <c r="G356">
        <v>0</v>
      </c>
      <c r="H356">
        <v>0</v>
      </c>
      <c r="I356" s="53" t="s">
        <v>626</v>
      </c>
      <c r="J356">
        <v>600</v>
      </c>
      <c r="K356" s="21" t="str">
        <f t="shared" si="41"/>
        <v>001-VA-1136-2</v>
      </c>
      <c r="L356" s="21"/>
      <c r="M356" s="21"/>
      <c r="N356" s="21"/>
      <c r="O356" s="21"/>
      <c r="P356" s="23" t="str">
        <f t="shared" si="42"/>
        <v>DECLARE @ITEM_ID INT = (SELECT ITEM_ID FROM items a join lines b on b.LINE_ID = a.LINE_ID WHERE b.LINE_CODE +'-'+a.INTERNAL_REFERENCE = '001-VA-1136')</v>
      </c>
      <c r="Q356" s="23" t="str">
        <f t="shared" si="43"/>
        <v>DECLARE @ISACTIVE BIT = (CASE WHEN 'Si' = 'Si' THEN 1 ELSE 0 END)</v>
      </c>
      <c r="R356" s="23" t="str">
        <f t="shared" si="44"/>
        <v>@ITEM_ID,'2','','Negro','',NULL,0,@ISACTIVE,600</v>
      </c>
      <c r="S356" s="21"/>
      <c r="T356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'001-VA-1136') DECLARE @ISACTIVE BIT = (CASE WHEN 'Si' = 'Si' THEN 1 ELSE 0 END) insert into item_references (ITEM_ID, REFERENCE_CODE, PROVIDER_REFERENCE_CODE, REFERENCE_NAME, PROVIDER_REFERENCE_NAME, NOTES, INVENTORY_QUANTITY, IS_ACTIVE, ALARM_MINIMUM_QUANTITY) values  (@ITEM_ID,'2','','Negro','',NULL,0,@ISACTIVE,600)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56" s="21"/>
      <c r="V356" s="21"/>
      <c r="W356" s="21"/>
      <c r="X356" s="21"/>
      <c r="Y356" s="21"/>
      <c r="Z356" s="21"/>
      <c r="AA356" s="21"/>
      <c r="AB356" s="54" t="str">
        <f t="shared" si="46"/>
        <v>DECLARE @REFERENCE_ID INT = (SELECT REFERENCE_ID FROM item_references WHERE ITEM_ID = @ITEM_ID AND REFERENCE_CODE = '2')</v>
      </c>
      <c r="AC356" s="21"/>
      <c r="AD356" s="54" t="str">
        <f t="shared" si="47"/>
        <v>UPDATE references_warehouse set QUANTITY = 0 WHERE WAREHOUSE_ID = @LOCAL AND REFERENCE_ID = @REFERENCE_ID</v>
      </c>
      <c r="AE356" s="21"/>
      <c r="AF356" s="54" t="str">
        <f t="shared" si="48"/>
        <v>UPDATE references_warehouse set QUANTITY = 0 WHERE WAREHOUSE_ID = @FRANCA AND REFERENCE_ID = @REFERENCE_ID</v>
      </c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</row>
    <row r="357" spans="1:45" hidden="1" x14ac:dyDescent="0.25">
      <c r="A357" s="53" t="s">
        <v>832</v>
      </c>
      <c r="B357" s="53" t="s">
        <v>1032</v>
      </c>
      <c r="C357" s="53"/>
      <c r="D357" s="53" t="s">
        <v>834</v>
      </c>
      <c r="E357" s="53"/>
      <c r="F357" s="53"/>
      <c r="G357">
        <v>0</v>
      </c>
      <c r="H357">
        <v>0</v>
      </c>
      <c r="I357" s="53" t="s">
        <v>626</v>
      </c>
      <c r="J357">
        <v>600</v>
      </c>
      <c r="K357" s="21" t="str">
        <f t="shared" si="41"/>
        <v>001-VA-1138-2</v>
      </c>
      <c r="L357" s="21"/>
      <c r="M357" s="21"/>
      <c r="N357" s="21"/>
      <c r="O357" s="21"/>
      <c r="P357" s="23" t="str">
        <f t="shared" si="42"/>
        <v>DECLARE @ITEM_ID INT = (SELECT ITEM_ID FROM items a join lines b on b.LINE_ID = a.LINE_ID WHERE b.LINE_CODE +'-'+a.INTERNAL_REFERENCE = '001-VA-1138')</v>
      </c>
      <c r="Q357" s="23" t="str">
        <f t="shared" si="43"/>
        <v>DECLARE @ISACTIVE BIT = (CASE WHEN 'Si' = 'Si' THEN 1 ELSE 0 END)</v>
      </c>
      <c r="R357" s="23" t="str">
        <f t="shared" si="44"/>
        <v>@ITEM_ID,'2','','Gris - Azul royal','',NULL,0,@ISACTIVE,600</v>
      </c>
      <c r="S357" s="21"/>
      <c r="T357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'001-VA-1138') DECLARE @ISACTIVE BIT = (CASE WHEN 'Si' = 'Si' THEN 1 ELSE 0 END) insert into item_references (ITEM_ID, REFERENCE_CODE, PROVIDER_REFERENCE_CODE, REFERENCE_NAME, PROVIDER_REFERENCE_NAME, NOTES, INVENTORY_QUANTITY, IS_ACTIVE, ALARM_MINIMUM_QUANTITY) values  (@ITEM_ID,'2','','Gris - Azul royal','',NULL,0,@ISACTIVE,600)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57" s="21"/>
      <c r="V357" s="21"/>
      <c r="W357" s="21"/>
      <c r="X357" s="21"/>
      <c r="Y357" s="21"/>
      <c r="Z357" s="21"/>
      <c r="AA357" s="21"/>
      <c r="AB357" s="54" t="str">
        <f t="shared" si="46"/>
        <v>DECLARE @REFERENCE_ID INT = (SELECT REFERENCE_ID FROM item_references WHERE ITEM_ID = @ITEM_ID AND REFERENCE_CODE = '2')</v>
      </c>
      <c r="AC357" s="21"/>
      <c r="AD357" s="54" t="str">
        <f t="shared" si="47"/>
        <v>UPDATE references_warehouse set QUANTITY = 0 WHERE WAREHOUSE_ID = @LOCAL AND REFERENCE_ID = @REFERENCE_ID</v>
      </c>
      <c r="AE357" s="21"/>
      <c r="AF357" s="54" t="str">
        <f t="shared" si="48"/>
        <v>UPDATE references_warehouse set QUANTITY = 0 WHERE WAREHOUSE_ID = @FRANCA AND REFERENCE_ID = @REFERENCE_ID</v>
      </c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</row>
    <row r="358" spans="1:45" hidden="1" x14ac:dyDescent="0.25">
      <c r="A358" s="53" t="s">
        <v>832</v>
      </c>
      <c r="B358" s="53" t="s">
        <v>1033</v>
      </c>
      <c r="C358" s="53"/>
      <c r="D358" s="53" t="s">
        <v>835</v>
      </c>
      <c r="E358" s="53"/>
      <c r="F358" s="53"/>
      <c r="G358">
        <v>0</v>
      </c>
      <c r="H358">
        <v>0</v>
      </c>
      <c r="I358" s="53" t="s">
        <v>626</v>
      </c>
      <c r="J358">
        <v>600</v>
      </c>
      <c r="K358" s="21" t="str">
        <f t="shared" si="41"/>
        <v>001-VA-1138-3</v>
      </c>
      <c r="L358" s="21"/>
      <c r="M358" s="21"/>
      <c r="N358" s="21"/>
      <c r="O358" s="21"/>
      <c r="P358" s="23" t="str">
        <f t="shared" si="42"/>
        <v>DECLARE @ITEM_ID INT = (SELECT ITEM_ID FROM items a join lines b on b.LINE_ID = a.LINE_ID WHERE b.LINE_CODE +'-'+a.INTERNAL_REFERENCE = '001-VA-1138')</v>
      </c>
      <c r="Q358" s="23" t="str">
        <f t="shared" si="43"/>
        <v>DECLARE @ISACTIVE BIT = (CASE WHEN 'Si' = 'Si' THEN 1 ELSE 0 END)</v>
      </c>
      <c r="R358" s="23" t="str">
        <f t="shared" si="44"/>
        <v>@ITEM_ID,'3','','Gris - Blanco','',NULL,0,@ISACTIVE,600</v>
      </c>
      <c r="S358" s="21"/>
      <c r="T358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'001-VA-1138') DECLARE @ISACTIVE BIT = (CASE WHEN 'Si' = 'Si' THEN 1 ELSE 0 END) insert into item_references (ITEM_ID, REFERENCE_CODE, PROVIDER_REFERENCE_CODE, REFERENCE_NAME, PROVIDER_REFERENCE_NAME, NOTES, INVENTORY_QUANTITY, IS_ACTIVE, ALARM_MINIMUM_QUANTITY) values  (@ITEM_ID,'3','','Gris - Blanco','',NULL,0,@ISACTIVE,600)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358" s="21"/>
      <c r="V358" s="21"/>
      <c r="W358" s="21"/>
      <c r="X358" s="21"/>
      <c r="Y358" s="21"/>
      <c r="Z358" s="21"/>
      <c r="AA358" s="21"/>
      <c r="AB358" s="54" t="str">
        <f t="shared" si="46"/>
        <v>DECLARE @REFERENCE_ID INT = (SELECT REFERENCE_ID FROM item_references WHERE ITEM_ID = @ITEM_ID AND REFERENCE_CODE = '3')</v>
      </c>
      <c r="AC358" s="21"/>
      <c r="AD358" s="54" t="str">
        <f t="shared" si="47"/>
        <v>UPDATE references_warehouse set QUANTITY = 0 WHERE WAREHOUSE_ID = @LOCAL AND REFERENCE_ID = @REFERENCE_ID</v>
      </c>
      <c r="AE358" s="21"/>
      <c r="AF358" s="54" t="str">
        <f t="shared" si="48"/>
        <v>UPDATE references_warehouse set QUANTITY = 0 WHERE WAREHOUSE_ID = @FRANCA AND REFERENCE_ID = @REFERENCE_ID</v>
      </c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</row>
    <row r="359" spans="1:45" hidden="1" x14ac:dyDescent="0.25">
      <c r="A359" s="53" t="s">
        <v>832</v>
      </c>
      <c r="B359" s="53" t="s">
        <v>1030</v>
      </c>
      <c r="C359" s="53"/>
      <c r="D359" s="53" t="s">
        <v>833</v>
      </c>
      <c r="E359" s="53"/>
      <c r="F359" s="53"/>
      <c r="G359">
        <v>0</v>
      </c>
      <c r="H359">
        <v>0</v>
      </c>
      <c r="I359" s="53" t="s">
        <v>626</v>
      </c>
      <c r="J359">
        <v>600</v>
      </c>
      <c r="K359" s="21" t="str">
        <f t="shared" si="41"/>
        <v>001-VA-1138-1</v>
      </c>
      <c r="L359" s="21"/>
      <c r="M359" s="21"/>
      <c r="N359" s="21"/>
      <c r="O359" s="21"/>
      <c r="P359" s="23" t="str">
        <f t="shared" si="42"/>
        <v>DECLARE @ITEM_ID INT = (SELECT ITEM_ID FROM items a join lines b on b.LINE_ID = a.LINE_ID WHERE b.LINE_CODE +'-'+a.INTERNAL_REFERENCE = '001-VA-1138')</v>
      </c>
      <c r="Q359" s="23" t="str">
        <f t="shared" si="43"/>
        <v>DECLARE @ISACTIVE BIT = (CASE WHEN 'Si' = 'Si' THEN 1 ELSE 0 END)</v>
      </c>
      <c r="R359" s="23" t="str">
        <f t="shared" si="44"/>
        <v>@ITEM_ID,'1','','Gris - Negro','',NULL,0,@ISACTIVE,600</v>
      </c>
      <c r="S359" s="21"/>
      <c r="T359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'001-VA-1138') DECLARE @ISACTIVE BIT = (CASE WHEN 'Si' = 'Si' THEN 1 ELSE 0 END) insert into item_references (ITEM_ID, REFERENCE_CODE, PROVIDER_REFERENCE_CODE, REFERENCE_NAME, PROVIDER_REFERENCE_NAME, NOTES, INVENTORY_QUANTITY, IS_ACTIVE, ALARM_MINIMUM_QUANTITY) values  (@ITEM_ID,'1','','Gris - 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59" s="21"/>
      <c r="V359" s="21"/>
      <c r="W359" s="21"/>
      <c r="X359" s="21"/>
      <c r="Y359" s="21"/>
      <c r="Z359" s="21"/>
      <c r="AA359" s="21"/>
      <c r="AB359" s="54" t="str">
        <f t="shared" si="46"/>
        <v>DECLARE @REFERENCE_ID INT = (SELECT REFERENCE_ID FROM item_references WHERE ITEM_ID = @ITEM_ID AND REFERENCE_CODE = '1')</v>
      </c>
      <c r="AC359" s="21"/>
      <c r="AD359" s="54" t="str">
        <f t="shared" si="47"/>
        <v>UPDATE references_warehouse set QUANTITY = 0 WHERE WAREHOUSE_ID = @LOCAL AND REFERENCE_ID = @REFERENCE_ID</v>
      </c>
      <c r="AE359" s="21"/>
      <c r="AF359" s="54" t="str">
        <f t="shared" si="48"/>
        <v>UPDATE references_warehouse set QUANTITY = 0 WHERE WAREHOUSE_ID = @FRANCA AND REFERENCE_ID = @REFERENCE_ID</v>
      </c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</row>
    <row r="360" spans="1:45" hidden="1" x14ac:dyDescent="0.25">
      <c r="A360" s="53" t="s">
        <v>836</v>
      </c>
      <c r="B360" s="53" t="s">
        <v>1032</v>
      </c>
      <c r="C360" s="53"/>
      <c r="D360" s="53" t="s">
        <v>720</v>
      </c>
      <c r="E360" s="53"/>
      <c r="F360" s="53"/>
      <c r="G360">
        <v>0</v>
      </c>
      <c r="H360">
        <v>0</v>
      </c>
      <c r="I360" s="53" t="s">
        <v>626</v>
      </c>
      <c r="J360">
        <v>600</v>
      </c>
      <c r="K360" s="21" t="str">
        <f t="shared" si="41"/>
        <v>001-VA-1139-2</v>
      </c>
      <c r="L360" s="21"/>
      <c r="M360" s="21"/>
      <c r="N360" s="21"/>
      <c r="O360" s="21"/>
      <c r="P360" s="23" t="str">
        <f t="shared" si="42"/>
        <v>DECLARE @ITEM_ID INT = (SELECT ITEM_ID FROM items a join lines b on b.LINE_ID = a.LINE_ID WHERE b.LINE_CODE +'-'+a.INTERNAL_REFERENCE = '001-VA-1139')</v>
      </c>
      <c r="Q360" s="23" t="str">
        <f t="shared" si="43"/>
        <v>DECLARE @ISACTIVE BIT = (CASE WHEN 'Si' = 'Si' THEN 1 ELSE 0 END)</v>
      </c>
      <c r="R360" s="23" t="str">
        <f t="shared" si="44"/>
        <v>@ITEM_ID,'2','','Azul Royal','',NULL,0,@ISACTIVE,600</v>
      </c>
      <c r="S360" s="21"/>
      <c r="T360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'001-VA-1139')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 Royal','',NULL,0,@ISACTIVE,600)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60" s="21"/>
      <c r="V360" s="21"/>
      <c r="W360" s="21"/>
      <c r="X360" s="21"/>
      <c r="Y360" s="21"/>
      <c r="Z360" s="21"/>
      <c r="AA360" s="21"/>
      <c r="AB360" s="54" t="str">
        <f t="shared" si="46"/>
        <v>DECLARE @REFERENCE_ID INT = (SELECT REFERENCE_ID FROM item_references WHERE ITEM_ID = @ITEM_ID AND REFERENCE_CODE = '2')</v>
      </c>
      <c r="AC360" s="21"/>
      <c r="AD360" s="54" t="str">
        <f t="shared" si="47"/>
        <v>UPDATE references_warehouse set QUANTITY = 0 WHERE WAREHOUSE_ID = @LOCAL AND REFERENCE_ID = @REFERENCE_ID</v>
      </c>
      <c r="AE360" s="21"/>
      <c r="AF360" s="54" t="str">
        <f t="shared" si="48"/>
        <v>UPDATE references_warehouse set QUANTITY = 0 WHERE WAREHOUSE_ID = @FRANCA AND REFERENCE_ID = @REFERENCE_ID</v>
      </c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</row>
    <row r="361" spans="1:45" hidden="1" x14ac:dyDescent="0.25">
      <c r="A361" s="53" t="s">
        <v>836</v>
      </c>
      <c r="B361" s="53" t="s">
        <v>1034</v>
      </c>
      <c r="C361" s="53"/>
      <c r="D361" s="53" t="s">
        <v>718</v>
      </c>
      <c r="E361" s="53"/>
      <c r="F361" s="53"/>
      <c r="G361">
        <v>0</v>
      </c>
      <c r="H361">
        <v>0</v>
      </c>
      <c r="I361" s="53" t="s">
        <v>626</v>
      </c>
      <c r="J361">
        <v>600</v>
      </c>
      <c r="K361" s="21" t="str">
        <f t="shared" si="41"/>
        <v>001-VA-1139-4</v>
      </c>
      <c r="L361" s="21"/>
      <c r="M361" s="21"/>
      <c r="N361" s="21"/>
      <c r="O361" s="21"/>
      <c r="P361" s="23" t="str">
        <f t="shared" si="42"/>
        <v>DECLARE @ITEM_ID INT = (SELECT ITEM_ID FROM items a join lines b on b.LINE_ID = a.LINE_ID WHERE b.LINE_CODE +'-'+a.INTERNAL_REFERENCE = '001-VA-1139')</v>
      </c>
      <c r="Q361" s="23" t="str">
        <f t="shared" si="43"/>
        <v>DECLARE @ISACTIVE BIT = (CASE WHEN 'Si' = 'Si' THEN 1 ELSE 0 END)</v>
      </c>
      <c r="R361" s="23" t="str">
        <f t="shared" si="44"/>
        <v>@ITEM_ID,'4','','Blanco','',NULL,0,@ISACTIVE,600</v>
      </c>
      <c r="S361" s="21"/>
      <c r="T361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'001-VA-1139') DECLARE @ISACTIVE BIT = (CASE WHEN 'Si' = 'Si' THEN 1 ELSE 0 END) insert into item_references (ITEM_ID, REFERENCE_CODE, PROVIDER_REFERENCE_CODE, REFERENCE_NAME, PROVIDER_REFERENCE_NAME, NOTES, INVENTORY_QUANTITY, IS_ACTIVE, ALARM_MINIMUM_QUANTITY) values  (@ITEM_ID,'4','','Blanco','',NULL,0,@ISACTIVE,600)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361" s="21"/>
      <c r="V361" s="21"/>
      <c r="W361" s="21"/>
      <c r="X361" s="21"/>
      <c r="Y361" s="21"/>
      <c r="Z361" s="21"/>
      <c r="AA361" s="21"/>
      <c r="AB361" s="54" t="str">
        <f t="shared" si="46"/>
        <v>DECLARE @REFERENCE_ID INT = (SELECT REFERENCE_ID FROM item_references WHERE ITEM_ID = @ITEM_ID AND REFERENCE_CODE = '4')</v>
      </c>
      <c r="AC361" s="21"/>
      <c r="AD361" s="54" t="str">
        <f t="shared" si="47"/>
        <v>UPDATE references_warehouse set QUANTITY = 0 WHERE WAREHOUSE_ID = @LOCAL AND REFERENCE_ID = @REFERENCE_ID</v>
      </c>
      <c r="AE361" s="21"/>
      <c r="AF361" s="54" t="str">
        <f t="shared" si="48"/>
        <v>UPDATE references_warehouse set QUANTITY = 0 WHERE WAREHOUSE_ID = @FRANCA AND REFERENCE_ID = @REFERENCE_ID</v>
      </c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</row>
    <row r="362" spans="1:45" hidden="1" x14ac:dyDescent="0.25">
      <c r="A362" s="53" t="s">
        <v>836</v>
      </c>
      <c r="B362" s="53" t="s">
        <v>1030</v>
      </c>
      <c r="C362" s="53"/>
      <c r="D362" s="53" t="s">
        <v>713</v>
      </c>
      <c r="E362" s="53"/>
      <c r="F362" s="53"/>
      <c r="G362">
        <v>0</v>
      </c>
      <c r="H362">
        <v>0</v>
      </c>
      <c r="I362" s="53" t="s">
        <v>626</v>
      </c>
      <c r="J362">
        <v>600</v>
      </c>
      <c r="K362" s="21" t="str">
        <f t="shared" si="41"/>
        <v>001-VA-1139-1</v>
      </c>
      <c r="L362" s="21"/>
      <c r="M362" s="21"/>
      <c r="N362" s="21"/>
      <c r="O362" s="21"/>
      <c r="P362" s="23" t="str">
        <f t="shared" si="42"/>
        <v>DECLARE @ITEM_ID INT = (SELECT ITEM_ID FROM items a join lines b on b.LINE_ID = a.LINE_ID WHERE b.LINE_CODE +'-'+a.INTERNAL_REFERENCE = '001-VA-1139')</v>
      </c>
      <c r="Q362" s="23" t="str">
        <f t="shared" si="43"/>
        <v>DECLARE @ISACTIVE BIT = (CASE WHEN 'Si' = 'Si' THEN 1 ELSE 0 END)</v>
      </c>
      <c r="R362" s="23" t="str">
        <f t="shared" si="44"/>
        <v>@ITEM_ID,'1','','Negro','',NULL,0,@ISACTIVE,600</v>
      </c>
      <c r="S362" s="21"/>
      <c r="T362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'001-VA-1139')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62" s="21"/>
      <c r="V362" s="21"/>
      <c r="W362" s="21"/>
      <c r="X362" s="21"/>
      <c r="Y362" s="21"/>
      <c r="Z362" s="21"/>
      <c r="AA362" s="21"/>
      <c r="AB362" s="54" t="str">
        <f t="shared" si="46"/>
        <v>DECLARE @REFERENCE_ID INT = (SELECT REFERENCE_ID FROM item_references WHERE ITEM_ID = @ITEM_ID AND REFERENCE_CODE = '1')</v>
      </c>
      <c r="AC362" s="21"/>
      <c r="AD362" s="54" t="str">
        <f t="shared" si="47"/>
        <v>UPDATE references_warehouse set QUANTITY = 0 WHERE WAREHOUSE_ID = @LOCAL AND REFERENCE_ID = @REFERENCE_ID</v>
      </c>
      <c r="AE362" s="21"/>
      <c r="AF362" s="54" t="str">
        <f t="shared" si="48"/>
        <v>UPDATE references_warehouse set QUANTITY = 0 WHERE WAREHOUSE_ID = @FRANCA AND REFERENCE_ID = @REFERENCE_ID</v>
      </c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</row>
    <row r="363" spans="1:45" hidden="1" x14ac:dyDescent="0.25">
      <c r="A363" s="53" t="s">
        <v>836</v>
      </c>
      <c r="B363" s="53" t="s">
        <v>1033</v>
      </c>
      <c r="C363" s="53"/>
      <c r="D363" s="53" t="s">
        <v>715</v>
      </c>
      <c r="E363" s="53"/>
      <c r="F363" s="53"/>
      <c r="G363">
        <v>0</v>
      </c>
      <c r="H363">
        <v>0</v>
      </c>
      <c r="I363" s="53" t="s">
        <v>626</v>
      </c>
      <c r="J363">
        <v>600</v>
      </c>
      <c r="K363" s="21" t="str">
        <f t="shared" si="41"/>
        <v>001-VA-1139-3</v>
      </c>
      <c r="L363" s="21"/>
      <c r="M363" s="21"/>
      <c r="N363" s="21"/>
      <c r="O363" s="21"/>
      <c r="P363" s="23" t="str">
        <f t="shared" si="42"/>
        <v>DECLARE @ITEM_ID INT = (SELECT ITEM_ID FROM items a join lines b on b.LINE_ID = a.LINE_ID WHERE b.LINE_CODE +'-'+a.INTERNAL_REFERENCE = '001-VA-1139')</v>
      </c>
      <c r="Q363" s="23" t="str">
        <f t="shared" si="43"/>
        <v>DECLARE @ISACTIVE BIT = (CASE WHEN 'Si' = 'Si' THEN 1 ELSE 0 END)</v>
      </c>
      <c r="R363" s="23" t="str">
        <f t="shared" si="44"/>
        <v>@ITEM_ID,'3','','Rojo','',NULL,0,@ISACTIVE,600</v>
      </c>
      <c r="S363" s="21"/>
      <c r="T363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'001-VA-1139') DECLARE @ISACTIVE BIT = (CASE WHEN 'Si' = 'Si' THEN 1 ELSE 0 END) insert into item_references (ITEM_ID, REFERENCE_CODE, PROVIDER_REFERENCE_CODE, REFERENCE_NAME, PROVIDER_REFERENCE_NAME, NOTES, INVENTORY_QUANTITY, IS_ACTIVE, ALARM_MINIMUM_QUANTITY) values  (@ITEM_ID,'3','','Rojo','',NULL,0,@ISACTIVE,600)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363" s="21"/>
      <c r="V363" s="21"/>
      <c r="W363" s="21"/>
      <c r="X363" s="21"/>
      <c r="Y363" s="21"/>
      <c r="Z363" s="21"/>
      <c r="AA363" s="21"/>
      <c r="AB363" s="54" t="str">
        <f t="shared" si="46"/>
        <v>DECLARE @REFERENCE_ID INT = (SELECT REFERENCE_ID FROM item_references WHERE ITEM_ID = @ITEM_ID AND REFERENCE_CODE = '3')</v>
      </c>
      <c r="AC363" s="21"/>
      <c r="AD363" s="54" t="str">
        <f t="shared" si="47"/>
        <v>UPDATE references_warehouse set QUANTITY = 0 WHERE WAREHOUSE_ID = @LOCAL AND REFERENCE_ID = @REFERENCE_ID</v>
      </c>
      <c r="AE363" s="21"/>
      <c r="AF363" s="54" t="str">
        <f t="shared" si="48"/>
        <v>UPDATE references_warehouse set QUANTITY = 0 WHERE WAREHOUSE_ID = @FRANCA AND REFERENCE_ID = @REFERENCE_ID</v>
      </c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</row>
    <row r="364" spans="1:45" hidden="1" x14ac:dyDescent="0.25">
      <c r="A364" s="53" t="s">
        <v>839</v>
      </c>
      <c r="B364" s="53" t="s">
        <v>1032</v>
      </c>
      <c r="C364" s="53"/>
      <c r="D364" s="53" t="s">
        <v>720</v>
      </c>
      <c r="E364" s="53"/>
      <c r="F364" s="53"/>
      <c r="G364">
        <v>0</v>
      </c>
      <c r="H364">
        <v>0</v>
      </c>
      <c r="I364" s="53" t="s">
        <v>626</v>
      </c>
      <c r="J364">
        <v>500</v>
      </c>
      <c r="K364" s="21" t="str">
        <f t="shared" si="41"/>
        <v>001-VA-1140-2</v>
      </c>
      <c r="L364" s="21"/>
      <c r="M364" s="21"/>
      <c r="N364" s="21"/>
      <c r="O364" s="21"/>
      <c r="P364" s="23" t="str">
        <f t="shared" si="42"/>
        <v>DECLARE @ITEM_ID INT = (SELECT ITEM_ID FROM items a join lines b on b.LINE_ID = a.LINE_ID WHERE b.LINE_CODE +'-'+a.INTERNAL_REFERENCE = '001-VA-1140')</v>
      </c>
      <c r="Q364" s="23" t="str">
        <f t="shared" si="43"/>
        <v>DECLARE @ISACTIVE BIT = (CASE WHEN 'Si' = 'Si' THEN 1 ELSE 0 END)</v>
      </c>
      <c r="R364" s="23" t="str">
        <f t="shared" si="44"/>
        <v>@ITEM_ID,'2','','Azul Royal','',NULL,0,@ISACTIVE,500</v>
      </c>
      <c r="S364" s="21"/>
      <c r="T364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'001-VA-1140')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 Royal','',NULL,0,@ISACTIVE,500)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64" s="21"/>
      <c r="V364" s="21"/>
      <c r="W364" s="21"/>
      <c r="X364" s="21"/>
      <c r="Y364" s="21"/>
      <c r="Z364" s="21"/>
      <c r="AA364" s="21"/>
      <c r="AB364" s="54" t="str">
        <f t="shared" si="46"/>
        <v>DECLARE @REFERENCE_ID INT = (SELECT REFERENCE_ID FROM item_references WHERE ITEM_ID = @ITEM_ID AND REFERENCE_CODE = '2')</v>
      </c>
      <c r="AC364" s="21"/>
      <c r="AD364" s="54" t="str">
        <f t="shared" si="47"/>
        <v>UPDATE references_warehouse set QUANTITY = 0 WHERE WAREHOUSE_ID = @LOCAL AND REFERENCE_ID = @REFERENCE_ID</v>
      </c>
      <c r="AE364" s="21"/>
      <c r="AF364" s="54" t="str">
        <f t="shared" si="48"/>
        <v>UPDATE references_warehouse set QUANTITY = 0 WHERE WAREHOUSE_ID = @FRANCA AND REFERENCE_ID = @REFERENCE_ID</v>
      </c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</row>
    <row r="365" spans="1:45" hidden="1" x14ac:dyDescent="0.25">
      <c r="A365" s="53" t="s">
        <v>839</v>
      </c>
      <c r="B365" s="53" t="s">
        <v>1030</v>
      </c>
      <c r="C365" s="53"/>
      <c r="D365" s="53" t="s">
        <v>718</v>
      </c>
      <c r="E365" s="53"/>
      <c r="F365" s="53"/>
      <c r="G365">
        <v>0</v>
      </c>
      <c r="H365">
        <v>0</v>
      </c>
      <c r="I365" s="53" t="s">
        <v>626</v>
      </c>
      <c r="J365">
        <v>500</v>
      </c>
      <c r="K365" s="21" t="str">
        <f t="shared" si="41"/>
        <v>001-VA-1140-1</v>
      </c>
      <c r="L365" s="21"/>
      <c r="M365" s="21"/>
      <c r="N365" s="21"/>
      <c r="O365" s="21"/>
      <c r="P365" s="23" t="str">
        <f t="shared" si="42"/>
        <v>DECLARE @ITEM_ID INT = (SELECT ITEM_ID FROM items a join lines b on b.LINE_ID = a.LINE_ID WHERE b.LINE_CODE +'-'+a.INTERNAL_REFERENCE = '001-VA-1140')</v>
      </c>
      <c r="Q365" s="23" t="str">
        <f t="shared" si="43"/>
        <v>DECLARE @ISACTIVE BIT = (CASE WHEN 'Si' = 'Si' THEN 1 ELSE 0 END)</v>
      </c>
      <c r="R365" s="23" t="str">
        <f t="shared" si="44"/>
        <v>@ITEM_ID,'1','','Blanco','',NULL,0,@ISACTIVE,500</v>
      </c>
      <c r="S365" s="21"/>
      <c r="T365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'001-VA-1140') DECLARE @ISACTIVE BIT = (CASE WHEN 'Si' = 'Si' THEN 1 ELSE 0 END) insert into item_references (ITEM_ID, REFERENCE_CODE, PROVIDER_REFERENCE_CODE, REFERENCE_NAME, PROVIDER_REFERENCE_NAME, NOTES, INVENTORY_QUANTITY, IS_ACTIVE, ALARM_MINIMUM_QUANTITY) values  (@ITEM_ID,'1','','Blanco','',NULL,0,@ISACTIVE,500)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65" s="21"/>
      <c r="V365" s="21"/>
      <c r="W365" s="21"/>
      <c r="X365" s="21"/>
      <c r="Y365" s="21"/>
      <c r="Z365" s="21"/>
      <c r="AA365" s="21"/>
      <c r="AB365" s="54" t="str">
        <f t="shared" si="46"/>
        <v>DECLARE @REFERENCE_ID INT = (SELECT REFERENCE_ID FROM item_references WHERE ITEM_ID = @ITEM_ID AND REFERENCE_CODE = '1')</v>
      </c>
      <c r="AC365" s="21"/>
      <c r="AD365" s="54" t="str">
        <f t="shared" si="47"/>
        <v>UPDATE references_warehouse set QUANTITY = 0 WHERE WAREHOUSE_ID = @LOCAL AND REFERENCE_ID = @REFERENCE_ID</v>
      </c>
      <c r="AE365" s="21"/>
      <c r="AF365" s="54" t="str">
        <f t="shared" si="48"/>
        <v>UPDATE references_warehouse set QUANTITY = 0 WHERE WAREHOUSE_ID = @FRANCA AND REFERENCE_ID = @REFERENCE_ID</v>
      </c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</row>
    <row r="366" spans="1:45" hidden="1" x14ac:dyDescent="0.25">
      <c r="A366" s="53" t="s">
        <v>844</v>
      </c>
      <c r="B366" s="53" t="s">
        <v>1030</v>
      </c>
      <c r="C366" s="53"/>
      <c r="D366" s="53" t="s">
        <v>720</v>
      </c>
      <c r="E366" s="53"/>
      <c r="F366" s="53"/>
      <c r="G366">
        <v>0</v>
      </c>
      <c r="H366">
        <v>0</v>
      </c>
      <c r="I366" s="53" t="s">
        <v>626</v>
      </c>
      <c r="J366">
        <v>600</v>
      </c>
      <c r="K366" s="21" t="str">
        <f t="shared" si="41"/>
        <v>001-VA-1141-1</v>
      </c>
      <c r="L366" s="21"/>
      <c r="M366" s="21"/>
      <c r="N366" s="21"/>
      <c r="O366" s="21"/>
      <c r="P366" s="23" t="str">
        <f t="shared" si="42"/>
        <v>DECLARE @ITEM_ID INT = (SELECT ITEM_ID FROM items a join lines b on b.LINE_ID = a.LINE_ID WHERE b.LINE_CODE +'-'+a.INTERNAL_REFERENCE = '001-VA-1141')</v>
      </c>
      <c r="Q366" s="23" t="str">
        <f t="shared" si="43"/>
        <v>DECLARE @ISACTIVE BIT = (CASE WHEN 'Si' = 'Si' THEN 1 ELSE 0 END)</v>
      </c>
      <c r="R366" s="23" t="str">
        <f t="shared" si="44"/>
        <v>@ITEM_ID,'1','','Azul Royal','',NULL,0,@ISACTIVE,600</v>
      </c>
      <c r="S366" s="21"/>
      <c r="T366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'001-VA-1141') DECLARE @ISACTIVE BIT = (CASE WHEN 'Si' = 'Si' THEN 1 ELSE 0 END) insert into item_references (ITEM_ID, REFERENCE_CODE, PROVIDER_REFERENCE_CODE, REFERENCE_NAME, PROVIDER_REFERENCE_NAME, NOTES, INVENTORY_QUANTITY, IS_ACTIVE, ALARM_MINIMUM_QUANTITY) values  (@ITEM_ID,'1','','Azul Royal','',NULL,0,@ISACTIVE,600)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66" s="21"/>
      <c r="V366" s="21"/>
      <c r="W366" s="21"/>
      <c r="X366" s="21"/>
      <c r="Y366" s="21"/>
      <c r="Z366" s="21"/>
      <c r="AA366" s="21"/>
      <c r="AB366" s="54" t="str">
        <f t="shared" si="46"/>
        <v>DECLARE @REFERENCE_ID INT = (SELECT REFERENCE_ID FROM item_references WHERE ITEM_ID = @ITEM_ID AND REFERENCE_CODE = '1')</v>
      </c>
      <c r="AC366" s="21"/>
      <c r="AD366" s="54" t="str">
        <f t="shared" si="47"/>
        <v>UPDATE references_warehouse set QUANTITY = 0 WHERE WAREHOUSE_ID = @LOCAL AND REFERENCE_ID = @REFERENCE_ID</v>
      </c>
      <c r="AE366" s="21"/>
      <c r="AF366" s="54" t="str">
        <f t="shared" si="48"/>
        <v>UPDATE references_warehouse set QUANTITY = 0 WHERE WAREHOUSE_ID = @FRANCA AND REFERENCE_ID = @REFERENCE_ID</v>
      </c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</row>
    <row r="367" spans="1:45" hidden="1" x14ac:dyDescent="0.25">
      <c r="A367" s="53" t="s">
        <v>844</v>
      </c>
      <c r="B367" s="53" t="s">
        <v>1033</v>
      </c>
      <c r="C367" s="53"/>
      <c r="D367" s="53" t="s">
        <v>718</v>
      </c>
      <c r="E367" s="53"/>
      <c r="F367" s="53"/>
      <c r="G367">
        <v>0</v>
      </c>
      <c r="H367">
        <v>0</v>
      </c>
      <c r="I367" s="53" t="s">
        <v>626</v>
      </c>
      <c r="J367">
        <v>600</v>
      </c>
      <c r="K367" s="21" t="str">
        <f t="shared" si="41"/>
        <v>001-VA-1141-3</v>
      </c>
      <c r="L367" s="21"/>
      <c r="M367" s="21"/>
      <c r="N367" s="21"/>
      <c r="O367" s="21"/>
      <c r="P367" s="23" t="str">
        <f t="shared" si="42"/>
        <v>DECLARE @ITEM_ID INT = (SELECT ITEM_ID FROM items a join lines b on b.LINE_ID = a.LINE_ID WHERE b.LINE_CODE +'-'+a.INTERNAL_REFERENCE = '001-VA-1141')</v>
      </c>
      <c r="Q367" s="23" t="str">
        <f t="shared" si="43"/>
        <v>DECLARE @ISACTIVE BIT = (CASE WHEN 'Si' = 'Si' THEN 1 ELSE 0 END)</v>
      </c>
      <c r="R367" s="23" t="str">
        <f t="shared" si="44"/>
        <v>@ITEM_ID,'3','','Blanco','',NULL,0,@ISACTIVE,600</v>
      </c>
      <c r="S367" s="21"/>
      <c r="T367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'001-VA-1141') DECLARE @ISACTIVE BIT = (CASE WHEN 'Si' = 'Si' THEN 1 ELSE 0 END) insert into item_references (ITEM_ID, REFERENCE_CODE, PROVIDER_REFERENCE_CODE, REFERENCE_NAME, PROVIDER_REFERENCE_NAME, NOTES, INVENTORY_QUANTITY, IS_ACTIVE, ALARM_MINIMUM_QUANTITY) values  (@ITEM_ID,'3','','Blanco','',NULL,0,@ISACTIVE,600)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367" s="21"/>
      <c r="V367" s="21"/>
      <c r="W367" s="21"/>
      <c r="X367" s="21"/>
      <c r="Y367" s="21"/>
      <c r="Z367" s="21"/>
      <c r="AA367" s="21"/>
      <c r="AB367" s="54" t="str">
        <f t="shared" si="46"/>
        <v>DECLARE @REFERENCE_ID INT = (SELECT REFERENCE_ID FROM item_references WHERE ITEM_ID = @ITEM_ID AND REFERENCE_CODE = '3')</v>
      </c>
      <c r="AC367" s="21"/>
      <c r="AD367" s="54" t="str">
        <f t="shared" si="47"/>
        <v>UPDATE references_warehouse set QUANTITY = 0 WHERE WAREHOUSE_ID = @LOCAL AND REFERENCE_ID = @REFERENCE_ID</v>
      </c>
      <c r="AE367" s="21"/>
      <c r="AF367" s="54" t="str">
        <f t="shared" si="48"/>
        <v>UPDATE references_warehouse set QUANTITY = 0 WHERE WAREHOUSE_ID = @FRANCA AND REFERENCE_ID = @REFERENCE_ID</v>
      </c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</row>
    <row r="368" spans="1:45" hidden="1" x14ac:dyDescent="0.25">
      <c r="A368" s="53" t="s">
        <v>844</v>
      </c>
      <c r="B368" s="53" t="s">
        <v>1032</v>
      </c>
      <c r="C368" s="53"/>
      <c r="D368" s="53" t="s">
        <v>713</v>
      </c>
      <c r="E368" s="53"/>
      <c r="F368" s="53"/>
      <c r="G368">
        <v>0</v>
      </c>
      <c r="H368">
        <v>0</v>
      </c>
      <c r="I368" s="53" t="s">
        <v>626</v>
      </c>
      <c r="J368">
        <v>600</v>
      </c>
      <c r="K368" s="21" t="str">
        <f t="shared" si="41"/>
        <v>001-VA-1141-2</v>
      </c>
      <c r="L368" s="21"/>
      <c r="M368" s="21"/>
      <c r="N368" s="21"/>
      <c r="O368" s="21"/>
      <c r="P368" s="23" t="str">
        <f t="shared" si="42"/>
        <v>DECLARE @ITEM_ID INT = (SELECT ITEM_ID FROM items a join lines b on b.LINE_ID = a.LINE_ID WHERE b.LINE_CODE +'-'+a.INTERNAL_REFERENCE = '001-VA-1141')</v>
      </c>
      <c r="Q368" s="23" t="str">
        <f t="shared" si="43"/>
        <v>DECLARE @ISACTIVE BIT = (CASE WHEN 'Si' = 'Si' THEN 1 ELSE 0 END)</v>
      </c>
      <c r="R368" s="23" t="str">
        <f t="shared" si="44"/>
        <v>@ITEM_ID,'2','','Negro','',NULL,0,@ISACTIVE,600</v>
      </c>
      <c r="S368" s="21"/>
      <c r="T368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'001-VA-1141') DECLARE @ISACTIVE BIT = (CASE WHEN 'Si' = 'Si' THEN 1 ELSE 0 END) insert into item_references (ITEM_ID, REFERENCE_CODE, PROVIDER_REFERENCE_CODE, REFERENCE_NAME, PROVIDER_REFERENCE_NAME, NOTES, INVENTORY_QUANTITY, IS_ACTIVE, ALARM_MINIMUM_QUANTITY) values  (@ITEM_ID,'2','','Negro','',NULL,0,@ISACTIVE,600)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68" s="21"/>
      <c r="V368" s="21"/>
      <c r="W368" s="21"/>
      <c r="X368" s="21"/>
      <c r="Y368" s="21"/>
      <c r="Z368" s="21"/>
      <c r="AA368" s="21"/>
      <c r="AB368" s="54" t="str">
        <f t="shared" si="46"/>
        <v>DECLARE @REFERENCE_ID INT = (SELECT REFERENCE_ID FROM item_references WHERE ITEM_ID = @ITEM_ID AND REFERENCE_CODE = '2')</v>
      </c>
      <c r="AC368" s="21"/>
      <c r="AD368" s="54" t="str">
        <f t="shared" si="47"/>
        <v>UPDATE references_warehouse set QUANTITY = 0 WHERE WAREHOUSE_ID = @LOCAL AND REFERENCE_ID = @REFERENCE_ID</v>
      </c>
      <c r="AE368" s="21"/>
      <c r="AF368" s="54" t="str">
        <f t="shared" si="48"/>
        <v>UPDATE references_warehouse set QUANTITY = 0 WHERE WAREHOUSE_ID = @FRANCA AND REFERENCE_ID = @REFERENCE_ID</v>
      </c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</row>
    <row r="369" spans="1:45" hidden="1" x14ac:dyDescent="0.25">
      <c r="A369" s="53" t="s">
        <v>844</v>
      </c>
      <c r="B369" s="53" t="s">
        <v>1034</v>
      </c>
      <c r="C369" s="53"/>
      <c r="D369" s="53" t="s">
        <v>715</v>
      </c>
      <c r="E369" s="53"/>
      <c r="F369" s="53"/>
      <c r="G369">
        <v>0</v>
      </c>
      <c r="H369">
        <v>0</v>
      </c>
      <c r="I369" s="53" t="s">
        <v>626</v>
      </c>
      <c r="J369">
        <v>600</v>
      </c>
      <c r="K369" s="21" t="str">
        <f t="shared" si="41"/>
        <v>001-VA-1141-4</v>
      </c>
      <c r="L369" s="21"/>
      <c r="M369" s="21"/>
      <c r="N369" s="21"/>
      <c r="O369" s="21"/>
      <c r="P369" s="23" t="str">
        <f t="shared" si="42"/>
        <v>DECLARE @ITEM_ID INT = (SELECT ITEM_ID FROM items a join lines b on b.LINE_ID = a.LINE_ID WHERE b.LINE_CODE +'-'+a.INTERNAL_REFERENCE = '001-VA-1141')</v>
      </c>
      <c r="Q369" s="23" t="str">
        <f t="shared" si="43"/>
        <v>DECLARE @ISACTIVE BIT = (CASE WHEN 'Si' = 'Si' THEN 1 ELSE 0 END)</v>
      </c>
      <c r="R369" s="23" t="str">
        <f t="shared" si="44"/>
        <v>@ITEM_ID,'4','','Rojo','',NULL,0,@ISACTIVE,600</v>
      </c>
      <c r="S369" s="21"/>
      <c r="T369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'001-VA-1141') DECLARE @ISACTIVE BIT = (CASE WHEN 'Si' = 'Si' THEN 1 ELSE 0 END) insert into item_references (ITEM_ID, REFERENCE_CODE, PROVIDER_REFERENCE_CODE, REFERENCE_NAME, PROVIDER_REFERENCE_NAME, NOTES, INVENTORY_QUANTITY, IS_ACTIVE, ALARM_MINIMUM_QUANTITY) values  (@ITEM_ID,'4','','Rojo','',NULL,0,@ISACTIVE,600)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369" s="21"/>
      <c r="V369" s="21"/>
      <c r="W369" s="21"/>
      <c r="X369" s="21"/>
      <c r="Y369" s="21"/>
      <c r="Z369" s="21"/>
      <c r="AA369" s="21"/>
      <c r="AB369" s="54" t="str">
        <f t="shared" si="46"/>
        <v>DECLARE @REFERENCE_ID INT = (SELECT REFERENCE_ID FROM item_references WHERE ITEM_ID = @ITEM_ID AND REFERENCE_CODE = '4')</v>
      </c>
      <c r="AC369" s="21"/>
      <c r="AD369" s="54" t="str">
        <f t="shared" si="47"/>
        <v>UPDATE references_warehouse set QUANTITY = 0 WHERE WAREHOUSE_ID = @LOCAL AND REFERENCE_ID = @REFERENCE_ID</v>
      </c>
      <c r="AE369" s="21"/>
      <c r="AF369" s="54" t="str">
        <f t="shared" si="48"/>
        <v>UPDATE references_warehouse set QUANTITY = 0 WHERE WAREHOUSE_ID = @FRANCA AND REFERENCE_ID = @REFERENCE_ID</v>
      </c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</row>
    <row r="370" spans="1:45" hidden="1" x14ac:dyDescent="0.25">
      <c r="A370" s="53" t="s">
        <v>797</v>
      </c>
      <c r="B370" s="53" t="s">
        <v>623</v>
      </c>
      <c r="C370" s="53"/>
      <c r="D370" s="53" t="s">
        <v>798</v>
      </c>
      <c r="E370" s="53"/>
      <c r="F370" s="53"/>
      <c r="G370">
        <v>0</v>
      </c>
      <c r="H370">
        <v>0</v>
      </c>
      <c r="I370" s="53" t="s">
        <v>626</v>
      </c>
      <c r="J370">
        <v>210</v>
      </c>
      <c r="K370" s="21" t="str">
        <f t="shared" si="41"/>
        <v>001-VA-1143-001</v>
      </c>
      <c r="L370" s="21"/>
      <c r="M370" s="21"/>
      <c r="N370" s="21"/>
      <c r="O370" s="21"/>
      <c r="P370" s="23" t="str">
        <f t="shared" si="42"/>
        <v>DECLARE @ITEM_ID INT = (SELECT ITEM_ID FROM items a join lines b on b.LINE_ID = a.LINE_ID WHERE b.LINE_CODE +'-'+a.INTERNAL_REFERENCE = '001-VA-1143')</v>
      </c>
      <c r="Q370" s="23" t="str">
        <f t="shared" si="43"/>
        <v>DECLARE @ISACTIVE BIT = (CASE WHEN 'Si' = 'Si' THEN 1 ELSE 0 END)</v>
      </c>
      <c r="R370" s="23" t="str">
        <f t="shared" si="44"/>
        <v>@ITEM_ID,'001','','Negro - Gris','',NULL,0,@ISACTIVE,210</v>
      </c>
      <c r="S370" s="21"/>
      <c r="T370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'001-VA-1143') DECLARE @ISACTIVE BIT = (CASE WHEN 'Si' = 'Si' THEN 1 ELSE 0 END) insert into item_references (ITEM_ID, REFERENCE_CODE, PROVIDER_REFERENCE_CODE, REFERENCE_NAME, PROVIDER_REFERENCE_NAME, NOTES, INVENTORY_QUANTITY, IS_ACTIVE, ALARM_MINIMUM_QUANTITY) values  (@ITEM_ID,'001','','Negro - Gris','',NULL,0,@ISACTIVE,210)
DECLARE @REFERENCE_ID INT = (SELECT REFERENCE_ID FROM item_references WHERE ITEM_ID = @ITEM_ID AND REFERENCE_CODE = '001') UPDATE references_warehouse set QUANTITY = 0 WHERE WAREHOUSE_ID = @LOCAL AND REFERENCE_ID = @REFERENCE_ID UPDATE references_warehouse set QUANTITY = 0 WHERE WAREHOUSE_ID = @FRANCA AND REFERENCE_ID = @REFERENCE_ID
GO</v>
      </c>
      <c r="U370" s="21"/>
      <c r="V370" s="21"/>
      <c r="W370" s="21"/>
      <c r="X370" s="21"/>
      <c r="Y370" s="21"/>
      <c r="Z370" s="21"/>
      <c r="AA370" s="21"/>
      <c r="AB370" s="54" t="str">
        <f t="shared" si="46"/>
        <v>DECLARE @REFERENCE_ID INT = (SELECT REFERENCE_ID FROM item_references WHERE ITEM_ID = @ITEM_ID AND REFERENCE_CODE = '001')</v>
      </c>
      <c r="AC370" s="21"/>
      <c r="AD370" s="54" t="str">
        <f t="shared" si="47"/>
        <v>UPDATE references_warehouse set QUANTITY = 0 WHERE WAREHOUSE_ID = @LOCAL AND REFERENCE_ID = @REFERENCE_ID</v>
      </c>
      <c r="AE370" s="21"/>
      <c r="AF370" s="54" t="str">
        <f t="shared" si="48"/>
        <v>UPDATE references_warehouse set QUANTITY = 0 WHERE WAREHOUSE_ID = @FRANCA AND REFERENCE_ID = @REFERENCE_ID</v>
      </c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</row>
    <row r="371" spans="1:45" hidden="1" x14ac:dyDescent="0.25">
      <c r="A371" s="53" t="s">
        <v>1013</v>
      </c>
      <c r="B371" s="53" t="s">
        <v>1032</v>
      </c>
      <c r="C371" s="53"/>
      <c r="D371" s="53" t="s">
        <v>722</v>
      </c>
      <c r="E371" s="53"/>
      <c r="F371" s="53"/>
      <c r="G371">
        <v>0</v>
      </c>
      <c r="H371">
        <v>0</v>
      </c>
      <c r="I371" s="53" t="s">
        <v>626</v>
      </c>
      <c r="J371">
        <v>600</v>
      </c>
      <c r="K371" s="21" t="str">
        <f t="shared" si="41"/>
        <v>001-VA-1153-2</v>
      </c>
      <c r="L371" s="21"/>
      <c r="M371" s="21"/>
      <c r="N371" s="21"/>
      <c r="O371" s="21"/>
      <c r="P371" s="23" t="str">
        <f t="shared" si="42"/>
        <v>DECLARE @ITEM_ID INT = (SELECT ITEM_ID FROM items a join lines b on b.LINE_ID = a.LINE_ID WHERE b.LINE_CODE +'-'+a.INTERNAL_REFERENCE = '001-VA-1153')</v>
      </c>
      <c r="Q371" s="23" t="str">
        <f t="shared" si="43"/>
        <v>DECLARE @ISACTIVE BIT = (CASE WHEN 'Si' = 'Si' THEN 1 ELSE 0 END)</v>
      </c>
      <c r="R371" s="23" t="str">
        <f t="shared" si="44"/>
        <v>@ITEM_ID,'2','','Azul Oscuro','',NULL,0,@ISACTIVE,600</v>
      </c>
      <c r="S371" s="21"/>
      <c r="T371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'001-VA-1153')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 Oscuro','',NULL,0,@ISACTIVE,600)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71" s="21"/>
      <c r="V371" s="21"/>
      <c r="W371" s="21"/>
      <c r="X371" s="21"/>
      <c r="Y371" s="21"/>
      <c r="Z371" s="21"/>
      <c r="AA371" s="21"/>
      <c r="AB371" s="54" t="str">
        <f t="shared" si="46"/>
        <v>DECLARE @REFERENCE_ID INT = (SELECT REFERENCE_ID FROM item_references WHERE ITEM_ID = @ITEM_ID AND REFERENCE_CODE = '2')</v>
      </c>
      <c r="AC371" s="21"/>
      <c r="AD371" s="54" t="str">
        <f t="shared" si="47"/>
        <v>UPDATE references_warehouse set QUANTITY = 0 WHERE WAREHOUSE_ID = @LOCAL AND REFERENCE_ID = @REFERENCE_ID</v>
      </c>
      <c r="AE371" s="21"/>
      <c r="AF371" s="54" t="str">
        <f t="shared" si="48"/>
        <v>UPDATE references_warehouse set QUANTITY = 0 WHERE WAREHOUSE_ID = @FRANCA AND REFERENCE_ID = @REFERENCE_ID</v>
      </c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</row>
    <row r="372" spans="1:45" hidden="1" x14ac:dyDescent="0.25">
      <c r="A372" s="53" t="s">
        <v>1013</v>
      </c>
      <c r="B372" s="53" t="s">
        <v>1033</v>
      </c>
      <c r="C372" s="53"/>
      <c r="D372" s="53" t="s">
        <v>716</v>
      </c>
      <c r="E372" s="53"/>
      <c r="F372" s="53"/>
      <c r="G372">
        <v>0</v>
      </c>
      <c r="H372">
        <v>0</v>
      </c>
      <c r="I372" s="53" t="s">
        <v>626</v>
      </c>
      <c r="J372">
        <v>600</v>
      </c>
      <c r="K372" s="21" t="str">
        <f t="shared" si="41"/>
        <v>001-VA-1153-3</v>
      </c>
      <c r="L372" s="21"/>
      <c r="M372" s="21"/>
      <c r="N372" s="21"/>
      <c r="O372" s="21"/>
      <c r="P372" s="23" t="str">
        <f t="shared" si="42"/>
        <v>DECLARE @ITEM_ID INT = (SELECT ITEM_ID FROM items a join lines b on b.LINE_ID = a.LINE_ID WHERE b.LINE_CODE +'-'+a.INTERNAL_REFERENCE = '001-VA-1153')</v>
      </c>
      <c r="Q372" s="23" t="str">
        <f t="shared" si="43"/>
        <v>DECLARE @ISACTIVE BIT = (CASE WHEN 'Si' = 'Si' THEN 1 ELSE 0 END)</v>
      </c>
      <c r="R372" s="23" t="str">
        <f t="shared" si="44"/>
        <v>@ITEM_ID,'3','','Gris','',NULL,0,@ISACTIVE,600</v>
      </c>
      <c r="S372" s="21"/>
      <c r="T372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'001-VA-1153') DECLARE @ISACTIVE BIT = (CASE WHEN 'Si' = 'Si' THEN 1 ELSE 0 END) insert into item_references (ITEM_ID, REFERENCE_CODE, PROVIDER_REFERENCE_CODE, REFERENCE_NAME, PROVIDER_REFERENCE_NAME, NOTES, INVENTORY_QUANTITY, IS_ACTIVE, ALARM_MINIMUM_QUANTITY) values  (@ITEM_ID,'3','','Gris','',NULL,0,@ISACTIVE,600)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372" s="21"/>
      <c r="V372" s="21"/>
      <c r="W372" s="21"/>
      <c r="X372" s="21"/>
      <c r="Y372" s="21"/>
      <c r="Z372" s="21"/>
      <c r="AA372" s="21"/>
      <c r="AB372" s="54" t="str">
        <f t="shared" si="46"/>
        <v>DECLARE @REFERENCE_ID INT = (SELECT REFERENCE_ID FROM item_references WHERE ITEM_ID = @ITEM_ID AND REFERENCE_CODE = '3')</v>
      </c>
      <c r="AC372" s="21"/>
      <c r="AD372" s="54" t="str">
        <f t="shared" si="47"/>
        <v>UPDATE references_warehouse set QUANTITY = 0 WHERE WAREHOUSE_ID = @LOCAL AND REFERENCE_ID = @REFERENCE_ID</v>
      </c>
      <c r="AE372" s="21"/>
      <c r="AF372" s="54" t="str">
        <f t="shared" si="48"/>
        <v>UPDATE references_warehouse set QUANTITY = 0 WHERE WAREHOUSE_ID = @FRANCA AND REFERENCE_ID = @REFERENCE_ID</v>
      </c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</row>
    <row r="373" spans="1:45" hidden="1" x14ac:dyDescent="0.25">
      <c r="A373" s="53" t="s">
        <v>1013</v>
      </c>
      <c r="B373" s="53" t="s">
        <v>1030</v>
      </c>
      <c r="C373" s="53"/>
      <c r="D373" s="53" t="s">
        <v>713</v>
      </c>
      <c r="E373" s="53"/>
      <c r="F373" s="53"/>
      <c r="G373">
        <v>0</v>
      </c>
      <c r="H373">
        <v>0</v>
      </c>
      <c r="I373" s="53" t="s">
        <v>626</v>
      </c>
      <c r="J373">
        <v>600</v>
      </c>
      <c r="K373" s="21" t="str">
        <f t="shared" si="41"/>
        <v>001-VA-1153-1</v>
      </c>
      <c r="L373" s="21"/>
      <c r="M373" s="21"/>
      <c r="N373" s="21"/>
      <c r="O373" s="21"/>
      <c r="P373" s="23" t="str">
        <f t="shared" si="42"/>
        <v>DECLARE @ITEM_ID INT = (SELECT ITEM_ID FROM items a join lines b on b.LINE_ID = a.LINE_ID WHERE b.LINE_CODE +'-'+a.INTERNAL_REFERENCE = '001-VA-1153')</v>
      </c>
      <c r="Q373" s="23" t="str">
        <f t="shared" si="43"/>
        <v>DECLARE @ISACTIVE BIT = (CASE WHEN 'Si' = 'Si' THEN 1 ELSE 0 END)</v>
      </c>
      <c r="R373" s="23" t="str">
        <f t="shared" si="44"/>
        <v>@ITEM_ID,'1','','Negro','',NULL,0,@ISACTIVE,600</v>
      </c>
      <c r="S373" s="21"/>
      <c r="T373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'001-VA-1153')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73" s="21"/>
      <c r="V373" s="21"/>
      <c r="W373" s="21"/>
      <c r="X373" s="21"/>
      <c r="Y373" s="21"/>
      <c r="Z373" s="21"/>
      <c r="AA373" s="21"/>
      <c r="AB373" s="54" t="str">
        <f t="shared" si="46"/>
        <v>DECLARE @REFERENCE_ID INT = (SELECT REFERENCE_ID FROM item_references WHERE ITEM_ID = @ITEM_ID AND REFERENCE_CODE = '1')</v>
      </c>
      <c r="AC373" s="21"/>
      <c r="AD373" s="54" t="str">
        <f t="shared" si="47"/>
        <v>UPDATE references_warehouse set QUANTITY = 0 WHERE WAREHOUSE_ID = @LOCAL AND REFERENCE_ID = @REFERENCE_ID</v>
      </c>
      <c r="AE373" s="21"/>
      <c r="AF373" s="54" t="str">
        <f t="shared" si="48"/>
        <v>UPDATE references_warehouse set QUANTITY = 0 WHERE WAREHOUSE_ID = @FRANCA AND REFERENCE_ID = @REFERENCE_ID</v>
      </c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</row>
    <row r="374" spans="1:45" hidden="1" x14ac:dyDescent="0.25">
      <c r="A374" s="53" t="s">
        <v>1018</v>
      </c>
      <c r="B374" s="53" t="s">
        <v>1030</v>
      </c>
      <c r="C374" s="53"/>
      <c r="D374" s="53" t="s">
        <v>724</v>
      </c>
      <c r="E374" s="53"/>
      <c r="F374" s="53"/>
      <c r="G374">
        <v>0</v>
      </c>
      <c r="H374">
        <v>0</v>
      </c>
      <c r="I374" s="53" t="s">
        <v>626</v>
      </c>
      <c r="J374">
        <v>800</v>
      </c>
      <c r="K374" s="21" t="str">
        <f t="shared" si="41"/>
        <v>001-VA-1156-1</v>
      </c>
      <c r="L374" s="21"/>
      <c r="M374" s="21"/>
      <c r="N374" s="21"/>
      <c r="O374" s="21"/>
      <c r="P374" s="23" t="str">
        <f t="shared" si="42"/>
        <v>DECLARE @ITEM_ID INT = (SELECT ITEM_ID FROM items a join lines b on b.LINE_ID = a.LINE_ID WHERE b.LINE_CODE +'-'+a.INTERNAL_REFERENCE = '001-VA-1156')</v>
      </c>
      <c r="Q374" s="23" t="str">
        <f t="shared" si="43"/>
        <v>DECLARE @ISACTIVE BIT = (CASE WHEN 'Si' = 'Si' THEN 1 ELSE 0 END)</v>
      </c>
      <c r="R374" s="23" t="str">
        <f t="shared" si="44"/>
        <v>@ITEM_ID,'1','','Natural','',NULL,0,@ISACTIVE,800</v>
      </c>
      <c r="S374" s="21"/>
      <c r="T374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'001-VA-1156') DECLARE @ISACTIVE BIT = (CASE WHEN 'Si' = 'Si' THEN 1 ELSE 0 END) insert into item_references (ITEM_ID, REFERENCE_CODE, PROVIDER_REFERENCE_CODE, REFERENCE_NAME, PROVIDER_REFERENCE_NAME, NOTES, INVENTORY_QUANTITY, IS_ACTIVE, ALARM_MINIMUM_QUANTITY) values  (@ITEM_ID,'1','','Natural','',NULL,0,@ISACTIVE,800)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74" s="21"/>
      <c r="V374" s="21"/>
      <c r="W374" s="21"/>
      <c r="X374" s="21"/>
      <c r="Y374" s="21"/>
      <c r="Z374" s="21"/>
      <c r="AA374" s="21"/>
      <c r="AB374" s="54" t="str">
        <f t="shared" si="46"/>
        <v>DECLARE @REFERENCE_ID INT = (SELECT REFERENCE_ID FROM item_references WHERE ITEM_ID = @ITEM_ID AND REFERENCE_CODE = '1')</v>
      </c>
      <c r="AC374" s="21"/>
      <c r="AD374" s="54" t="str">
        <f t="shared" si="47"/>
        <v>UPDATE references_warehouse set QUANTITY = 0 WHERE WAREHOUSE_ID = @LOCAL AND REFERENCE_ID = @REFERENCE_ID</v>
      </c>
      <c r="AE374" s="21"/>
      <c r="AF374" s="54" t="str">
        <f t="shared" si="48"/>
        <v>UPDATE references_warehouse set QUANTITY = 0 WHERE WAREHOUSE_ID = @FRANCA AND REFERENCE_ID = @REFERENCE_ID</v>
      </c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</row>
    <row r="375" spans="1:45" hidden="1" x14ac:dyDescent="0.25">
      <c r="A375" s="53" t="s">
        <v>1019</v>
      </c>
      <c r="B375" s="53" t="s">
        <v>1030</v>
      </c>
      <c r="C375" s="53"/>
      <c r="D375" s="53" t="s">
        <v>1020</v>
      </c>
      <c r="E375" s="53"/>
      <c r="F375" s="53"/>
      <c r="G375">
        <v>0</v>
      </c>
      <c r="H375">
        <v>0</v>
      </c>
      <c r="I375" s="53" t="s">
        <v>626</v>
      </c>
      <c r="J375">
        <v>800</v>
      </c>
      <c r="K375" s="21" t="str">
        <f t="shared" si="41"/>
        <v>001-VA-1158-1</v>
      </c>
      <c r="L375" s="21"/>
      <c r="M375" s="21"/>
      <c r="N375" s="21"/>
      <c r="O375" s="21"/>
      <c r="P375" s="23" t="str">
        <f t="shared" si="42"/>
        <v>DECLARE @ITEM_ID INT = (SELECT ITEM_ID FROM items a join lines b on b.LINE_ID = a.LINE_ID WHERE b.LINE_CODE +'-'+a.INTERNAL_REFERENCE = '001-VA-1158')</v>
      </c>
      <c r="Q375" s="23" t="str">
        <f t="shared" si="43"/>
        <v>DECLARE @ISACTIVE BIT = (CASE WHEN 'Si' = 'Si' THEN 1 ELSE 0 END)</v>
      </c>
      <c r="R375" s="23" t="str">
        <f t="shared" si="44"/>
        <v>@ITEM_ID,'1','','Naural','',NULL,0,@ISACTIVE,800</v>
      </c>
      <c r="S375" s="21"/>
      <c r="T375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'001-VA-1158') DECLARE @ISACTIVE BIT = (CASE WHEN 'Si' = 'Si' THEN 1 ELSE 0 END) insert into item_references (ITEM_ID, REFERENCE_CODE, PROVIDER_REFERENCE_CODE, REFERENCE_NAME, PROVIDER_REFERENCE_NAME, NOTES, INVENTORY_QUANTITY, IS_ACTIVE, ALARM_MINIMUM_QUANTITY) values  (@ITEM_ID,'1','','Naural','',NULL,0,@ISACTIVE,800)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75" s="21"/>
      <c r="V375" s="21"/>
      <c r="W375" s="21"/>
      <c r="X375" s="21"/>
      <c r="Y375" s="21"/>
      <c r="Z375" s="21"/>
      <c r="AA375" s="21"/>
      <c r="AB375" s="54" t="str">
        <f t="shared" si="46"/>
        <v>DECLARE @REFERENCE_ID INT = (SELECT REFERENCE_ID FROM item_references WHERE ITEM_ID = @ITEM_ID AND REFERENCE_CODE = '1')</v>
      </c>
      <c r="AC375" s="21"/>
      <c r="AD375" s="54" t="str">
        <f t="shared" si="47"/>
        <v>UPDATE references_warehouse set QUANTITY = 0 WHERE WAREHOUSE_ID = @LOCAL AND REFERENCE_ID = @REFERENCE_ID</v>
      </c>
      <c r="AE375" s="21"/>
      <c r="AF375" s="54" t="str">
        <f t="shared" si="48"/>
        <v>UPDATE references_warehouse set QUANTITY = 0 WHERE WAREHOUSE_ID = @FRANCA AND REFERENCE_ID = @REFERENCE_ID</v>
      </c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</row>
    <row r="376" spans="1:45" hidden="1" x14ac:dyDescent="0.25">
      <c r="A376" s="53" t="s">
        <v>1021</v>
      </c>
      <c r="B376" s="53" t="s">
        <v>1032</v>
      </c>
      <c r="C376" s="53"/>
      <c r="D376" s="53" t="s">
        <v>1023</v>
      </c>
      <c r="E376" s="53"/>
      <c r="F376" s="53"/>
      <c r="G376">
        <v>0</v>
      </c>
      <c r="H376">
        <v>0</v>
      </c>
      <c r="I376" s="53" t="s">
        <v>626</v>
      </c>
      <c r="J376">
        <v>800</v>
      </c>
      <c r="K376" s="21" t="str">
        <f t="shared" si="41"/>
        <v>001-VA-1159-2</v>
      </c>
      <c r="L376" s="21"/>
      <c r="M376" s="21"/>
      <c r="N376" s="21"/>
      <c r="O376" s="21"/>
      <c r="P376" s="23" t="str">
        <f t="shared" si="42"/>
        <v>DECLARE @ITEM_ID INT = (SELECT ITEM_ID FROM items a join lines b on b.LINE_ID = a.LINE_ID WHERE b.LINE_CODE +'-'+a.INTERNAL_REFERENCE = '001-VA-1159')</v>
      </c>
      <c r="Q376" s="23" t="str">
        <f t="shared" si="43"/>
        <v>DECLARE @ISACTIVE BIT = (CASE WHEN 'Si' = 'Si' THEN 1 ELSE 0 END)</v>
      </c>
      <c r="R376" s="23" t="str">
        <f t="shared" si="44"/>
        <v>@ITEM_ID,'2','','Blanco - Azul','',NULL,0,@ISACTIVE,800</v>
      </c>
      <c r="S376" s="21"/>
      <c r="T376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'001-VA-1159') DECLARE @ISACTIVE BIT = (CASE WHEN 'Si' = 'Si' THEN 1 ELSE 0 END) insert into item_references (ITEM_ID, REFERENCE_CODE, PROVIDER_REFERENCE_CODE, REFERENCE_NAME, PROVIDER_REFERENCE_NAME, NOTES, INVENTORY_QUANTITY, IS_ACTIVE, ALARM_MINIMUM_QUANTITY) values  (@ITEM_ID,'2','','Blanco - Azul','',NULL,0,@ISACTIVE,800)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76" s="21"/>
      <c r="V376" s="21"/>
      <c r="W376" s="21"/>
      <c r="X376" s="21"/>
      <c r="Y376" s="21"/>
      <c r="Z376" s="21"/>
      <c r="AA376" s="21"/>
      <c r="AB376" s="54" t="str">
        <f t="shared" si="46"/>
        <v>DECLARE @REFERENCE_ID INT = (SELECT REFERENCE_ID FROM item_references WHERE ITEM_ID = @ITEM_ID AND REFERENCE_CODE = '2')</v>
      </c>
      <c r="AC376" s="21"/>
      <c r="AD376" s="54" t="str">
        <f t="shared" si="47"/>
        <v>UPDATE references_warehouse set QUANTITY = 0 WHERE WAREHOUSE_ID = @LOCAL AND REFERENCE_ID = @REFERENCE_ID</v>
      </c>
      <c r="AE376" s="21"/>
      <c r="AF376" s="54" t="str">
        <f t="shared" si="48"/>
        <v>UPDATE references_warehouse set QUANTITY = 0 WHERE WAREHOUSE_ID = @FRANCA AND REFERENCE_ID = @REFERENCE_ID</v>
      </c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</row>
    <row r="377" spans="1:45" hidden="1" x14ac:dyDescent="0.25">
      <c r="A377" s="53" t="s">
        <v>1021</v>
      </c>
      <c r="B377" s="53" t="s">
        <v>1030</v>
      </c>
      <c r="C377" s="53"/>
      <c r="D377" s="53" t="s">
        <v>1022</v>
      </c>
      <c r="E377" s="53"/>
      <c r="F377" s="53"/>
      <c r="G377">
        <v>0</v>
      </c>
      <c r="H377">
        <v>0</v>
      </c>
      <c r="I377" s="53" t="s">
        <v>626</v>
      </c>
      <c r="J377">
        <v>800</v>
      </c>
      <c r="K377" s="21" t="str">
        <f t="shared" si="41"/>
        <v>001-VA-1159-1</v>
      </c>
      <c r="L377" s="21"/>
      <c r="M377" s="21"/>
      <c r="N377" s="21"/>
      <c r="O377" s="21"/>
      <c r="P377" s="23" t="str">
        <f t="shared" si="42"/>
        <v>DECLARE @ITEM_ID INT = (SELECT ITEM_ID FROM items a join lines b on b.LINE_ID = a.LINE_ID WHERE b.LINE_CODE +'-'+a.INTERNAL_REFERENCE = '001-VA-1159')</v>
      </c>
      <c r="Q377" s="23" t="str">
        <f t="shared" si="43"/>
        <v>DECLARE @ISACTIVE BIT = (CASE WHEN 'Si' = 'Si' THEN 1 ELSE 0 END)</v>
      </c>
      <c r="R377" s="23" t="str">
        <f t="shared" si="44"/>
        <v>@ITEM_ID,'1','','Blanco - Negro','',NULL,0,@ISACTIVE,800</v>
      </c>
      <c r="S377" s="21"/>
      <c r="T377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'001-VA-1159') DECLARE @ISACTIVE BIT = (CASE WHEN 'Si' = 'Si' THEN 1 ELSE 0 END) insert into item_references (ITEM_ID, REFERENCE_CODE, PROVIDER_REFERENCE_CODE, REFERENCE_NAME, PROVIDER_REFERENCE_NAME, NOTES, INVENTORY_QUANTITY, IS_ACTIVE, ALARM_MINIMUM_QUANTITY) values  (@ITEM_ID,'1','','Blanco - Negro','',NULL,0,@ISACTIVE,800)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77" s="21"/>
      <c r="V377" s="21"/>
      <c r="W377" s="21"/>
      <c r="X377" s="21"/>
      <c r="Y377" s="21"/>
      <c r="Z377" s="21"/>
      <c r="AA377" s="21"/>
      <c r="AB377" s="54" t="str">
        <f t="shared" si="46"/>
        <v>DECLARE @REFERENCE_ID INT = (SELECT REFERENCE_ID FROM item_references WHERE ITEM_ID = @ITEM_ID AND REFERENCE_CODE = '1')</v>
      </c>
      <c r="AC377" s="21"/>
      <c r="AD377" s="54" t="str">
        <f t="shared" si="47"/>
        <v>UPDATE references_warehouse set QUANTITY = 0 WHERE WAREHOUSE_ID = @LOCAL AND REFERENCE_ID = @REFERENCE_ID</v>
      </c>
      <c r="AE377" s="21"/>
      <c r="AF377" s="54" t="str">
        <f t="shared" si="48"/>
        <v>UPDATE references_warehouse set QUANTITY = 0 WHERE WAREHOUSE_ID = @FRANCA AND REFERENCE_ID = @REFERENCE_ID</v>
      </c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</row>
    <row r="378" spans="1:45" hidden="1" x14ac:dyDescent="0.25">
      <c r="A378" s="53" t="s">
        <v>1026</v>
      </c>
      <c r="B378" s="53" t="s">
        <v>1030</v>
      </c>
      <c r="C378" s="53"/>
      <c r="D378" s="53" t="s">
        <v>720</v>
      </c>
      <c r="E378" s="53"/>
      <c r="F378" s="53"/>
      <c r="G378">
        <v>0</v>
      </c>
      <c r="H378">
        <v>0</v>
      </c>
      <c r="I378" s="53" t="s">
        <v>626</v>
      </c>
      <c r="J378">
        <v>500</v>
      </c>
      <c r="K378" s="21" t="str">
        <f t="shared" si="41"/>
        <v>001-VA-1162-1</v>
      </c>
      <c r="L378" s="21"/>
      <c r="M378" s="21"/>
      <c r="N378" s="21"/>
      <c r="O378" s="21"/>
      <c r="P378" s="23" t="str">
        <f t="shared" si="42"/>
        <v>DECLARE @ITEM_ID INT = (SELECT ITEM_ID FROM items a join lines b on b.LINE_ID = a.LINE_ID WHERE b.LINE_CODE +'-'+a.INTERNAL_REFERENCE = '001-VA-1162')</v>
      </c>
      <c r="Q378" s="23" t="str">
        <f t="shared" si="43"/>
        <v>DECLARE @ISACTIVE BIT = (CASE WHEN 'Si' = 'Si' THEN 1 ELSE 0 END)</v>
      </c>
      <c r="R378" s="23" t="str">
        <f t="shared" si="44"/>
        <v>@ITEM_ID,'1','','Azul Royal','',NULL,0,@ISACTIVE,500</v>
      </c>
      <c r="S378" s="21"/>
      <c r="T378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'001-VA-1162') DECLARE @ISACTIVE BIT = (CASE WHEN 'Si' = 'Si' THEN 1 ELSE 0 END) insert into item_references (ITEM_ID, REFERENCE_CODE, PROVIDER_REFERENCE_CODE, REFERENCE_NAME, PROVIDER_REFERENCE_NAME, NOTES, INVENTORY_QUANTITY, IS_ACTIVE, ALARM_MINIMUM_QUANTITY) values  (@ITEM_ID,'1','','Azul Royal','',NULL,0,@ISACTIVE,500)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78" s="21"/>
      <c r="V378" s="21"/>
      <c r="W378" s="21"/>
      <c r="X378" s="21"/>
      <c r="Y378" s="21"/>
      <c r="Z378" s="21"/>
      <c r="AA378" s="21"/>
      <c r="AB378" s="54" t="str">
        <f t="shared" si="46"/>
        <v>DECLARE @REFERENCE_ID INT = (SELECT REFERENCE_ID FROM item_references WHERE ITEM_ID = @ITEM_ID AND REFERENCE_CODE = '1')</v>
      </c>
      <c r="AC378" s="21"/>
      <c r="AD378" s="54" t="str">
        <f t="shared" si="47"/>
        <v>UPDATE references_warehouse set QUANTITY = 0 WHERE WAREHOUSE_ID = @LOCAL AND REFERENCE_ID = @REFERENCE_ID</v>
      </c>
      <c r="AE378" s="21"/>
      <c r="AF378" s="54" t="str">
        <f t="shared" si="48"/>
        <v>UPDATE references_warehouse set QUANTITY = 0 WHERE WAREHOUSE_ID = @FRANCA AND REFERENCE_ID = @REFERENCE_ID</v>
      </c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</row>
    <row r="379" spans="1:45" hidden="1" x14ac:dyDescent="0.25">
      <c r="A379" s="53" t="s">
        <v>1026</v>
      </c>
      <c r="B379" s="53" t="s">
        <v>1033</v>
      </c>
      <c r="C379" s="53"/>
      <c r="D379" s="53" t="s">
        <v>716</v>
      </c>
      <c r="E379" s="53"/>
      <c r="F379" s="53"/>
      <c r="G379">
        <v>0</v>
      </c>
      <c r="H379">
        <v>0</v>
      </c>
      <c r="I379" s="53" t="s">
        <v>626</v>
      </c>
      <c r="J379">
        <v>500</v>
      </c>
      <c r="K379" s="21" t="str">
        <f t="shared" si="41"/>
        <v>001-VA-1162-3</v>
      </c>
      <c r="L379" s="21"/>
      <c r="M379" s="21"/>
      <c r="N379" s="21"/>
      <c r="O379" s="21"/>
      <c r="P379" s="23" t="str">
        <f t="shared" si="42"/>
        <v>DECLARE @ITEM_ID INT = (SELECT ITEM_ID FROM items a join lines b on b.LINE_ID = a.LINE_ID WHERE b.LINE_CODE +'-'+a.INTERNAL_REFERENCE = '001-VA-1162')</v>
      </c>
      <c r="Q379" s="23" t="str">
        <f t="shared" si="43"/>
        <v>DECLARE @ISACTIVE BIT = (CASE WHEN 'Si' = 'Si' THEN 1 ELSE 0 END)</v>
      </c>
      <c r="R379" s="23" t="str">
        <f t="shared" si="44"/>
        <v>@ITEM_ID,'3','','Gris','',NULL,0,@ISACTIVE,500</v>
      </c>
      <c r="S379" s="21"/>
      <c r="T379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'001-VA-1162') DECLARE @ISACTIVE BIT = (CASE WHEN 'Si' = 'Si' THEN 1 ELSE 0 END) insert into item_references (ITEM_ID, REFERENCE_CODE, PROVIDER_REFERENCE_CODE, REFERENCE_NAME, PROVIDER_REFERENCE_NAME, NOTES, INVENTORY_QUANTITY, IS_ACTIVE, ALARM_MINIMUM_QUANTITY) values  (@ITEM_ID,'3','','Gris','',NULL,0,@ISACTIVE,500)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379" s="21"/>
      <c r="V379" s="21"/>
      <c r="W379" s="21"/>
      <c r="X379" s="21"/>
      <c r="Y379" s="21"/>
      <c r="Z379" s="21"/>
      <c r="AA379" s="21"/>
      <c r="AB379" s="54" t="str">
        <f t="shared" si="46"/>
        <v>DECLARE @REFERENCE_ID INT = (SELECT REFERENCE_ID FROM item_references WHERE ITEM_ID = @ITEM_ID AND REFERENCE_CODE = '3')</v>
      </c>
      <c r="AC379" s="21"/>
      <c r="AD379" s="54" t="str">
        <f t="shared" si="47"/>
        <v>UPDATE references_warehouse set QUANTITY = 0 WHERE WAREHOUSE_ID = @LOCAL AND REFERENCE_ID = @REFERENCE_ID</v>
      </c>
      <c r="AE379" s="21"/>
      <c r="AF379" s="54" t="str">
        <f t="shared" si="48"/>
        <v>UPDATE references_warehouse set QUANTITY = 0 WHERE WAREHOUSE_ID = @FRANCA AND REFERENCE_ID = @REFERENCE_ID</v>
      </c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</row>
    <row r="380" spans="1:45" hidden="1" x14ac:dyDescent="0.25">
      <c r="A380" s="53" t="s">
        <v>1026</v>
      </c>
      <c r="B380" s="53" t="s">
        <v>1032</v>
      </c>
      <c r="C380" s="53"/>
      <c r="D380" s="53" t="s">
        <v>713</v>
      </c>
      <c r="E380" s="53"/>
      <c r="F380" s="53"/>
      <c r="G380">
        <v>0</v>
      </c>
      <c r="H380">
        <v>0</v>
      </c>
      <c r="I380" s="53" t="s">
        <v>626</v>
      </c>
      <c r="J380">
        <v>500</v>
      </c>
      <c r="K380" s="21" t="str">
        <f t="shared" si="41"/>
        <v>001-VA-1162-2</v>
      </c>
      <c r="L380" s="21"/>
      <c r="M380" s="21"/>
      <c r="N380" s="21"/>
      <c r="O380" s="21"/>
      <c r="P380" s="23" t="str">
        <f t="shared" si="42"/>
        <v>DECLARE @ITEM_ID INT = (SELECT ITEM_ID FROM items a join lines b on b.LINE_ID = a.LINE_ID WHERE b.LINE_CODE +'-'+a.INTERNAL_REFERENCE = '001-VA-1162')</v>
      </c>
      <c r="Q380" s="23" t="str">
        <f t="shared" si="43"/>
        <v>DECLARE @ISACTIVE BIT = (CASE WHEN 'Si' = 'Si' THEN 1 ELSE 0 END)</v>
      </c>
      <c r="R380" s="23" t="str">
        <f t="shared" si="44"/>
        <v>@ITEM_ID,'2','','Negro','',NULL,0,@ISACTIVE,500</v>
      </c>
      <c r="S380" s="21"/>
      <c r="T380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'001-VA-1162') DECLARE @ISACTIVE BIT = (CASE WHEN 'Si' = 'Si' THEN 1 ELSE 0 END) insert into item_references (ITEM_ID, REFERENCE_CODE, PROVIDER_REFERENCE_CODE, REFERENCE_NAME, PROVIDER_REFERENCE_NAME, NOTES, INVENTORY_QUANTITY, IS_ACTIVE, ALARM_MINIMUM_QUANTITY) values  (@ITEM_ID,'2','','Negro','',NULL,0,@ISACTIVE,500)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80" s="21"/>
      <c r="V380" s="21"/>
      <c r="W380" s="21"/>
      <c r="X380" s="21"/>
      <c r="Y380" s="21"/>
      <c r="Z380" s="21"/>
      <c r="AA380" s="21"/>
      <c r="AB380" s="54" t="str">
        <f t="shared" si="46"/>
        <v>DECLARE @REFERENCE_ID INT = (SELECT REFERENCE_ID FROM item_references WHERE ITEM_ID = @ITEM_ID AND REFERENCE_CODE = '2')</v>
      </c>
      <c r="AC380" s="21"/>
      <c r="AD380" s="54" t="str">
        <f t="shared" si="47"/>
        <v>UPDATE references_warehouse set QUANTITY = 0 WHERE WAREHOUSE_ID = @LOCAL AND REFERENCE_ID = @REFERENCE_ID</v>
      </c>
      <c r="AE380" s="21"/>
      <c r="AF380" s="54" t="str">
        <f t="shared" si="48"/>
        <v>UPDATE references_warehouse set QUANTITY = 0 WHERE WAREHOUSE_ID = @FRANCA AND REFERENCE_ID = @REFERENCE_ID</v>
      </c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</row>
    <row r="381" spans="1:45" hidden="1" x14ac:dyDescent="0.25">
      <c r="A381" s="53" t="s">
        <v>1027</v>
      </c>
      <c r="B381" s="53" t="s">
        <v>1032</v>
      </c>
      <c r="C381" s="53"/>
      <c r="D381" s="53" t="s">
        <v>720</v>
      </c>
      <c r="E381" s="53"/>
      <c r="F381" s="53"/>
      <c r="G381">
        <v>0</v>
      </c>
      <c r="H381">
        <v>0</v>
      </c>
      <c r="I381" s="53" t="s">
        <v>626</v>
      </c>
      <c r="J381">
        <v>600</v>
      </c>
      <c r="K381" s="21" t="str">
        <f t="shared" si="41"/>
        <v>001-VA-1163-2</v>
      </c>
      <c r="L381" s="21"/>
      <c r="M381" s="21"/>
      <c r="N381" s="21"/>
      <c r="O381" s="21"/>
      <c r="P381" s="23" t="str">
        <f t="shared" si="42"/>
        <v>DECLARE @ITEM_ID INT = (SELECT ITEM_ID FROM items a join lines b on b.LINE_ID = a.LINE_ID WHERE b.LINE_CODE +'-'+a.INTERNAL_REFERENCE = '001-VA-1163')</v>
      </c>
      <c r="Q381" s="23" t="str">
        <f t="shared" si="43"/>
        <v>DECLARE @ISACTIVE BIT = (CASE WHEN 'Si' = 'Si' THEN 1 ELSE 0 END)</v>
      </c>
      <c r="R381" s="23" t="str">
        <f t="shared" si="44"/>
        <v>@ITEM_ID,'2','','Azul Royal','',NULL,0,@ISACTIVE,600</v>
      </c>
      <c r="S381" s="21"/>
      <c r="T381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'001-VA-1163') DECLARE @ISACTIVE BIT = (CASE WHEN 'Si' = 'Si' THEN 1 ELSE 0 END) insert into item_references (ITEM_ID, REFERENCE_CODE, PROVIDER_REFERENCE_CODE, REFERENCE_NAME, PROVIDER_REFERENCE_NAME, NOTES, INVENTORY_QUANTITY, IS_ACTIVE, ALARM_MINIMUM_QUANTITY) values  (@ITEM_ID,'2','','Azul Royal','',NULL,0,@ISACTIVE,600)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81" s="21"/>
      <c r="V381" s="21"/>
      <c r="W381" s="21"/>
      <c r="X381" s="21"/>
      <c r="Y381" s="21"/>
      <c r="Z381" s="21"/>
      <c r="AA381" s="21"/>
      <c r="AB381" s="54" t="str">
        <f t="shared" si="46"/>
        <v>DECLARE @REFERENCE_ID INT = (SELECT REFERENCE_ID FROM item_references WHERE ITEM_ID = @ITEM_ID AND REFERENCE_CODE = '2')</v>
      </c>
      <c r="AC381" s="21"/>
      <c r="AD381" s="54" t="str">
        <f t="shared" si="47"/>
        <v>UPDATE references_warehouse set QUANTITY = 0 WHERE WAREHOUSE_ID = @LOCAL AND REFERENCE_ID = @REFERENCE_ID</v>
      </c>
      <c r="AE381" s="21"/>
      <c r="AF381" s="54" t="str">
        <f t="shared" si="48"/>
        <v>UPDATE references_warehouse set QUANTITY = 0 WHERE WAREHOUSE_ID = @FRANCA AND REFERENCE_ID = @REFERENCE_ID</v>
      </c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</row>
    <row r="382" spans="1:45" hidden="1" x14ac:dyDescent="0.25">
      <c r="A382" s="53" t="s">
        <v>1027</v>
      </c>
      <c r="B382" s="53" t="s">
        <v>1033</v>
      </c>
      <c r="C382" s="53"/>
      <c r="D382" s="53" t="s">
        <v>718</v>
      </c>
      <c r="E382" s="53"/>
      <c r="F382" s="53"/>
      <c r="G382">
        <v>0</v>
      </c>
      <c r="H382">
        <v>0</v>
      </c>
      <c r="I382" s="53" t="s">
        <v>626</v>
      </c>
      <c r="J382">
        <v>600</v>
      </c>
      <c r="K382" s="21" t="str">
        <f t="shared" si="41"/>
        <v>001-VA-1163-3</v>
      </c>
      <c r="L382" s="21"/>
      <c r="M382" s="21"/>
      <c r="N382" s="21"/>
      <c r="O382" s="21"/>
      <c r="P382" s="23" t="str">
        <f t="shared" si="42"/>
        <v>DECLARE @ITEM_ID INT = (SELECT ITEM_ID FROM items a join lines b on b.LINE_ID = a.LINE_ID WHERE b.LINE_CODE +'-'+a.INTERNAL_REFERENCE = '001-VA-1163')</v>
      </c>
      <c r="Q382" s="23" t="str">
        <f t="shared" si="43"/>
        <v>DECLARE @ISACTIVE BIT = (CASE WHEN 'Si' = 'Si' THEN 1 ELSE 0 END)</v>
      </c>
      <c r="R382" s="23" t="str">
        <f t="shared" si="44"/>
        <v>@ITEM_ID,'3','','Blanco','',NULL,0,@ISACTIVE,600</v>
      </c>
      <c r="S382" s="21"/>
      <c r="T382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'001-VA-1163') DECLARE @ISACTIVE BIT = (CASE WHEN 'Si' = 'Si' THEN 1 ELSE 0 END) insert into item_references (ITEM_ID, REFERENCE_CODE, PROVIDER_REFERENCE_CODE, REFERENCE_NAME, PROVIDER_REFERENCE_NAME, NOTES, INVENTORY_QUANTITY, IS_ACTIVE, ALARM_MINIMUM_QUANTITY) values  (@ITEM_ID,'3','','Blanco','',NULL,0,@ISACTIVE,600)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382" s="21"/>
      <c r="V382" s="21"/>
      <c r="W382" s="21"/>
      <c r="X382" s="21"/>
      <c r="Y382" s="21"/>
      <c r="Z382" s="21"/>
      <c r="AA382" s="21"/>
      <c r="AB382" s="54" t="str">
        <f t="shared" si="46"/>
        <v>DECLARE @REFERENCE_ID INT = (SELECT REFERENCE_ID FROM item_references WHERE ITEM_ID = @ITEM_ID AND REFERENCE_CODE = '3')</v>
      </c>
      <c r="AC382" s="21"/>
      <c r="AD382" s="54" t="str">
        <f t="shared" si="47"/>
        <v>UPDATE references_warehouse set QUANTITY = 0 WHERE WAREHOUSE_ID = @LOCAL AND REFERENCE_ID = @REFERENCE_ID</v>
      </c>
      <c r="AE382" s="21"/>
      <c r="AF382" s="54" t="str">
        <f t="shared" si="48"/>
        <v>UPDATE references_warehouse set QUANTITY = 0 WHERE WAREHOUSE_ID = @FRANCA AND REFERENCE_ID = @REFERENCE_ID</v>
      </c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</row>
    <row r="383" spans="1:45" hidden="1" x14ac:dyDescent="0.25">
      <c r="A383" s="53" t="s">
        <v>1027</v>
      </c>
      <c r="B383" s="53" t="s">
        <v>1030</v>
      </c>
      <c r="C383" s="53"/>
      <c r="D383" s="53" t="s">
        <v>713</v>
      </c>
      <c r="E383" s="53"/>
      <c r="F383" s="53"/>
      <c r="G383">
        <v>0</v>
      </c>
      <c r="H383">
        <v>0</v>
      </c>
      <c r="I383" s="53" t="s">
        <v>626</v>
      </c>
      <c r="J383">
        <v>600</v>
      </c>
      <c r="K383" s="21" t="str">
        <f t="shared" si="41"/>
        <v>001-VA-1163-1</v>
      </c>
      <c r="L383" s="21"/>
      <c r="M383" s="21"/>
      <c r="N383" s="21"/>
      <c r="O383" s="21"/>
      <c r="P383" s="23" t="str">
        <f t="shared" si="42"/>
        <v>DECLARE @ITEM_ID INT = (SELECT ITEM_ID FROM items a join lines b on b.LINE_ID = a.LINE_ID WHERE b.LINE_CODE +'-'+a.INTERNAL_REFERENCE = '001-VA-1163')</v>
      </c>
      <c r="Q383" s="23" t="str">
        <f t="shared" si="43"/>
        <v>DECLARE @ISACTIVE BIT = (CASE WHEN 'Si' = 'Si' THEN 1 ELSE 0 END)</v>
      </c>
      <c r="R383" s="23" t="str">
        <f t="shared" si="44"/>
        <v>@ITEM_ID,'1','','Negro','',NULL,0,@ISACTIVE,600</v>
      </c>
      <c r="S383" s="21"/>
      <c r="T383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'001-VA-1163') DECLARE @ISACTIVE BIT = (CASE WHEN 'Si' = 'Si' THEN 1 ELSE 0 END) insert into item_references (ITEM_ID, REFERENCE_CODE, PROVIDER_REFERENCE_CODE, REFERENCE_NAME, PROVIDER_REFERENCE_NAME, NOTES, INVENTORY_QUANTITY, IS_ACTIVE, ALARM_MINIMUM_QUANTITY) values  (@ITEM_ID,'1','','Negro','',NULL,0,@ISACTIVE,600)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83" s="21"/>
      <c r="V383" s="21"/>
      <c r="W383" s="21"/>
      <c r="X383" s="21"/>
      <c r="Y383" s="21"/>
      <c r="Z383" s="21"/>
      <c r="AA383" s="21"/>
      <c r="AB383" s="54" t="str">
        <f t="shared" si="46"/>
        <v>DECLARE @REFERENCE_ID INT = (SELECT REFERENCE_ID FROM item_references WHERE ITEM_ID = @ITEM_ID AND REFERENCE_CODE = '1')</v>
      </c>
      <c r="AC383" s="21"/>
      <c r="AD383" s="54" t="str">
        <f t="shared" si="47"/>
        <v>UPDATE references_warehouse set QUANTITY = 0 WHERE WAREHOUSE_ID = @LOCAL AND REFERENCE_ID = @REFERENCE_ID</v>
      </c>
      <c r="AE383" s="21"/>
      <c r="AF383" s="54" t="str">
        <f t="shared" si="48"/>
        <v>UPDATE references_warehouse set QUANTITY = 0 WHERE WAREHOUSE_ID = @FRANCA AND REFERENCE_ID = @REFERENCE_ID</v>
      </c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</row>
    <row r="384" spans="1:45" hidden="1" x14ac:dyDescent="0.25">
      <c r="A384" s="53" t="s">
        <v>1028</v>
      </c>
      <c r="B384" s="53" t="s">
        <v>1030</v>
      </c>
      <c r="C384" s="53"/>
      <c r="D384" s="53" t="s">
        <v>714</v>
      </c>
      <c r="E384" s="53"/>
      <c r="F384" s="53"/>
      <c r="G384">
        <v>0</v>
      </c>
      <c r="H384">
        <v>0</v>
      </c>
      <c r="I384" s="53" t="s">
        <v>626</v>
      </c>
      <c r="J384">
        <v>700</v>
      </c>
      <c r="K384" s="21" t="str">
        <f t="shared" si="41"/>
        <v>001-VA-1164-1</v>
      </c>
      <c r="L384" s="21"/>
      <c r="M384" s="21"/>
      <c r="N384" s="21"/>
      <c r="O384" s="21"/>
      <c r="P384" s="23" t="str">
        <f t="shared" si="42"/>
        <v>DECLARE @ITEM_ID INT = (SELECT ITEM_ID FROM items a join lines b on b.LINE_ID = a.LINE_ID WHERE b.LINE_CODE +'-'+a.INTERNAL_REFERENCE = '001-VA-1164')</v>
      </c>
      <c r="Q384" s="23" t="str">
        <f t="shared" si="43"/>
        <v>DECLARE @ISACTIVE BIT = (CASE WHEN 'Si' = 'Si' THEN 1 ELSE 0 END)</v>
      </c>
      <c r="R384" s="23" t="str">
        <f t="shared" si="44"/>
        <v>@ITEM_ID,'1','','Azul','',NULL,0,@ISACTIVE,700</v>
      </c>
      <c r="S384" s="21"/>
      <c r="T384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'001-VA-1164') DECLARE @ISACTIVE BIT = (CASE WHEN 'Si' = 'Si' THEN 1 ELSE 0 END) insert into item_references (ITEM_ID, REFERENCE_CODE, PROVIDER_REFERENCE_CODE, REFERENCE_NAME, PROVIDER_REFERENCE_NAME, NOTES, INVENTORY_QUANTITY, IS_ACTIVE, ALARM_MINIMUM_QUANTITY) values  (@ITEM_ID,'1','','Azul','',NULL,0,@ISACTIVE,700)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84" s="21"/>
      <c r="V384" s="21"/>
      <c r="W384" s="21"/>
      <c r="X384" s="21"/>
      <c r="Y384" s="21"/>
      <c r="Z384" s="21"/>
      <c r="AA384" s="21"/>
      <c r="AB384" s="54" t="str">
        <f t="shared" si="46"/>
        <v>DECLARE @REFERENCE_ID INT = (SELECT REFERENCE_ID FROM item_references WHERE ITEM_ID = @ITEM_ID AND REFERENCE_CODE = '1')</v>
      </c>
      <c r="AC384" s="21"/>
      <c r="AD384" s="54" t="str">
        <f t="shared" si="47"/>
        <v>UPDATE references_warehouse set QUANTITY = 0 WHERE WAREHOUSE_ID = @LOCAL AND REFERENCE_ID = @REFERENCE_ID</v>
      </c>
      <c r="AE384" s="21"/>
      <c r="AF384" s="54" t="str">
        <f t="shared" si="48"/>
        <v>UPDATE references_warehouse set QUANTITY = 0 WHERE WAREHOUSE_ID = @FRANCA AND REFERENCE_ID = @REFERENCE_ID</v>
      </c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</row>
    <row r="385" spans="1:45" hidden="1" x14ac:dyDescent="0.25">
      <c r="A385" s="53" t="s">
        <v>1028</v>
      </c>
      <c r="B385" s="53" t="s">
        <v>1033</v>
      </c>
      <c r="C385" s="53"/>
      <c r="D385" s="53" t="s">
        <v>718</v>
      </c>
      <c r="E385" s="53"/>
      <c r="F385" s="53"/>
      <c r="G385">
        <v>0</v>
      </c>
      <c r="H385">
        <v>0</v>
      </c>
      <c r="I385" s="53" t="s">
        <v>626</v>
      </c>
      <c r="J385">
        <v>700</v>
      </c>
      <c r="K385" s="21" t="str">
        <f t="shared" si="41"/>
        <v>001-VA-1164-3</v>
      </c>
      <c r="L385" s="21"/>
      <c r="M385" s="21"/>
      <c r="N385" s="21"/>
      <c r="O385" s="21"/>
      <c r="P385" s="23" t="str">
        <f t="shared" si="42"/>
        <v>DECLARE @ITEM_ID INT = (SELECT ITEM_ID FROM items a join lines b on b.LINE_ID = a.LINE_ID WHERE b.LINE_CODE +'-'+a.INTERNAL_REFERENCE = '001-VA-1164')</v>
      </c>
      <c r="Q385" s="23" t="str">
        <f t="shared" si="43"/>
        <v>DECLARE @ISACTIVE BIT = (CASE WHEN 'Si' = 'Si' THEN 1 ELSE 0 END)</v>
      </c>
      <c r="R385" s="23" t="str">
        <f t="shared" si="44"/>
        <v>@ITEM_ID,'3','','Blanco','',NULL,0,@ISACTIVE,700</v>
      </c>
      <c r="S385" s="21"/>
      <c r="T385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'001-VA-1164') DECLARE @ISACTIVE BIT = (CASE WHEN 'Si' = 'Si' THEN 1 ELSE 0 END) insert into item_references (ITEM_ID, REFERENCE_CODE, PROVIDER_REFERENCE_CODE, REFERENCE_NAME, PROVIDER_REFERENCE_NAME, NOTES, INVENTORY_QUANTITY, IS_ACTIVE, ALARM_MINIMUM_QUANTITY) values  (@ITEM_ID,'3','','Blanco','',NULL,0,@ISACTIVE,700)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385" s="21"/>
      <c r="V385" s="21"/>
      <c r="W385" s="21"/>
      <c r="X385" s="21"/>
      <c r="Y385" s="21"/>
      <c r="Z385" s="21"/>
      <c r="AA385" s="21"/>
      <c r="AB385" s="54" t="str">
        <f t="shared" si="46"/>
        <v>DECLARE @REFERENCE_ID INT = (SELECT REFERENCE_ID FROM item_references WHERE ITEM_ID = @ITEM_ID AND REFERENCE_CODE = '3')</v>
      </c>
      <c r="AC385" s="21"/>
      <c r="AD385" s="54" t="str">
        <f t="shared" si="47"/>
        <v>UPDATE references_warehouse set QUANTITY = 0 WHERE WAREHOUSE_ID = @LOCAL AND REFERENCE_ID = @REFERENCE_ID</v>
      </c>
      <c r="AE385" s="21"/>
      <c r="AF385" s="54" t="str">
        <f t="shared" si="48"/>
        <v>UPDATE references_warehouse set QUANTITY = 0 WHERE WAREHOUSE_ID = @FRANCA AND REFERENCE_ID = @REFERENCE_ID</v>
      </c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</row>
    <row r="386" spans="1:45" hidden="1" x14ac:dyDescent="0.25">
      <c r="A386" s="53" t="s">
        <v>1028</v>
      </c>
      <c r="B386" s="53" t="s">
        <v>1032</v>
      </c>
      <c r="C386" s="53"/>
      <c r="D386" s="53" t="s">
        <v>713</v>
      </c>
      <c r="E386" s="53"/>
      <c r="F386" s="53"/>
      <c r="G386">
        <v>0</v>
      </c>
      <c r="H386">
        <v>0</v>
      </c>
      <c r="I386" s="53" t="s">
        <v>626</v>
      </c>
      <c r="J386">
        <v>700</v>
      </c>
      <c r="K386" s="21" t="str">
        <f t="shared" si="41"/>
        <v>001-VA-1164-2</v>
      </c>
      <c r="L386" s="21"/>
      <c r="M386" s="21"/>
      <c r="N386" s="21"/>
      <c r="O386" s="21"/>
      <c r="P386" s="23" t="str">
        <f t="shared" si="42"/>
        <v>DECLARE @ITEM_ID INT = (SELECT ITEM_ID FROM items a join lines b on b.LINE_ID = a.LINE_ID WHERE b.LINE_CODE +'-'+a.INTERNAL_REFERENCE = '001-VA-1164')</v>
      </c>
      <c r="Q386" s="23" t="str">
        <f t="shared" si="43"/>
        <v>DECLARE @ISACTIVE BIT = (CASE WHEN 'Si' = 'Si' THEN 1 ELSE 0 END)</v>
      </c>
      <c r="R386" s="23" t="str">
        <f t="shared" si="44"/>
        <v>@ITEM_ID,'2','','Negro','',NULL,0,@ISACTIVE,700</v>
      </c>
      <c r="S386" s="21"/>
      <c r="T386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'001-VA-1164') DECLARE @ISACTIVE BIT = (CASE WHEN 'Si' = 'Si' THEN 1 ELSE 0 END) insert into item_references (ITEM_ID, REFERENCE_CODE, PROVIDER_REFERENCE_CODE, REFERENCE_NAME, PROVIDER_REFERENCE_NAME, NOTES, INVENTORY_QUANTITY, IS_ACTIVE, ALARM_MINIMUM_QUANTITY) values  (@ITEM_ID,'2','','Negro','',NULL,0,@ISACTIVE,700)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86" s="21"/>
      <c r="V386" s="21"/>
      <c r="W386" s="21"/>
      <c r="X386" s="21"/>
      <c r="Y386" s="21"/>
      <c r="Z386" s="21"/>
      <c r="AA386" s="21"/>
      <c r="AB386" s="54" t="str">
        <f t="shared" si="46"/>
        <v>DECLARE @REFERENCE_ID INT = (SELECT REFERENCE_ID FROM item_references WHERE ITEM_ID = @ITEM_ID AND REFERENCE_CODE = '2')</v>
      </c>
      <c r="AC386" s="21"/>
      <c r="AD386" s="54" t="str">
        <f t="shared" si="47"/>
        <v>UPDATE references_warehouse set QUANTITY = 0 WHERE WAREHOUSE_ID = @LOCAL AND REFERENCE_ID = @REFERENCE_ID</v>
      </c>
      <c r="AE386" s="21"/>
      <c r="AF386" s="54" t="str">
        <f t="shared" si="48"/>
        <v>UPDATE references_warehouse set QUANTITY = 0 WHERE WAREHOUSE_ID = @FRANCA AND REFERENCE_ID = @REFERENCE_ID</v>
      </c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</row>
    <row r="387" spans="1:45" hidden="1" x14ac:dyDescent="0.25">
      <c r="A387" s="53" t="s">
        <v>1029</v>
      </c>
      <c r="B387" s="53" t="s">
        <v>1030</v>
      </c>
      <c r="C387" s="53"/>
      <c r="D387" s="53" t="s">
        <v>833</v>
      </c>
      <c r="E387" s="53"/>
      <c r="F387" s="53"/>
      <c r="G387">
        <v>0</v>
      </c>
      <c r="H387">
        <v>0</v>
      </c>
      <c r="I387" s="53" t="s">
        <v>626</v>
      </c>
      <c r="J387">
        <v>700</v>
      </c>
      <c r="K387" s="21" t="str">
        <f t="shared" si="41"/>
        <v>001-VA-1166-1</v>
      </c>
      <c r="L387" s="21"/>
      <c r="M387" s="21"/>
      <c r="N387" s="21"/>
      <c r="O387" s="21"/>
      <c r="P387" s="23" t="str">
        <f t="shared" si="42"/>
        <v>DECLARE @ITEM_ID INT = (SELECT ITEM_ID FROM items a join lines b on b.LINE_ID = a.LINE_ID WHERE b.LINE_CODE +'-'+a.INTERNAL_REFERENCE = '001-VA-1166')</v>
      </c>
      <c r="Q387" s="23" t="str">
        <f t="shared" si="43"/>
        <v>DECLARE @ISACTIVE BIT = (CASE WHEN 'Si' = 'Si' THEN 1 ELSE 0 END)</v>
      </c>
      <c r="R387" s="23" t="str">
        <f t="shared" si="44"/>
        <v>@ITEM_ID,'1','','Gris - Negro','',NULL,0,@ISACTIVE,700</v>
      </c>
      <c r="S387" s="21"/>
      <c r="T387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'001-VA-1166') DECLARE @ISACTIVE BIT = (CASE WHEN 'Si' = 'Si' THEN 1 ELSE 0 END) insert into item_references (ITEM_ID, REFERENCE_CODE, PROVIDER_REFERENCE_CODE, REFERENCE_NAME, PROVIDER_REFERENCE_NAME, NOTES, INVENTORY_QUANTITY, IS_ACTIVE, ALARM_MINIMUM_QUANTITY) values  (@ITEM_ID,'1','','Gris - Negro','',NULL,0,@ISACTIVE,700)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87" s="21"/>
      <c r="V387" s="21"/>
      <c r="W387" s="21"/>
      <c r="X387" s="21"/>
      <c r="Y387" s="21"/>
      <c r="Z387" s="21"/>
      <c r="AA387" s="21"/>
      <c r="AB387" s="54" t="str">
        <f t="shared" si="46"/>
        <v>DECLARE @REFERENCE_ID INT = (SELECT REFERENCE_ID FROM item_references WHERE ITEM_ID = @ITEM_ID AND REFERENCE_CODE = '1')</v>
      </c>
      <c r="AC387" s="21"/>
      <c r="AD387" s="54" t="str">
        <f t="shared" si="47"/>
        <v>UPDATE references_warehouse set QUANTITY = 0 WHERE WAREHOUSE_ID = @LOCAL AND REFERENCE_ID = @REFERENCE_ID</v>
      </c>
      <c r="AE387" s="21"/>
      <c r="AF387" s="54" t="str">
        <f t="shared" si="48"/>
        <v>UPDATE references_warehouse set QUANTITY = 0 WHERE WAREHOUSE_ID = @FRANCA AND REFERENCE_ID = @REFERENCE_ID</v>
      </c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</row>
    <row r="388" spans="1:45" hidden="1" x14ac:dyDescent="0.25">
      <c r="A388" s="53" t="s">
        <v>847</v>
      </c>
      <c r="B388" s="53" t="s">
        <v>1034</v>
      </c>
      <c r="C388" s="53"/>
      <c r="D388" s="53" t="s">
        <v>851</v>
      </c>
      <c r="E388" s="53"/>
      <c r="F388" s="53"/>
      <c r="G388">
        <v>0</v>
      </c>
      <c r="H388">
        <v>0</v>
      </c>
      <c r="I388" s="53" t="s">
        <v>626</v>
      </c>
      <c r="J388">
        <v>100</v>
      </c>
      <c r="K388" s="21" t="str">
        <f t="shared" si="41"/>
        <v>001-VA-89-2-4</v>
      </c>
      <c r="L388" s="21"/>
      <c r="M388" s="21"/>
      <c r="N388" s="21"/>
      <c r="O388" s="21"/>
      <c r="P388" s="23" t="str">
        <f t="shared" si="42"/>
        <v>DECLARE @ITEM_ID INT = (SELECT ITEM_ID FROM items a join lines b on b.LINE_ID = a.LINE_ID WHERE b.LINE_CODE +'-'+a.INTERNAL_REFERENCE = '001-VA-89-2')</v>
      </c>
      <c r="Q388" s="23" t="str">
        <f t="shared" si="43"/>
        <v>DECLARE @ISACTIVE BIT = (CASE WHEN 'Si' = 'Si' THEN 1 ELSE 0 END)</v>
      </c>
      <c r="R388" s="23" t="str">
        <f t="shared" si="44"/>
        <v>@ITEM_ID,'4','','Amarillo Neon','',NULL,0,@ISACTIVE,100</v>
      </c>
      <c r="S388" s="21"/>
      <c r="T388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'001-VA-89-2') DECLARE @ISACTIVE BIT = (CASE WHEN 'Si' = 'Si' THEN 1 ELSE 0 END) insert into item_references (ITEM_ID, REFERENCE_CODE, PROVIDER_REFERENCE_CODE, REFERENCE_NAME, PROVIDER_REFERENCE_NAME, NOTES, INVENTORY_QUANTITY, IS_ACTIVE, ALARM_MINIMUM_QUANTITY) values  (@ITEM_ID,'4','','Amarillo Neon','',NULL,0,@ISACTIVE,100)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388" s="21"/>
      <c r="V388" s="21"/>
      <c r="W388" s="21"/>
      <c r="X388" s="21"/>
      <c r="Y388" s="21"/>
      <c r="Z388" s="21"/>
      <c r="AA388" s="21"/>
      <c r="AB388" s="54" t="str">
        <f t="shared" si="46"/>
        <v>DECLARE @REFERENCE_ID INT = (SELECT REFERENCE_ID FROM item_references WHERE ITEM_ID = @ITEM_ID AND REFERENCE_CODE = '4')</v>
      </c>
      <c r="AC388" s="21"/>
      <c r="AD388" s="54" t="str">
        <f t="shared" si="47"/>
        <v>UPDATE references_warehouse set QUANTITY = 0 WHERE WAREHOUSE_ID = @LOCAL AND REFERENCE_ID = @REFERENCE_ID</v>
      </c>
      <c r="AE388" s="21"/>
      <c r="AF388" s="54" t="str">
        <f t="shared" si="48"/>
        <v>UPDATE references_warehouse set QUANTITY = 0 WHERE WAREHOUSE_ID = @FRANCA AND REFERENCE_ID = @REFERENCE_ID</v>
      </c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</row>
    <row r="389" spans="1:45" hidden="1" x14ac:dyDescent="0.25">
      <c r="A389" s="53" t="s">
        <v>847</v>
      </c>
      <c r="B389" s="53" t="s">
        <v>1030</v>
      </c>
      <c r="C389" s="53"/>
      <c r="D389" s="53" t="s">
        <v>848</v>
      </c>
      <c r="E389" s="53"/>
      <c r="F389" s="53"/>
      <c r="G389">
        <v>0</v>
      </c>
      <c r="H389">
        <v>0</v>
      </c>
      <c r="I389" s="53" t="s">
        <v>626</v>
      </c>
      <c r="J389">
        <v>1000</v>
      </c>
      <c r="K389" s="21" t="str">
        <f t="shared" si="41"/>
        <v>001-VA-89-2-1</v>
      </c>
      <c r="L389" s="21"/>
      <c r="M389" s="21"/>
      <c r="N389" s="21"/>
      <c r="O389" s="21"/>
      <c r="P389" s="23" t="str">
        <f t="shared" si="42"/>
        <v>DECLARE @ITEM_ID INT = (SELECT ITEM_ID FROM items a join lines b on b.LINE_ID = a.LINE_ID WHERE b.LINE_CODE +'-'+a.INTERNAL_REFERENCE = '001-VA-89-2')</v>
      </c>
      <c r="Q389" s="23" t="str">
        <f t="shared" si="43"/>
        <v>DECLARE @ISACTIVE BIT = (CASE WHEN 'Si' = 'Si' THEN 1 ELSE 0 END)</v>
      </c>
      <c r="R389" s="23" t="str">
        <f t="shared" si="44"/>
        <v>@ITEM_ID,'1','','Azul Neon','',NULL,0,@ISACTIVE,1000</v>
      </c>
      <c r="S389" s="21"/>
      <c r="T389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'001-VA-89-2') DECLARE @ISACTIVE BIT = (CASE WHEN 'Si' = 'Si' THEN 1 ELSE 0 END) insert into item_references (ITEM_ID, REFERENCE_CODE, PROVIDER_REFERENCE_CODE, REFERENCE_NAME, PROVIDER_REFERENCE_NAME, NOTES, INVENTORY_QUANTITY, IS_ACTIVE, ALARM_MINIMUM_QUANTITY) values  (@ITEM_ID,'1','','Azul Neon','',NULL,0,@ISACTIVE,1000)
DECLARE @REFERENCE_ID INT = (SELECT REFERENCE_ID FROM item_references WHERE ITEM_ID = @ITEM_ID AND REFERENCE_CODE = '1') UPDATE references_warehouse set QUANTITY = 0 WHERE WAREHOUSE_ID = @LOCAL AND REFERENCE_ID = @REFERENCE_ID UPDATE references_warehouse set QUANTITY = 0 WHERE WAREHOUSE_ID = @FRANCA AND REFERENCE_ID = @REFERENCE_ID
GO</v>
      </c>
      <c r="U389" s="21"/>
      <c r="V389" s="21"/>
      <c r="W389" s="21"/>
      <c r="X389" s="21"/>
      <c r="Y389" s="21"/>
      <c r="Z389" s="21"/>
      <c r="AA389" s="21"/>
      <c r="AB389" s="54" t="str">
        <f t="shared" si="46"/>
        <v>DECLARE @REFERENCE_ID INT = (SELECT REFERENCE_ID FROM item_references WHERE ITEM_ID = @ITEM_ID AND REFERENCE_CODE = '1')</v>
      </c>
      <c r="AC389" s="21"/>
      <c r="AD389" s="54" t="str">
        <f t="shared" si="47"/>
        <v>UPDATE references_warehouse set QUANTITY = 0 WHERE WAREHOUSE_ID = @LOCAL AND REFERENCE_ID = @REFERENCE_ID</v>
      </c>
      <c r="AE389" s="21"/>
      <c r="AF389" s="54" t="str">
        <f t="shared" si="48"/>
        <v>UPDATE references_warehouse set QUANTITY = 0 WHERE WAREHOUSE_ID = @FRANCA AND REFERENCE_ID = @REFERENCE_ID</v>
      </c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</row>
    <row r="390" spans="1:45" hidden="1" x14ac:dyDescent="0.25">
      <c r="A390" s="53" t="s">
        <v>847</v>
      </c>
      <c r="B390" s="53" t="s">
        <v>1032</v>
      </c>
      <c r="C390" s="53"/>
      <c r="D390" s="53" t="s">
        <v>849</v>
      </c>
      <c r="E390" s="53"/>
      <c r="F390" s="53"/>
      <c r="G390">
        <v>0</v>
      </c>
      <c r="H390">
        <v>0</v>
      </c>
      <c r="I390" s="53" t="s">
        <v>626</v>
      </c>
      <c r="J390">
        <v>1000</v>
      </c>
      <c r="K390" s="21" t="str">
        <f t="shared" si="41"/>
        <v>001-VA-89-2-2</v>
      </c>
      <c r="L390" s="21"/>
      <c r="M390" s="21"/>
      <c r="N390" s="21"/>
      <c r="O390" s="21"/>
      <c r="P390" s="23" t="str">
        <f t="shared" si="42"/>
        <v>DECLARE @ITEM_ID INT = (SELECT ITEM_ID FROM items a join lines b on b.LINE_ID = a.LINE_ID WHERE b.LINE_CODE +'-'+a.INTERNAL_REFERENCE = '001-VA-89-2')</v>
      </c>
      <c r="Q390" s="23" t="str">
        <f t="shared" si="43"/>
        <v>DECLARE @ISACTIVE BIT = (CASE WHEN 'Si' = 'Si' THEN 1 ELSE 0 END)</v>
      </c>
      <c r="R390" s="23" t="str">
        <f t="shared" si="44"/>
        <v>@ITEM_ID,'2','','Naranja Neon','',NULL,0,@ISACTIVE,1000</v>
      </c>
      <c r="S390" s="21"/>
      <c r="T390" s="22" t="str">
        <f t="shared" si="45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'001-VA-89-2') DECLARE @ISACTIVE BIT = (CASE WHEN 'Si' = 'Si' THEN 1 ELSE 0 END) insert into item_references (ITEM_ID, REFERENCE_CODE, PROVIDER_REFERENCE_CODE, REFERENCE_NAME, PROVIDER_REFERENCE_NAME, NOTES, INVENTORY_QUANTITY, IS_ACTIVE, ALARM_MINIMUM_QUANTITY) values  (@ITEM_ID,'2','','Naranja Neon','',NULL,0,@ISACTIVE,1000)
DECLARE @REFERENCE_ID INT = (SELECT REFERENCE_ID FROM item_references WHERE ITEM_ID = @ITEM_ID AND REFERENCE_CODE = '2') UPDATE references_warehouse set QUANTITY = 0 WHERE WAREHOUSE_ID = @LOCAL AND REFERENCE_ID = @REFERENCE_ID UPDATE references_warehouse set QUANTITY = 0 WHERE WAREHOUSE_ID = @FRANCA AND REFERENCE_ID = @REFERENCE_ID
GO</v>
      </c>
      <c r="U390" s="21"/>
      <c r="V390" s="21"/>
      <c r="W390" s="21"/>
      <c r="X390" s="21"/>
      <c r="Y390" s="21"/>
      <c r="Z390" s="21"/>
      <c r="AA390" s="21"/>
      <c r="AB390" s="54" t="str">
        <f t="shared" si="46"/>
        <v>DECLARE @REFERENCE_ID INT = (SELECT REFERENCE_ID FROM item_references WHERE ITEM_ID = @ITEM_ID AND REFERENCE_CODE = '2')</v>
      </c>
      <c r="AC390" s="21"/>
      <c r="AD390" s="54" t="str">
        <f t="shared" si="47"/>
        <v>UPDATE references_warehouse set QUANTITY = 0 WHERE WAREHOUSE_ID = @LOCAL AND REFERENCE_ID = @REFERENCE_ID</v>
      </c>
      <c r="AE390" s="21"/>
      <c r="AF390" s="54" t="str">
        <f t="shared" si="48"/>
        <v>UPDATE references_warehouse set QUANTITY = 0 WHERE WAREHOUSE_ID = @FRANCA AND REFERENCE_ID = @REFERENCE_ID</v>
      </c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</row>
    <row r="391" spans="1:45" hidden="1" x14ac:dyDescent="0.25">
      <c r="A391" s="53" t="s">
        <v>847</v>
      </c>
      <c r="B391" s="53" t="s">
        <v>1033</v>
      </c>
      <c r="C391" s="53"/>
      <c r="D391" s="53" t="s">
        <v>850</v>
      </c>
      <c r="E391" s="53"/>
      <c r="F391" s="53"/>
      <c r="G391">
        <v>0</v>
      </c>
      <c r="H391">
        <v>0</v>
      </c>
      <c r="I391" s="53" t="s">
        <v>626</v>
      </c>
      <c r="J391">
        <v>1000</v>
      </c>
      <c r="K391" s="21" t="str">
        <f t="shared" ref="K391:K404" si="49">IF(A391&lt;&gt;"",IF(B391&lt;&gt;"",CONCATENATE(A391,"-",B391),""),"")</f>
        <v>001-VA-89-2-3</v>
      </c>
      <c r="L391" s="21"/>
      <c r="M391" s="21"/>
      <c r="N391" s="21"/>
      <c r="O391" s="21"/>
      <c r="P391" s="23" t="str">
        <f t="shared" ref="P391:P404" si="50">CONCATENATE("DECLARE @ITEM_ID INT = (SELECT ITEM_ID FROM items a join lines b on b.LINE_ID = a.LINE_ID WHERE b.LINE_CODE +'-'+a.INTERNAL_REFERENCE = '",A391,"')")</f>
        <v>DECLARE @ITEM_ID INT = (SELECT ITEM_ID FROM items a join lines b on b.LINE_ID = a.LINE_ID WHERE b.LINE_CODE +'-'+a.INTERNAL_REFERENCE = '001-VA-89-2')</v>
      </c>
      <c r="Q391" s="23" t="str">
        <f t="shared" ref="Q391:Q404" si="51">CONCATENATE("DECLARE @ISACTIVE BIT = (CASE WHEN '",I391,"' = 'Si' THEN 1 ELSE 0 END)")</f>
        <v>DECLARE @ISACTIVE BIT = (CASE WHEN 'Si' = 'Si' THEN 1 ELSE 0 END)</v>
      </c>
      <c r="R391" s="23" t="str">
        <f t="shared" ref="R391:R404" si="52">CONCATENATE("@ITEM_ID",$X$2,$W$2,B391,$W$2,$X$2,$W$2,C391,$W$2,$X$2,$W$2,D391,$W$2,$X$2,$W$2,E391,$W$2,$X$2,IF(LEN(F391)&gt;0,CONCATENATE($W$2,F391,$W$2),$Z$2),$X$2,G391+H391,$X$2,"@ISACTIVE",$X$2,J391)</f>
        <v>@ITEM_ID,'3','','Rosado Neon','',NULL,0,@ISACTIVE,1000</v>
      </c>
      <c r="S391" s="21"/>
      <c r="T391" s="22" t="str">
        <f t="shared" ref="T391:T404" si="53">CONCATENATE($AA$2," ",P391," ",Q391," ",$T$2,$T$3,$V$2,$V$3,$Y$2,$U$2,$V$2,R391,$Y$2,CHAR(10),AB391," ",AD391," ",AF391,CHAR(10),"GO")</f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'001-VA-89-2') DECLARE @ISACTIVE BIT = (CASE WHEN 'Si' = 'Si' THEN 1 ELSE 0 END) insert into item_references (ITEM_ID, REFERENCE_CODE, PROVIDER_REFERENCE_CODE, REFERENCE_NAME, PROVIDER_REFERENCE_NAME, NOTES, INVENTORY_QUANTITY, IS_ACTIVE, ALARM_MINIMUM_QUANTITY) values  (@ITEM_ID,'3','','Rosado Neon','',NULL,0,@ISACTIVE,1000)
DECLARE @REFERENCE_ID INT = (SELECT REFERENCE_ID FROM item_references WHERE ITEM_ID = @ITEM_ID AND REFERENCE_CODE = '3') UPDATE references_warehouse set QUANTITY = 0 WHERE WAREHOUSE_ID = @LOCAL AND REFERENCE_ID = @REFERENCE_ID UPDATE references_warehouse set QUANTITY = 0 WHERE WAREHOUSE_ID = @FRANCA AND REFERENCE_ID = @REFERENCE_ID
GO</v>
      </c>
      <c r="U391" s="21"/>
      <c r="V391" s="21"/>
      <c r="W391" s="21"/>
      <c r="X391" s="21"/>
      <c r="Y391" s="21"/>
      <c r="Z391" s="21"/>
      <c r="AA391" s="21"/>
      <c r="AB391" s="54" t="str">
        <f t="shared" ref="AB391:AB404" si="54">CONCATENATE("DECLARE @REFERENCE_ID INT = (SELECT REFERENCE_ID FROM item_references WHERE ITEM_ID = @ITEM_ID AND REFERENCE_CODE = '",B391,"')")</f>
        <v>DECLARE @REFERENCE_ID INT = (SELECT REFERENCE_ID FROM item_references WHERE ITEM_ID = @ITEM_ID AND REFERENCE_CODE = '3')</v>
      </c>
      <c r="AC391" s="21"/>
      <c r="AD391" s="54" t="str">
        <f t="shared" ref="AD391:AD404" si="55">CONCATENATE("UPDATE references_warehouse set QUANTITY = ",G391," WHERE WAREHOUSE_ID = @LOCAL AND REFERENCE_ID = @REFERENCE_ID")</f>
        <v>UPDATE references_warehouse set QUANTITY = 0 WHERE WAREHOUSE_ID = @LOCAL AND REFERENCE_ID = @REFERENCE_ID</v>
      </c>
      <c r="AE391" s="21"/>
      <c r="AF391" s="54" t="str">
        <f t="shared" ref="AF391:AF404" si="56">CONCATENATE("UPDATE references_warehouse set QUANTITY = ",H391," WHERE WAREHOUSE_ID = @FRANCA AND REFERENCE_ID = @REFERENCE_ID")</f>
        <v>UPDATE references_warehouse set QUANTITY = 0 WHERE WAREHOUSE_ID = @FRANCA AND REFERENCE_ID = @REFERENCE_ID</v>
      </c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</row>
    <row r="392" spans="1:45" hidden="1" x14ac:dyDescent="0.25">
      <c r="A392" s="53" t="s">
        <v>847</v>
      </c>
      <c r="B392" s="53" t="s">
        <v>1034</v>
      </c>
      <c r="C392" s="53"/>
      <c r="D392" s="53" t="s">
        <v>852</v>
      </c>
      <c r="E392" s="53"/>
      <c r="F392" s="53"/>
      <c r="G392">
        <v>0</v>
      </c>
      <c r="H392">
        <v>0</v>
      </c>
      <c r="I392" s="53" t="s">
        <v>626</v>
      </c>
      <c r="J392">
        <v>1000</v>
      </c>
      <c r="K392" s="21" t="str">
        <f t="shared" si="49"/>
        <v>001-VA-89-2-4</v>
      </c>
      <c r="L392" s="21"/>
      <c r="M392" s="21"/>
      <c r="N392" s="21"/>
      <c r="O392" s="21"/>
      <c r="P392" s="23" t="str">
        <f t="shared" si="50"/>
        <v>DECLARE @ITEM_ID INT = (SELECT ITEM_ID FROM items a join lines b on b.LINE_ID = a.LINE_ID WHERE b.LINE_CODE +'-'+a.INTERNAL_REFERENCE = '001-VA-89-2')</v>
      </c>
      <c r="Q392" s="23" t="str">
        <f t="shared" si="51"/>
        <v>DECLARE @ISACTIVE BIT = (CASE WHEN 'Si' = 'Si' THEN 1 ELSE 0 END)</v>
      </c>
      <c r="R392" s="23" t="str">
        <f t="shared" si="52"/>
        <v>@ITEM_ID,'4','','Verde Neon','',NULL,0,@ISACTIVE,1000</v>
      </c>
      <c r="S392" s="21"/>
      <c r="T392" s="22" t="str">
        <f t="shared" si="5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'001-VA-89-2') DECLARE @ISACTIVE BIT = (CASE WHEN 'Si' = 'Si' THEN 1 ELSE 0 END) insert into item_references (ITEM_ID, REFERENCE_CODE, PROVIDER_REFERENCE_CODE, REFERENCE_NAME, PROVIDER_REFERENCE_NAME, NOTES, INVENTORY_QUANTITY, IS_ACTIVE, ALARM_MINIMUM_QUANTITY) values  (@ITEM_ID,'4','','Verde Neon','',NULL,0,@ISACTIVE,1000)
DECLARE @REFERENCE_ID INT = (SELECT REFERENCE_ID FROM item_references WHERE ITEM_ID = @ITEM_ID AND REFERENCE_CODE = '4') UPDATE references_warehouse set QUANTITY = 0 WHERE WAREHOUSE_ID = @LOCAL AND REFERENCE_ID = @REFERENCE_ID UPDATE references_warehouse set QUANTITY = 0 WHERE WAREHOUSE_ID = @FRANCA AND REFERENCE_ID = @REFERENCE_ID
GO</v>
      </c>
      <c r="U392" s="21"/>
      <c r="V392" s="21"/>
      <c r="W392" s="21"/>
      <c r="X392" s="21"/>
      <c r="Y392" s="21"/>
      <c r="Z392" s="21"/>
      <c r="AA392" s="21"/>
      <c r="AB392" s="54" t="str">
        <f t="shared" si="54"/>
        <v>DECLARE @REFERENCE_ID INT = (SELECT REFERENCE_ID FROM item_references WHERE ITEM_ID = @ITEM_ID AND REFERENCE_CODE = '4')</v>
      </c>
      <c r="AC392" s="21"/>
      <c r="AD392" s="54" t="str">
        <f t="shared" si="55"/>
        <v>UPDATE references_warehouse set QUANTITY = 0 WHERE WAREHOUSE_ID = @LOCAL AND REFERENCE_ID = @REFERENCE_ID</v>
      </c>
      <c r="AE392" s="21"/>
      <c r="AF392" s="54" t="str">
        <f t="shared" si="56"/>
        <v>UPDATE references_warehouse set QUANTITY = 0 WHERE WAREHOUSE_ID = @FRANCA AND REFERENCE_ID = @REFERENCE_ID</v>
      </c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</row>
    <row r="393" spans="1:45" hidden="1" x14ac:dyDescent="0.25">
      <c r="A393" s="53"/>
      <c r="B393" s="53"/>
      <c r="C393" s="53"/>
      <c r="D393" s="53"/>
      <c r="E393" s="53"/>
      <c r="F393" s="53"/>
      <c r="I393" s="53"/>
      <c r="K393" s="21" t="str">
        <f t="shared" si="49"/>
        <v/>
      </c>
      <c r="L393" s="21"/>
      <c r="M393" s="21"/>
      <c r="N393" s="21"/>
      <c r="O393" s="21"/>
      <c r="P393" s="23" t="str">
        <f t="shared" si="50"/>
        <v>DECLARE @ITEM_ID INT = (SELECT ITEM_ID FROM items a join lines b on b.LINE_ID = a.LINE_ID WHERE b.LINE_CODE +'-'+a.INTERNAL_REFERENCE = '')</v>
      </c>
      <c r="Q393" s="23" t="str">
        <f t="shared" si="51"/>
        <v>DECLARE @ISACTIVE BIT = (CASE WHEN '' = 'Si' THEN 1 ELSE 0 END)</v>
      </c>
      <c r="R393" s="23" t="str">
        <f t="shared" si="52"/>
        <v>@ITEM_ID,'','','','',NULL,0,@ISACTIVE,</v>
      </c>
      <c r="S393" s="21"/>
      <c r="T393" s="22" t="str">
        <f t="shared" si="5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'') DECLARE @ISACTIVE BIT = (CASE WHEN '' = 'Si' THEN 1 ELSE 0 END) insert into item_references (ITEM_ID, REFERENCE_CODE, PROVIDER_REFERENCE_CODE, REFERENCE_NAME, PROVIDER_REFERENCE_NAME, NOTES, INVENTORY_QUANTITY, IS_ACTIVE, ALARM_MINIMUM_QUANTITY) values  (@ITEM_ID,'','','','',NULL,0,@ISACTIVE,)
DECLARE @REFERENCE_ID INT = (SELECT REFERENCE_ID FROM item_references WHERE ITEM_ID = @ITEM_ID AND REFERENCE_CODE = '') UPDATE references_warehouse set QUANTITY =  WHERE WAREHOUSE_ID = @LOCAL AND REFERENCE_ID = @REFERENCE_ID UPDATE references_warehouse set QUANTITY =  WHERE WAREHOUSE_ID = @FRANCA AND REFERENCE_ID = @REFERENCE_ID
GO</v>
      </c>
      <c r="U393" s="21"/>
      <c r="V393" s="21"/>
      <c r="W393" s="21"/>
      <c r="X393" s="21"/>
      <c r="Y393" s="21"/>
      <c r="Z393" s="21"/>
      <c r="AA393" s="21"/>
      <c r="AB393" s="54" t="str">
        <f t="shared" si="54"/>
        <v>DECLARE @REFERENCE_ID INT = (SELECT REFERENCE_ID FROM item_references WHERE ITEM_ID = @ITEM_ID AND REFERENCE_CODE = '')</v>
      </c>
      <c r="AC393" s="21"/>
      <c r="AD393" s="54" t="str">
        <f t="shared" si="55"/>
        <v>UPDATE references_warehouse set QUANTITY =  WHERE WAREHOUSE_ID = @LOCAL AND REFERENCE_ID = @REFERENCE_ID</v>
      </c>
      <c r="AE393" s="21"/>
      <c r="AF393" s="54" t="str">
        <f t="shared" si="56"/>
        <v>UPDATE references_warehouse set QUANTITY =  WHERE WAREHOUSE_ID = @FRANCA AND REFERENCE_ID = @REFERENCE_ID</v>
      </c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</row>
    <row r="394" spans="1:45" hidden="1" x14ac:dyDescent="0.25">
      <c r="A394" s="53"/>
      <c r="B394" s="53"/>
      <c r="C394" s="53"/>
      <c r="D394" s="53"/>
      <c r="E394" s="53"/>
      <c r="F394" s="53"/>
      <c r="I394" s="53"/>
      <c r="K394" s="21" t="str">
        <f t="shared" si="49"/>
        <v/>
      </c>
      <c r="L394" s="21"/>
      <c r="M394" s="21"/>
      <c r="N394" s="21"/>
      <c r="O394" s="21"/>
      <c r="P394" s="23" t="str">
        <f t="shared" si="50"/>
        <v>DECLARE @ITEM_ID INT = (SELECT ITEM_ID FROM items a join lines b on b.LINE_ID = a.LINE_ID WHERE b.LINE_CODE +'-'+a.INTERNAL_REFERENCE = '')</v>
      </c>
      <c r="Q394" s="23" t="str">
        <f t="shared" si="51"/>
        <v>DECLARE @ISACTIVE BIT = (CASE WHEN '' = 'Si' THEN 1 ELSE 0 END)</v>
      </c>
      <c r="R394" s="23" t="str">
        <f t="shared" si="52"/>
        <v>@ITEM_ID,'','','','',NULL,0,@ISACTIVE,</v>
      </c>
      <c r="S394" s="21"/>
      <c r="T394" s="22" t="str">
        <f t="shared" si="5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'') DECLARE @ISACTIVE BIT = (CASE WHEN '' = 'Si' THEN 1 ELSE 0 END) insert into item_references (ITEM_ID, REFERENCE_CODE, PROVIDER_REFERENCE_CODE, REFERENCE_NAME, PROVIDER_REFERENCE_NAME, NOTES, INVENTORY_QUANTITY, IS_ACTIVE, ALARM_MINIMUM_QUANTITY) values  (@ITEM_ID,'','','','',NULL,0,@ISACTIVE,)
DECLARE @REFERENCE_ID INT = (SELECT REFERENCE_ID FROM item_references WHERE ITEM_ID = @ITEM_ID AND REFERENCE_CODE = '') UPDATE references_warehouse set QUANTITY =  WHERE WAREHOUSE_ID = @LOCAL AND REFERENCE_ID = @REFERENCE_ID UPDATE references_warehouse set QUANTITY =  WHERE WAREHOUSE_ID = @FRANCA AND REFERENCE_ID = @REFERENCE_ID
GO</v>
      </c>
      <c r="U394" s="21"/>
      <c r="V394" s="21"/>
      <c r="W394" s="21"/>
      <c r="X394" s="21"/>
      <c r="Y394" s="21"/>
      <c r="Z394" s="21"/>
      <c r="AA394" s="21"/>
      <c r="AB394" s="54" t="str">
        <f t="shared" si="54"/>
        <v>DECLARE @REFERENCE_ID INT = (SELECT REFERENCE_ID FROM item_references WHERE ITEM_ID = @ITEM_ID AND REFERENCE_CODE = '')</v>
      </c>
      <c r="AC394" s="21"/>
      <c r="AD394" s="54" t="str">
        <f t="shared" si="55"/>
        <v>UPDATE references_warehouse set QUANTITY =  WHERE WAREHOUSE_ID = @LOCAL AND REFERENCE_ID = @REFERENCE_ID</v>
      </c>
      <c r="AE394" s="21"/>
      <c r="AF394" s="54" t="str">
        <f t="shared" si="56"/>
        <v>UPDATE references_warehouse set QUANTITY =  WHERE WAREHOUSE_ID = @FRANCA AND REFERENCE_ID = @REFERENCE_ID</v>
      </c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</row>
    <row r="395" spans="1:45" hidden="1" x14ac:dyDescent="0.25">
      <c r="A395" s="53"/>
      <c r="B395" s="53"/>
      <c r="C395" s="53"/>
      <c r="D395" s="53"/>
      <c r="E395" s="53"/>
      <c r="F395" s="53"/>
      <c r="I395" s="53"/>
      <c r="K395" s="21" t="str">
        <f t="shared" si="49"/>
        <v/>
      </c>
      <c r="L395" s="21"/>
      <c r="M395" s="21"/>
      <c r="N395" s="21"/>
      <c r="O395" s="21"/>
      <c r="P395" s="23" t="str">
        <f t="shared" si="50"/>
        <v>DECLARE @ITEM_ID INT = (SELECT ITEM_ID FROM items a join lines b on b.LINE_ID = a.LINE_ID WHERE b.LINE_CODE +'-'+a.INTERNAL_REFERENCE = '')</v>
      </c>
      <c r="Q395" s="23" t="str">
        <f t="shared" si="51"/>
        <v>DECLARE @ISACTIVE BIT = (CASE WHEN '' = 'Si' THEN 1 ELSE 0 END)</v>
      </c>
      <c r="R395" s="23" t="str">
        <f t="shared" si="52"/>
        <v>@ITEM_ID,'','','','',NULL,0,@ISACTIVE,</v>
      </c>
      <c r="S395" s="21"/>
      <c r="T395" s="22" t="str">
        <f t="shared" si="5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'') DECLARE @ISACTIVE BIT = (CASE WHEN '' = 'Si' THEN 1 ELSE 0 END) insert into item_references (ITEM_ID, REFERENCE_CODE, PROVIDER_REFERENCE_CODE, REFERENCE_NAME, PROVIDER_REFERENCE_NAME, NOTES, INVENTORY_QUANTITY, IS_ACTIVE, ALARM_MINIMUM_QUANTITY) values  (@ITEM_ID,'','','','',NULL,0,@ISACTIVE,)
DECLARE @REFERENCE_ID INT = (SELECT REFERENCE_ID FROM item_references WHERE ITEM_ID = @ITEM_ID AND REFERENCE_CODE = '') UPDATE references_warehouse set QUANTITY =  WHERE WAREHOUSE_ID = @LOCAL AND REFERENCE_ID = @REFERENCE_ID UPDATE references_warehouse set QUANTITY =  WHERE WAREHOUSE_ID = @FRANCA AND REFERENCE_ID = @REFERENCE_ID
GO</v>
      </c>
      <c r="U395" s="21"/>
      <c r="V395" s="21"/>
      <c r="W395" s="21"/>
      <c r="X395" s="21"/>
      <c r="Y395" s="21"/>
      <c r="Z395" s="21"/>
      <c r="AA395" s="21"/>
      <c r="AB395" s="54" t="str">
        <f t="shared" si="54"/>
        <v>DECLARE @REFERENCE_ID INT = (SELECT REFERENCE_ID FROM item_references WHERE ITEM_ID = @ITEM_ID AND REFERENCE_CODE = '')</v>
      </c>
      <c r="AC395" s="21"/>
      <c r="AD395" s="54" t="str">
        <f t="shared" si="55"/>
        <v>UPDATE references_warehouse set QUANTITY =  WHERE WAREHOUSE_ID = @LOCAL AND REFERENCE_ID = @REFERENCE_ID</v>
      </c>
      <c r="AE395" s="21"/>
      <c r="AF395" s="54" t="str">
        <f t="shared" si="56"/>
        <v>UPDATE references_warehouse set QUANTITY =  WHERE WAREHOUSE_ID = @FRANCA AND REFERENCE_ID = @REFERENCE_ID</v>
      </c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</row>
    <row r="396" spans="1:45" hidden="1" x14ac:dyDescent="0.25">
      <c r="A396" s="53"/>
      <c r="B396" s="53"/>
      <c r="C396" s="53"/>
      <c r="D396" s="53"/>
      <c r="E396" s="53"/>
      <c r="F396" s="53"/>
      <c r="I396" s="53"/>
      <c r="K396" s="21" t="str">
        <f t="shared" si="49"/>
        <v/>
      </c>
      <c r="L396" s="21"/>
      <c r="M396" s="21"/>
      <c r="N396" s="21"/>
      <c r="O396" s="21"/>
      <c r="P396" s="23" t="str">
        <f t="shared" si="50"/>
        <v>DECLARE @ITEM_ID INT = (SELECT ITEM_ID FROM items a join lines b on b.LINE_ID = a.LINE_ID WHERE b.LINE_CODE +'-'+a.INTERNAL_REFERENCE = '')</v>
      </c>
      <c r="Q396" s="23" t="str">
        <f t="shared" si="51"/>
        <v>DECLARE @ISACTIVE BIT = (CASE WHEN '' = 'Si' THEN 1 ELSE 0 END)</v>
      </c>
      <c r="R396" s="23" t="str">
        <f t="shared" si="52"/>
        <v>@ITEM_ID,'','','','',NULL,0,@ISACTIVE,</v>
      </c>
      <c r="S396" s="21"/>
      <c r="T396" s="22" t="str">
        <f t="shared" si="5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'') DECLARE @ISACTIVE BIT = (CASE WHEN '' = 'Si' THEN 1 ELSE 0 END) insert into item_references (ITEM_ID, REFERENCE_CODE, PROVIDER_REFERENCE_CODE, REFERENCE_NAME, PROVIDER_REFERENCE_NAME, NOTES, INVENTORY_QUANTITY, IS_ACTIVE, ALARM_MINIMUM_QUANTITY) values  (@ITEM_ID,'','','','',NULL,0,@ISACTIVE,)
DECLARE @REFERENCE_ID INT = (SELECT REFERENCE_ID FROM item_references WHERE ITEM_ID = @ITEM_ID AND REFERENCE_CODE = '') UPDATE references_warehouse set QUANTITY =  WHERE WAREHOUSE_ID = @LOCAL AND REFERENCE_ID = @REFERENCE_ID UPDATE references_warehouse set QUANTITY =  WHERE WAREHOUSE_ID = @FRANCA AND REFERENCE_ID = @REFERENCE_ID
GO</v>
      </c>
      <c r="U396" s="21"/>
      <c r="V396" s="21"/>
      <c r="W396" s="21"/>
      <c r="X396" s="21"/>
      <c r="Y396" s="21"/>
      <c r="Z396" s="21"/>
      <c r="AA396" s="21"/>
      <c r="AB396" s="54" t="str">
        <f t="shared" si="54"/>
        <v>DECLARE @REFERENCE_ID INT = (SELECT REFERENCE_ID FROM item_references WHERE ITEM_ID = @ITEM_ID AND REFERENCE_CODE = '')</v>
      </c>
      <c r="AC396" s="21"/>
      <c r="AD396" s="54" t="str">
        <f t="shared" si="55"/>
        <v>UPDATE references_warehouse set QUANTITY =  WHERE WAREHOUSE_ID = @LOCAL AND REFERENCE_ID = @REFERENCE_ID</v>
      </c>
      <c r="AE396" s="21"/>
      <c r="AF396" s="54" t="str">
        <f t="shared" si="56"/>
        <v>UPDATE references_warehouse set QUANTITY =  WHERE WAREHOUSE_ID = @FRANCA AND REFERENCE_ID = @REFERENCE_ID</v>
      </c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</row>
    <row r="397" spans="1:45" hidden="1" x14ac:dyDescent="0.25">
      <c r="A397" s="53"/>
      <c r="B397" s="53"/>
      <c r="C397" s="53"/>
      <c r="D397" s="53"/>
      <c r="E397" s="53"/>
      <c r="F397" s="53"/>
      <c r="I397" s="53"/>
      <c r="K397" s="21" t="str">
        <f t="shared" si="49"/>
        <v/>
      </c>
      <c r="L397" s="21"/>
      <c r="M397" s="21"/>
      <c r="N397" s="21"/>
      <c r="O397" s="21"/>
      <c r="P397" s="23" t="str">
        <f t="shared" si="50"/>
        <v>DECLARE @ITEM_ID INT = (SELECT ITEM_ID FROM items a join lines b on b.LINE_ID = a.LINE_ID WHERE b.LINE_CODE +'-'+a.INTERNAL_REFERENCE = '')</v>
      </c>
      <c r="Q397" s="23" t="str">
        <f t="shared" si="51"/>
        <v>DECLARE @ISACTIVE BIT = (CASE WHEN '' = 'Si' THEN 1 ELSE 0 END)</v>
      </c>
      <c r="R397" s="23" t="str">
        <f t="shared" si="52"/>
        <v>@ITEM_ID,'','','','',NULL,0,@ISACTIVE,</v>
      </c>
      <c r="S397" s="21"/>
      <c r="T397" s="22" t="str">
        <f t="shared" si="5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'') DECLARE @ISACTIVE BIT = (CASE WHEN '' = 'Si' THEN 1 ELSE 0 END) insert into item_references (ITEM_ID, REFERENCE_CODE, PROVIDER_REFERENCE_CODE, REFERENCE_NAME, PROVIDER_REFERENCE_NAME, NOTES, INVENTORY_QUANTITY, IS_ACTIVE, ALARM_MINIMUM_QUANTITY) values  (@ITEM_ID,'','','','',NULL,0,@ISACTIVE,)
DECLARE @REFERENCE_ID INT = (SELECT REFERENCE_ID FROM item_references WHERE ITEM_ID = @ITEM_ID AND REFERENCE_CODE = '') UPDATE references_warehouse set QUANTITY =  WHERE WAREHOUSE_ID = @LOCAL AND REFERENCE_ID = @REFERENCE_ID UPDATE references_warehouse set QUANTITY =  WHERE WAREHOUSE_ID = @FRANCA AND REFERENCE_ID = @REFERENCE_ID
GO</v>
      </c>
      <c r="U397" s="21"/>
      <c r="V397" s="21"/>
      <c r="W397" s="21"/>
      <c r="X397" s="21"/>
      <c r="Y397" s="21"/>
      <c r="Z397" s="21"/>
      <c r="AA397" s="21"/>
      <c r="AB397" s="54" t="str">
        <f t="shared" si="54"/>
        <v>DECLARE @REFERENCE_ID INT = (SELECT REFERENCE_ID FROM item_references WHERE ITEM_ID = @ITEM_ID AND REFERENCE_CODE = '')</v>
      </c>
      <c r="AC397" s="21"/>
      <c r="AD397" s="54" t="str">
        <f t="shared" si="55"/>
        <v>UPDATE references_warehouse set QUANTITY =  WHERE WAREHOUSE_ID = @LOCAL AND REFERENCE_ID = @REFERENCE_ID</v>
      </c>
      <c r="AE397" s="21"/>
      <c r="AF397" s="54" t="str">
        <f t="shared" si="56"/>
        <v>UPDATE references_warehouse set QUANTITY =  WHERE WAREHOUSE_ID = @FRANCA AND REFERENCE_ID = @REFERENCE_ID</v>
      </c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</row>
    <row r="398" spans="1:45" hidden="1" x14ac:dyDescent="0.25">
      <c r="A398" s="53"/>
      <c r="B398" s="53"/>
      <c r="C398" s="53"/>
      <c r="D398" s="53"/>
      <c r="E398" s="53"/>
      <c r="F398" s="53"/>
      <c r="I398" s="53"/>
      <c r="K398" s="21" t="str">
        <f t="shared" si="49"/>
        <v/>
      </c>
      <c r="L398" s="21"/>
      <c r="M398" s="21"/>
      <c r="N398" s="21"/>
      <c r="O398" s="21"/>
      <c r="P398" s="23" t="str">
        <f t="shared" si="50"/>
        <v>DECLARE @ITEM_ID INT = (SELECT ITEM_ID FROM items a join lines b on b.LINE_ID = a.LINE_ID WHERE b.LINE_CODE +'-'+a.INTERNAL_REFERENCE = '')</v>
      </c>
      <c r="Q398" s="23" t="str">
        <f t="shared" si="51"/>
        <v>DECLARE @ISACTIVE BIT = (CASE WHEN '' = 'Si' THEN 1 ELSE 0 END)</v>
      </c>
      <c r="R398" s="23" t="str">
        <f t="shared" si="52"/>
        <v>@ITEM_ID,'','','','',NULL,0,@ISACTIVE,</v>
      </c>
      <c r="S398" s="21"/>
      <c r="T398" s="22" t="str">
        <f t="shared" si="5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'') DECLARE @ISACTIVE BIT = (CASE WHEN '' = 'Si' THEN 1 ELSE 0 END) insert into item_references (ITEM_ID, REFERENCE_CODE, PROVIDER_REFERENCE_CODE, REFERENCE_NAME, PROVIDER_REFERENCE_NAME, NOTES, INVENTORY_QUANTITY, IS_ACTIVE, ALARM_MINIMUM_QUANTITY) values  (@ITEM_ID,'','','','',NULL,0,@ISACTIVE,)
DECLARE @REFERENCE_ID INT = (SELECT REFERENCE_ID FROM item_references WHERE ITEM_ID = @ITEM_ID AND REFERENCE_CODE = '') UPDATE references_warehouse set QUANTITY =  WHERE WAREHOUSE_ID = @LOCAL AND REFERENCE_ID = @REFERENCE_ID UPDATE references_warehouse set QUANTITY =  WHERE WAREHOUSE_ID = @FRANCA AND REFERENCE_ID = @REFERENCE_ID
GO</v>
      </c>
      <c r="U398" s="21"/>
      <c r="V398" s="21"/>
      <c r="W398" s="21"/>
      <c r="X398" s="21"/>
      <c r="Y398" s="21"/>
      <c r="Z398" s="21"/>
      <c r="AA398" s="21"/>
      <c r="AB398" s="54" t="str">
        <f t="shared" si="54"/>
        <v>DECLARE @REFERENCE_ID INT = (SELECT REFERENCE_ID FROM item_references WHERE ITEM_ID = @ITEM_ID AND REFERENCE_CODE = '')</v>
      </c>
      <c r="AC398" s="21"/>
      <c r="AD398" s="54" t="str">
        <f t="shared" si="55"/>
        <v>UPDATE references_warehouse set QUANTITY =  WHERE WAREHOUSE_ID = @LOCAL AND REFERENCE_ID = @REFERENCE_ID</v>
      </c>
      <c r="AE398" s="21"/>
      <c r="AF398" s="54" t="str">
        <f t="shared" si="56"/>
        <v>UPDATE references_warehouse set QUANTITY =  WHERE WAREHOUSE_ID = @FRANCA AND REFERENCE_ID = @REFERENCE_ID</v>
      </c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</row>
    <row r="399" spans="1:45" hidden="1" x14ac:dyDescent="0.25">
      <c r="A399" s="53"/>
      <c r="B399" s="53"/>
      <c r="C399" s="53"/>
      <c r="D399" s="53"/>
      <c r="E399" s="53"/>
      <c r="F399" s="53"/>
      <c r="I399" s="53"/>
      <c r="K399" s="21" t="str">
        <f t="shared" si="49"/>
        <v/>
      </c>
      <c r="L399" s="21"/>
      <c r="M399" s="21"/>
      <c r="N399" s="21"/>
      <c r="O399" s="21"/>
      <c r="P399" s="23" t="str">
        <f t="shared" si="50"/>
        <v>DECLARE @ITEM_ID INT = (SELECT ITEM_ID FROM items a join lines b on b.LINE_ID = a.LINE_ID WHERE b.LINE_CODE +'-'+a.INTERNAL_REFERENCE = '')</v>
      </c>
      <c r="Q399" s="23" t="str">
        <f t="shared" si="51"/>
        <v>DECLARE @ISACTIVE BIT = (CASE WHEN '' = 'Si' THEN 1 ELSE 0 END)</v>
      </c>
      <c r="R399" s="23" t="str">
        <f t="shared" si="52"/>
        <v>@ITEM_ID,'','','','',NULL,0,@ISACTIVE,</v>
      </c>
      <c r="S399" s="21"/>
      <c r="T399" s="22" t="str">
        <f t="shared" si="5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'') DECLARE @ISACTIVE BIT = (CASE WHEN '' = 'Si' THEN 1 ELSE 0 END) insert into item_references (ITEM_ID, REFERENCE_CODE, PROVIDER_REFERENCE_CODE, REFERENCE_NAME, PROVIDER_REFERENCE_NAME, NOTES, INVENTORY_QUANTITY, IS_ACTIVE, ALARM_MINIMUM_QUANTITY) values  (@ITEM_ID,'','','','',NULL,0,@ISACTIVE,)
DECLARE @REFERENCE_ID INT = (SELECT REFERENCE_ID FROM item_references WHERE ITEM_ID = @ITEM_ID AND REFERENCE_CODE = '') UPDATE references_warehouse set QUANTITY =  WHERE WAREHOUSE_ID = @LOCAL AND REFERENCE_ID = @REFERENCE_ID UPDATE references_warehouse set QUANTITY =  WHERE WAREHOUSE_ID = @FRANCA AND REFERENCE_ID = @REFERENCE_ID
GO</v>
      </c>
      <c r="U399" s="21"/>
      <c r="V399" s="21"/>
      <c r="W399" s="21"/>
      <c r="X399" s="21"/>
      <c r="Y399" s="21"/>
      <c r="Z399" s="21"/>
      <c r="AA399" s="21"/>
      <c r="AB399" s="54" t="str">
        <f t="shared" si="54"/>
        <v>DECLARE @REFERENCE_ID INT = (SELECT REFERENCE_ID FROM item_references WHERE ITEM_ID = @ITEM_ID AND REFERENCE_CODE = '')</v>
      </c>
      <c r="AC399" s="21"/>
      <c r="AD399" s="54" t="str">
        <f t="shared" si="55"/>
        <v>UPDATE references_warehouse set QUANTITY =  WHERE WAREHOUSE_ID = @LOCAL AND REFERENCE_ID = @REFERENCE_ID</v>
      </c>
      <c r="AE399" s="21"/>
      <c r="AF399" s="54" t="str">
        <f t="shared" si="56"/>
        <v>UPDATE references_warehouse set QUANTITY =  WHERE WAREHOUSE_ID = @FRANCA AND REFERENCE_ID = @REFERENCE_ID</v>
      </c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</row>
    <row r="400" spans="1:45" hidden="1" x14ac:dyDescent="0.25">
      <c r="A400" s="53"/>
      <c r="B400" s="53"/>
      <c r="C400" s="53"/>
      <c r="D400" s="53"/>
      <c r="E400" s="53"/>
      <c r="F400" s="53"/>
      <c r="I400" s="53"/>
      <c r="K400" s="21" t="str">
        <f t="shared" si="49"/>
        <v/>
      </c>
      <c r="L400" s="21"/>
      <c r="M400" s="21"/>
      <c r="N400" s="21"/>
      <c r="O400" s="21"/>
      <c r="P400" s="23" t="str">
        <f t="shared" si="50"/>
        <v>DECLARE @ITEM_ID INT = (SELECT ITEM_ID FROM items a join lines b on b.LINE_ID = a.LINE_ID WHERE b.LINE_CODE +'-'+a.INTERNAL_REFERENCE = '')</v>
      </c>
      <c r="Q400" s="23" t="str">
        <f t="shared" si="51"/>
        <v>DECLARE @ISACTIVE BIT = (CASE WHEN '' = 'Si' THEN 1 ELSE 0 END)</v>
      </c>
      <c r="R400" s="23" t="str">
        <f t="shared" si="52"/>
        <v>@ITEM_ID,'','','','',NULL,0,@ISACTIVE,</v>
      </c>
      <c r="S400" s="21"/>
      <c r="T400" s="22" t="str">
        <f t="shared" si="5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'') DECLARE @ISACTIVE BIT = (CASE WHEN '' = 'Si' THEN 1 ELSE 0 END) insert into item_references (ITEM_ID, REFERENCE_CODE, PROVIDER_REFERENCE_CODE, REFERENCE_NAME, PROVIDER_REFERENCE_NAME, NOTES, INVENTORY_QUANTITY, IS_ACTIVE, ALARM_MINIMUM_QUANTITY) values  (@ITEM_ID,'','','','',NULL,0,@ISACTIVE,)
DECLARE @REFERENCE_ID INT = (SELECT REFERENCE_ID FROM item_references WHERE ITEM_ID = @ITEM_ID AND REFERENCE_CODE = '') UPDATE references_warehouse set QUANTITY =  WHERE WAREHOUSE_ID = @LOCAL AND REFERENCE_ID = @REFERENCE_ID UPDATE references_warehouse set QUANTITY =  WHERE WAREHOUSE_ID = @FRANCA AND REFERENCE_ID = @REFERENCE_ID
GO</v>
      </c>
      <c r="U400" s="21"/>
      <c r="V400" s="21"/>
      <c r="W400" s="21"/>
      <c r="X400" s="21"/>
      <c r="Y400" s="21"/>
      <c r="Z400" s="21"/>
      <c r="AA400" s="21"/>
      <c r="AB400" s="54" t="str">
        <f t="shared" si="54"/>
        <v>DECLARE @REFERENCE_ID INT = (SELECT REFERENCE_ID FROM item_references WHERE ITEM_ID = @ITEM_ID AND REFERENCE_CODE = '')</v>
      </c>
      <c r="AC400" s="21"/>
      <c r="AD400" s="54" t="str">
        <f t="shared" si="55"/>
        <v>UPDATE references_warehouse set QUANTITY =  WHERE WAREHOUSE_ID = @LOCAL AND REFERENCE_ID = @REFERENCE_ID</v>
      </c>
      <c r="AE400" s="21"/>
      <c r="AF400" s="54" t="str">
        <f t="shared" si="56"/>
        <v>UPDATE references_warehouse set QUANTITY =  WHERE WAREHOUSE_ID = @FRANCA AND REFERENCE_ID = @REFERENCE_ID</v>
      </c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</row>
    <row r="401" spans="1:45" hidden="1" x14ac:dyDescent="0.25">
      <c r="A401" s="53"/>
      <c r="B401" s="53"/>
      <c r="C401" s="53"/>
      <c r="D401" s="53"/>
      <c r="E401" s="53"/>
      <c r="F401" s="53"/>
      <c r="I401" s="53"/>
      <c r="K401" s="21" t="str">
        <f t="shared" si="49"/>
        <v/>
      </c>
      <c r="L401" s="21"/>
      <c r="M401" s="21"/>
      <c r="N401" s="21"/>
      <c r="O401" s="21"/>
      <c r="P401" s="23" t="str">
        <f t="shared" si="50"/>
        <v>DECLARE @ITEM_ID INT = (SELECT ITEM_ID FROM items a join lines b on b.LINE_ID = a.LINE_ID WHERE b.LINE_CODE +'-'+a.INTERNAL_REFERENCE = '')</v>
      </c>
      <c r="Q401" s="23" t="str">
        <f t="shared" si="51"/>
        <v>DECLARE @ISACTIVE BIT = (CASE WHEN '' = 'Si' THEN 1 ELSE 0 END)</v>
      </c>
      <c r="R401" s="23" t="str">
        <f t="shared" si="52"/>
        <v>@ITEM_ID,'','','','',NULL,0,@ISACTIVE,</v>
      </c>
      <c r="S401" s="21"/>
      <c r="T401" s="22" t="str">
        <f t="shared" si="5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'') DECLARE @ISACTIVE BIT = (CASE WHEN '' = 'Si' THEN 1 ELSE 0 END) insert into item_references (ITEM_ID, REFERENCE_CODE, PROVIDER_REFERENCE_CODE, REFERENCE_NAME, PROVIDER_REFERENCE_NAME, NOTES, INVENTORY_QUANTITY, IS_ACTIVE, ALARM_MINIMUM_QUANTITY) values  (@ITEM_ID,'','','','',NULL,0,@ISACTIVE,)
DECLARE @REFERENCE_ID INT = (SELECT REFERENCE_ID FROM item_references WHERE ITEM_ID = @ITEM_ID AND REFERENCE_CODE = '') UPDATE references_warehouse set QUANTITY =  WHERE WAREHOUSE_ID = @LOCAL AND REFERENCE_ID = @REFERENCE_ID UPDATE references_warehouse set QUANTITY =  WHERE WAREHOUSE_ID = @FRANCA AND REFERENCE_ID = @REFERENCE_ID
GO</v>
      </c>
      <c r="U401" s="21"/>
      <c r="V401" s="21"/>
      <c r="W401" s="21"/>
      <c r="X401" s="21"/>
      <c r="Y401" s="21"/>
      <c r="Z401" s="21"/>
      <c r="AA401" s="21"/>
      <c r="AB401" s="54" t="str">
        <f t="shared" si="54"/>
        <v>DECLARE @REFERENCE_ID INT = (SELECT REFERENCE_ID FROM item_references WHERE ITEM_ID = @ITEM_ID AND REFERENCE_CODE = '')</v>
      </c>
      <c r="AC401" s="21"/>
      <c r="AD401" s="54" t="str">
        <f t="shared" si="55"/>
        <v>UPDATE references_warehouse set QUANTITY =  WHERE WAREHOUSE_ID = @LOCAL AND REFERENCE_ID = @REFERENCE_ID</v>
      </c>
      <c r="AE401" s="21"/>
      <c r="AF401" s="54" t="str">
        <f t="shared" si="56"/>
        <v>UPDATE references_warehouse set QUANTITY =  WHERE WAREHOUSE_ID = @FRANCA AND REFERENCE_ID = @REFERENCE_ID</v>
      </c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</row>
    <row r="402" spans="1:45" hidden="1" x14ac:dyDescent="0.25">
      <c r="A402" s="53"/>
      <c r="B402" s="53"/>
      <c r="C402" s="53"/>
      <c r="D402" s="53"/>
      <c r="E402" s="53"/>
      <c r="F402" s="53"/>
      <c r="I402" s="53"/>
      <c r="K402" s="21" t="str">
        <f t="shared" si="49"/>
        <v/>
      </c>
      <c r="L402" s="21"/>
      <c r="M402" s="21"/>
      <c r="N402" s="21"/>
      <c r="O402" s="21"/>
      <c r="P402" s="23" t="str">
        <f t="shared" si="50"/>
        <v>DECLARE @ITEM_ID INT = (SELECT ITEM_ID FROM items a join lines b on b.LINE_ID = a.LINE_ID WHERE b.LINE_CODE +'-'+a.INTERNAL_REFERENCE = '')</v>
      </c>
      <c r="Q402" s="23" t="str">
        <f t="shared" si="51"/>
        <v>DECLARE @ISACTIVE BIT = (CASE WHEN '' = 'Si' THEN 1 ELSE 0 END)</v>
      </c>
      <c r="R402" s="23" t="str">
        <f t="shared" si="52"/>
        <v>@ITEM_ID,'','','','',NULL,0,@ISACTIVE,</v>
      </c>
      <c r="S402" s="21"/>
      <c r="T402" s="22" t="str">
        <f t="shared" si="5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'') DECLARE @ISACTIVE BIT = (CASE WHEN '' = 'Si' THEN 1 ELSE 0 END) insert into item_references (ITEM_ID, REFERENCE_CODE, PROVIDER_REFERENCE_CODE, REFERENCE_NAME, PROVIDER_REFERENCE_NAME, NOTES, INVENTORY_QUANTITY, IS_ACTIVE, ALARM_MINIMUM_QUANTITY) values  (@ITEM_ID,'','','','',NULL,0,@ISACTIVE,)
DECLARE @REFERENCE_ID INT = (SELECT REFERENCE_ID FROM item_references WHERE ITEM_ID = @ITEM_ID AND REFERENCE_CODE = '') UPDATE references_warehouse set QUANTITY =  WHERE WAREHOUSE_ID = @LOCAL AND REFERENCE_ID = @REFERENCE_ID UPDATE references_warehouse set QUANTITY =  WHERE WAREHOUSE_ID = @FRANCA AND REFERENCE_ID = @REFERENCE_ID
GO</v>
      </c>
      <c r="U402" s="21"/>
      <c r="V402" s="21"/>
      <c r="W402" s="21"/>
      <c r="X402" s="21"/>
      <c r="Y402" s="21"/>
      <c r="Z402" s="21"/>
      <c r="AA402" s="21"/>
      <c r="AB402" s="54" t="str">
        <f t="shared" si="54"/>
        <v>DECLARE @REFERENCE_ID INT = (SELECT REFERENCE_ID FROM item_references WHERE ITEM_ID = @ITEM_ID AND REFERENCE_CODE = '')</v>
      </c>
      <c r="AC402" s="21"/>
      <c r="AD402" s="54" t="str">
        <f t="shared" si="55"/>
        <v>UPDATE references_warehouse set QUANTITY =  WHERE WAREHOUSE_ID = @LOCAL AND REFERENCE_ID = @REFERENCE_ID</v>
      </c>
      <c r="AE402" s="21"/>
      <c r="AF402" s="54" t="str">
        <f t="shared" si="56"/>
        <v>UPDATE references_warehouse set QUANTITY =  WHERE WAREHOUSE_ID = @FRANCA AND REFERENCE_ID = @REFERENCE_ID</v>
      </c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</row>
    <row r="403" spans="1:45" hidden="1" x14ac:dyDescent="0.25">
      <c r="A403" s="53"/>
      <c r="B403" s="53"/>
      <c r="C403" s="53"/>
      <c r="D403" s="53"/>
      <c r="E403" s="53"/>
      <c r="F403" s="53"/>
      <c r="I403" s="53"/>
      <c r="K403" s="21" t="str">
        <f t="shared" si="49"/>
        <v/>
      </c>
      <c r="L403" s="21"/>
      <c r="M403" s="21"/>
      <c r="N403" s="21"/>
      <c r="O403" s="21"/>
      <c r="P403" s="23" t="str">
        <f t="shared" si="50"/>
        <v>DECLARE @ITEM_ID INT = (SELECT ITEM_ID FROM items a join lines b on b.LINE_ID = a.LINE_ID WHERE b.LINE_CODE +'-'+a.INTERNAL_REFERENCE = '')</v>
      </c>
      <c r="Q403" s="23" t="str">
        <f t="shared" si="51"/>
        <v>DECLARE @ISACTIVE BIT = (CASE WHEN '' = 'Si' THEN 1 ELSE 0 END)</v>
      </c>
      <c r="R403" s="23" t="str">
        <f t="shared" si="52"/>
        <v>@ITEM_ID,'','','','',NULL,0,@ISACTIVE,</v>
      </c>
      <c r="S403" s="21"/>
      <c r="T403" s="22" t="str">
        <f t="shared" si="5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'') DECLARE @ISACTIVE BIT = (CASE WHEN '' = 'Si' THEN 1 ELSE 0 END) insert into item_references (ITEM_ID, REFERENCE_CODE, PROVIDER_REFERENCE_CODE, REFERENCE_NAME, PROVIDER_REFERENCE_NAME, NOTES, INVENTORY_QUANTITY, IS_ACTIVE, ALARM_MINIMUM_QUANTITY) values  (@ITEM_ID,'','','','',NULL,0,@ISACTIVE,)
DECLARE @REFERENCE_ID INT = (SELECT REFERENCE_ID FROM item_references WHERE ITEM_ID = @ITEM_ID AND REFERENCE_CODE = '') UPDATE references_warehouse set QUANTITY =  WHERE WAREHOUSE_ID = @LOCAL AND REFERENCE_ID = @REFERENCE_ID UPDATE references_warehouse set QUANTITY =  WHERE WAREHOUSE_ID = @FRANCA AND REFERENCE_ID = @REFERENCE_ID
GO</v>
      </c>
      <c r="U403" s="21"/>
      <c r="V403" s="21"/>
      <c r="W403" s="21"/>
      <c r="X403" s="21"/>
      <c r="Y403" s="21"/>
      <c r="Z403" s="21"/>
      <c r="AA403" s="21"/>
      <c r="AB403" s="54" t="str">
        <f t="shared" si="54"/>
        <v>DECLARE @REFERENCE_ID INT = (SELECT REFERENCE_ID FROM item_references WHERE ITEM_ID = @ITEM_ID AND REFERENCE_CODE = '')</v>
      </c>
      <c r="AC403" s="21"/>
      <c r="AD403" s="54" t="str">
        <f t="shared" si="55"/>
        <v>UPDATE references_warehouse set QUANTITY =  WHERE WAREHOUSE_ID = @LOCAL AND REFERENCE_ID = @REFERENCE_ID</v>
      </c>
      <c r="AE403" s="21"/>
      <c r="AF403" s="54" t="str">
        <f t="shared" si="56"/>
        <v>UPDATE references_warehouse set QUANTITY =  WHERE WAREHOUSE_ID = @FRANCA AND REFERENCE_ID = @REFERENCE_ID</v>
      </c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</row>
    <row r="404" spans="1:45" hidden="1" x14ac:dyDescent="0.25">
      <c r="A404" s="53"/>
      <c r="B404" s="53"/>
      <c r="C404" s="53"/>
      <c r="D404" s="53"/>
      <c r="E404" s="53"/>
      <c r="F404" s="53"/>
      <c r="I404" s="53"/>
      <c r="K404" s="21" t="str">
        <f t="shared" si="49"/>
        <v/>
      </c>
      <c r="L404" s="21"/>
      <c r="M404" s="21"/>
      <c r="N404" s="21"/>
      <c r="O404" s="21"/>
      <c r="P404" s="23" t="str">
        <f t="shared" si="50"/>
        <v>DECLARE @ITEM_ID INT = (SELECT ITEM_ID FROM items a join lines b on b.LINE_ID = a.LINE_ID WHERE b.LINE_CODE +'-'+a.INTERNAL_REFERENCE = '')</v>
      </c>
      <c r="Q404" s="23" t="str">
        <f t="shared" si="51"/>
        <v>DECLARE @ISACTIVE BIT = (CASE WHEN '' = 'Si' THEN 1 ELSE 0 END)</v>
      </c>
      <c r="R404" s="23" t="str">
        <f t="shared" si="52"/>
        <v>@ITEM_ID,'','','','',NULL,0,@ISACTIVE,</v>
      </c>
      <c r="S404" s="21"/>
      <c r="T404" s="22" t="str">
        <f t="shared" si="53"/>
        <v>DECLARE @LOCAL SMALLINT = (SELECT WAREHOUSE_ID FROM warehouses WHERE WAREHOUSE_CODE = 1) DECLARE @FRANCA SMALLINT = (SELECT WAREHOUSE_ID FROM warehouses WHERE WAREHOUSE_CODE = 2) DECLARE @ITEM_ID INT = (SELECT ITEM_ID FROM items a join lines b on b.LINE_ID = a.LINE_ID WHERE b.LINE_CODE +'-'+a.INTERNAL_REFERENCE = '') DECLARE @ISACTIVE BIT = (CASE WHEN '' = 'Si' THEN 1 ELSE 0 END) insert into item_references (ITEM_ID, REFERENCE_CODE, PROVIDER_REFERENCE_CODE, REFERENCE_NAME, PROVIDER_REFERENCE_NAME, NOTES, INVENTORY_QUANTITY, IS_ACTIVE, ALARM_MINIMUM_QUANTITY) values  (@ITEM_ID,'','','','',NULL,0,@ISACTIVE,)
DECLARE @REFERENCE_ID INT = (SELECT REFERENCE_ID FROM item_references WHERE ITEM_ID = @ITEM_ID AND REFERENCE_CODE = '') UPDATE references_warehouse set QUANTITY =  WHERE WAREHOUSE_ID = @LOCAL AND REFERENCE_ID = @REFERENCE_ID UPDATE references_warehouse set QUANTITY =  WHERE WAREHOUSE_ID = @FRANCA AND REFERENCE_ID = @REFERENCE_ID
GO</v>
      </c>
      <c r="U404" s="21"/>
      <c r="V404" s="21"/>
      <c r="W404" s="21"/>
      <c r="X404" s="21"/>
      <c r="Y404" s="21"/>
      <c r="Z404" s="21"/>
      <c r="AA404" s="21"/>
      <c r="AB404" s="54" t="str">
        <f t="shared" si="54"/>
        <v>DECLARE @REFERENCE_ID INT = (SELECT REFERENCE_ID FROM item_references WHERE ITEM_ID = @ITEM_ID AND REFERENCE_CODE = '')</v>
      </c>
      <c r="AC404" s="21"/>
      <c r="AD404" s="54" t="str">
        <f t="shared" si="55"/>
        <v>UPDATE references_warehouse set QUANTITY =  WHERE WAREHOUSE_ID = @LOCAL AND REFERENCE_ID = @REFERENCE_ID</v>
      </c>
      <c r="AE404" s="21"/>
      <c r="AF404" s="54" t="str">
        <f t="shared" si="56"/>
        <v>UPDATE references_warehouse set QUANTITY =  WHERE WAREHOUSE_ID = @FRANCA AND REFERENCE_ID = @REFERENCE_ID</v>
      </c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</row>
  </sheetData>
  <autoFilter ref="A5:K404">
    <filterColumn colId="0">
      <filters>
        <filter val="001-SUMMIT-E-B"/>
      </filters>
    </filterColumn>
  </autoFilter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49"/>
  <sheetViews>
    <sheetView workbookViewId="0">
      <selection activeCell="B4" sqref="B4:J49"/>
    </sheetView>
  </sheetViews>
  <sheetFormatPr baseColWidth="10" defaultRowHeight="15" x14ac:dyDescent="0.25"/>
  <sheetData>
    <row r="4" spans="2:2" x14ac:dyDescent="0.25">
      <c r="B4" t="s">
        <v>1240</v>
      </c>
    </row>
    <row r="6" spans="2:2" x14ac:dyDescent="0.25">
      <c r="B6" t="s">
        <v>1241</v>
      </c>
    </row>
    <row r="7" spans="2:2" x14ac:dyDescent="0.25">
      <c r="B7" t="s">
        <v>1242</v>
      </c>
    </row>
    <row r="8" spans="2:2" x14ac:dyDescent="0.25">
      <c r="B8" t="s">
        <v>1243</v>
      </c>
    </row>
    <row r="9" spans="2:2" x14ac:dyDescent="0.25">
      <c r="B9" t="s">
        <v>1244</v>
      </c>
    </row>
    <row r="10" spans="2:2" x14ac:dyDescent="0.25">
      <c r="B10" t="s">
        <v>1245</v>
      </c>
    </row>
    <row r="11" spans="2:2" x14ac:dyDescent="0.25">
      <c r="B11" t="s">
        <v>1246</v>
      </c>
    </row>
    <row r="12" spans="2:2" x14ac:dyDescent="0.25">
      <c r="B12" t="s">
        <v>1247</v>
      </c>
    </row>
    <row r="14" spans="2:2" x14ac:dyDescent="0.25">
      <c r="B14" t="s">
        <v>1248</v>
      </c>
    </row>
    <row r="15" spans="2:2" x14ac:dyDescent="0.25">
      <c r="B15" t="s">
        <v>1249</v>
      </c>
    </row>
    <row r="16" spans="2:2" x14ac:dyDescent="0.25">
      <c r="B16" t="s">
        <v>1250</v>
      </c>
    </row>
    <row r="18" spans="2:10" x14ac:dyDescent="0.25">
      <c r="B18" t="s">
        <v>1251</v>
      </c>
    </row>
    <row r="19" spans="2:10" x14ac:dyDescent="0.25">
      <c r="B19" t="s">
        <v>1249</v>
      </c>
    </row>
    <row r="20" spans="2:10" x14ac:dyDescent="0.25">
      <c r="B20" t="s">
        <v>1252</v>
      </c>
    </row>
    <row r="21" spans="2:10" x14ac:dyDescent="0.25">
      <c r="B21" t="s">
        <v>1253</v>
      </c>
    </row>
    <row r="22" spans="2:10" x14ac:dyDescent="0.25">
      <c r="B22" t="s">
        <v>1254</v>
      </c>
    </row>
    <row r="23" spans="2:10" x14ac:dyDescent="0.25">
      <c r="B23" t="s">
        <v>1255</v>
      </c>
    </row>
    <row r="24" spans="2:10" x14ac:dyDescent="0.25">
      <c r="B24" t="s">
        <v>1256</v>
      </c>
    </row>
    <row r="25" spans="2:10" x14ac:dyDescent="0.25">
      <c r="B25" t="s">
        <v>1257</v>
      </c>
    </row>
    <row r="26" spans="2:10" x14ac:dyDescent="0.25">
      <c r="F26" t="s">
        <v>1258</v>
      </c>
    </row>
    <row r="27" spans="2:10" x14ac:dyDescent="0.25">
      <c r="F27" t="s">
        <v>1249</v>
      </c>
    </row>
    <row r="28" spans="2:10" x14ac:dyDescent="0.25">
      <c r="J28" t="s">
        <v>1259</v>
      </c>
    </row>
    <row r="29" spans="2:10" x14ac:dyDescent="0.25">
      <c r="I29" t="s">
        <v>1260</v>
      </c>
    </row>
    <row r="30" spans="2:10" x14ac:dyDescent="0.25">
      <c r="F30" t="s">
        <v>1261</v>
      </c>
    </row>
    <row r="32" spans="2:10" x14ac:dyDescent="0.25">
      <c r="B32" t="s">
        <v>1255</v>
      </c>
    </row>
    <row r="33" spans="2:10" x14ac:dyDescent="0.25">
      <c r="B33" t="s">
        <v>1262</v>
      </c>
    </row>
    <row r="34" spans="2:10" x14ac:dyDescent="0.25">
      <c r="B34" t="s">
        <v>1257</v>
      </c>
    </row>
    <row r="35" spans="2:10" x14ac:dyDescent="0.25">
      <c r="F35" t="s">
        <v>1258</v>
      </c>
    </row>
    <row r="36" spans="2:10" x14ac:dyDescent="0.25">
      <c r="F36" t="s">
        <v>1249</v>
      </c>
    </row>
    <row r="37" spans="2:10" x14ac:dyDescent="0.25">
      <c r="J37" t="s">
        <v>1259</v>
      </c>
    </row>
    <row r="38" spans="2:10" x14ac:dyDescent="0.25">
      <c r="I38" t="s">
        <v>1260</v>
      </c>
    </row>
    <row r="39" spans="2:10" x14ac:dyDescent="0.25">
      <c r="F39" t="s">
        <v>1261</v>
      </c>
    </row>
    <row r="41" spans="2:10" x14ac:dyDescent="0.25">
      <c r="B41" t="s">
        <v>1255</v>
      </c>
    </row>
    <row r="42" spans="2:10" x14ac:dyDescent="0.25">
      <c r="B42" t="s">
        <v>1263</v>
      </c>
    </row>
    <row r="43" spans="2:10" x14ac:dyDescent="0.25">
      <c r="B43" t="s">
        <v>1264</v>
      </c>
    </row>
    <row r="44" spans="2:10" x14ac:dyDescent="0.25">
      <c r="B44" t="s">
        <v>1265</v>
      </c>
      <c r="C44" t="s">
        <v>1266</v>
      </c>
    </row>
    <row r="45" spans="2:10" x14ac:dyDescent="0.25">
      <c r="E45" t="s">
        <v>1267</v>
      </c>
    </row>
    <row r="46" spans="2:10" x14ac:dyDescent="0.25">
      <c r="I46" t="s">
        <v>1268</v>
      </c>
    </row>
    <row r="47" spans="2:10" x14ac:dyDescent="0.25">
      <c r="I47" t="s">
        <v>1269</v>
      </c>
    </row>
    <row r="48" spans="2:10" x14ac:dyDescent="0.25">
      <c r="F48" t="s">
        <v>1270</v>
      </c>
    </row>
    <row r="49" spans="5:5" x14ac:dyDescent="0.25">
      <c r="E49" t="s">
        <v>1271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4" sqref="J34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PRODUCTOS PENDIENTES POR CREAR </vt:lpstr>
      <vt:lpstr>PRODUCTOS CREADOS NUEVO ALDEBAR</vt:lpstr>
      <vt:lpstr>PRODUCTOS CREADOS POR PANDA</vt:lpstr>
      <vt:lpstr>Referencias</vt:lpstr>
      <vt:lpstr>Items</vt:lpstr>
      <vt:lpstr>Crear Referencias</vt:lpstr>
      <vt:lpstr>Limpiar Homologacion</vt:lpstr>
      <vt:lpstr>Crear Homologados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Díaz</dc:creator>
  <cp:lastModifiedBy>Usuario</cp:lastModifiedBy>
  <dcterms:created xsi:type="dcterms:W3CDTF">2024-08-22T12:43:27Z</dcterms:created>
  <dcterms:modified xsi:type="dcterms:W3CDTF">2024-08-25T18:12:29Z</dcterms:modified>
</cp:coreProperties>
</file>