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Promos\Repos\AldebaranWeb\documentos\Contrato y Cuentas de Cobro\Control de cambios Enero 2025\"/>
    </mc:Choice>
  </mc:AlternateContent>
  <bookViews>
    <workbookView xWindow="0" yWindow="3660" windowWidth="28800" windowHeight="11805" tabRatio="680" firstSheet="1" activeTab="2"/>
  </bookViews>
  <sheets>
    <sheet name="Identificación e Instrucciones" sheetId="6" r:id="rId1"/>
    <sheet name="Iteraciones" sheetId="12" r:id="rId2"/>
    <sheet name="A cobrar" sheetId="5" r:id="rId3"/>
    <sheet name="Costos planeados" sheetId="9" r:id="rId4"/>
    <sheet name="Valores ejecutados" sheetId="7" r:id="rId5"/>
    <sheet name="Caja planeada" sheetId="8" r:id="rId6"/>
    <sheet name="Caja real" sheetId="10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5" i="9" l="1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U9" i="9"/>
  <c r="T9" i="9"/>
  <c r="S9" i="9"/>
  <c r="R9" i="9"/>
  <c r="Q9" i="9"/>
  <c r="P9" i="9"/>
  <c r="O9" i="9"/>
  <c r="N9" i="9"/>
  <c r="M9" i="9"/>
  <c r="U6" i="9"/>
  <c r="T6" i="9"/>
  <c r="S6" i="9"/>
  <c r="R6" i="9"/>
  <c r="Q6" i="9"/>
  <c r="P6" i="9"/>
  <c r="O6" i="9"/>
  <c r="N6" i="9"/>
  <c r="M6" i="9"/>
  <c r="M3" i="9"/>
  <c r="N3" i="9"/>
  <c r="O3" i="9"/>
  <c r="P3" i="9"/>
  <c r="Q3" i="9"/>
  <c r="R3" i="9"/>
  <c r="S3" i="9"/>
  <c r="T3" i="9"/>
  <c r="U3" i="9"/>
  <c r="H25" i="12"/>
  <c r="H27" i="12"/>
  <c r="H28" i="12"/>
  <c r="H29" i="12"/>
  <c r="H24" i="12"/>
  <c r="A26" i="12"/>
  <c r="H26" i="12" s="1"/>
  <c r="H7" i="12"/>
  <c r="H5" i="12"/>
  <c r="H10" i="12"/>
  <c r="U51" i="7" l="1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3" i="7"/>
  <c r="C54" i="7"/>
  <c r="C55" i="7"/>
  <c r="C56" i="7"/>
  <c r="C57" i="7"/>
  <c r="C58" i="7"/>
  <c r="C59" i="7"/>
  <c r="C52" i="7"/>
  <c r="U3" i="7"/>
  <c r="T3" i="7"/>
  <c r="S3" i="7"/>
  <c r="R3" i="7"/>
  <c r="R62" i="7" s="1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47" i="7"/>
  <c r="C44" i="7"/>
  <c r="C41" i="7"/>
  <c r="C38" i="7"/>
  <c r="C35" i="7"/>
  <c r="C32" i="7"/>
  <c r="C29" i="7"/>
  <c r="C26" i="7"/>
  <c r="C23" i="7"/>
  <c r="C20" i="7"/>
  <c r="C17" i="7"/>
  <c r="C14" i="7"/>
  <c r="C11" i="7"/>
  <c r="C8" i="7"/>
  <c r="C5" i="7"/>
  <c r="U62" i="7"/>
  <c r="T62" i="7"/>
  <c r="Q62" i="7"/>
  <c r="P62" i="7"/>
  <c r="U48" i="7"/>
  <c r="T48" i="7"/>
  <c r="S48" i="7"/>
  <c r="R48" i="7"/>
  <c r="Q48" i="7"/>
  <c r="P48" i="7"/>
  <c r="U45" i="7"/>
  <c r="T45" i="7"/>
  <c r="S45" i="7"/>
  <c r="R45" i="7"/>
  <c r="Q45" i="7"/>
  <c r="P45" i="7"/>
  <c r="U42" i="7"/>
  <c r="T42" i="7"/>
  <c r="S42" i="7"/>
  <c r="R42" i="7"/>
  <c r="Q42" i="7"/>
  <c r="P42" i="7"/>
  <c r="U39" i="7"/>
  <c r="T39" i="7"/>
  <c r="S39" i="7"/>
  <c r="R39" i="7"/>
  <c r="Q39" i="7"/>
  <c r="P39" i="7"/>
  <c r="U36" i="7"/>
  <c r="T36" i="7"/>
  <c r="S36" i="7"/>
  <c r="R36" i="7"/>
  <c r="Q36" i="7"/>
  <c r="P36" i="7"/>
  <c r="U33" i="7"/>
  <c r="T33" i="7"/>
  <c r="S33" i="7"/>
  <c r="R33" i="7"/>
  <c r="Q33" i="7"/>
  <c r="P33" i="7"/>
  <c r="U30" i="7"/>
  <c r="T30" i="7"/>
  <c r="S30" i="7"/>
  <c r="R30" i="7"/>
  <c r="Q30" i="7"/>
  <c r="P30" i="7"/>
  <c r="U27" i="7"/>
  <c r="T27" i="7"/>
  <c r="S27" i="7"/>
  <c r="R27" i="7"/>
  <c r="Q27" i="7"/>
  <c r="P27" i="7"/>
  <c r="U24" i="7"/>
  <c r="T24" i="7"/>
  <c r="S24" i="7"/>
  <c r="R24" i="7"/>
  <c r="Q24" i="7"/>
  <c r="P24" i="7"/>
  <c r="U21" i="7"/>
  <c r="T21" i="7"/>
  <c r="S21" i="7"/>
  <c r="R21" i="7"/>
  <c r="Q21" i="7"/>
  <c r="P21" i="7"/>
  <c r="U18" i="7"/>
  <c r="T18" i="7"/>
  <c r="S18" i="7"/>
  <c r="R18" i="7"/>
  <c r="Q18" i="7"/>
  <c r="P18" i="7"/>
  <c r="U15" i="7"/>
  <c r="T15" i="7"/>
  <c r="S15" i="7"/>
  <c r="R15" i="7"/>
  <c r="Q15" i="7"/>
  <c r="P15" i="7"/>
  <c r="U12" i="7"/>
  <c r="T12" i="7"/>
  <c r="S12" i="7"/>
  <c r="R12" i="7"/>
  <c r="Q12" i="7"/>
  <c r="P12" i="7"/>
  <c r="U9" i="7"/>
  <c r="T9" i="7"/>
  <c r="S9" i="7"/>
  <c r="R9" i="7"/>
  <c r="Q9" i="7"/>
  <c r="P9" i="7"/>
  <c r="U6" i="7"/>
  <c r="U2" i="7" s="1"/>
  <c r="T6" i="7"/>
  <c r="T2" i="7" s="1"/>
  <c r="S6" i="7"/>
  <c r="S2" i="7" s="1"/>
  <c r="R6" i="7"/>
  <c r="R2" i="7" s="1"/>
  <c r="Q6" i="7"/>
  <c r="Q2" i="7" s="1"/>
  <c r="P6" i="7"/>
  <c r="P2" i="7" s="1"/>
  <c r="S62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 s="1"/>
  <c r="O45" i="7"/>
  <c r="N45" i="7"/>
  <c r="M45" i="7"/>
  <c r="L45" i="7"/>
  <c r="K45" i="7"/>
  <c r="J45" i="7"/>
  <c r="I45" i="7"/>
  <c r="H45" i="7"/>
  <c r="G45" i="7"/>
  <c r="F45" i="7"/>
  <c r="E45" i="7"/>
  <c r="D45" i="7"/>
  <c r="C45" i="7" s="1"/>
  <c r="O42" i="7"/>
  <c r="N42" i="7"/>
  <c r="M42" i="7"/>
  <c r="L42" i="7"/>
  <c r="K42" i="7"/>
  <c r="J42" i="7"/>
  <c r="I42" i="7"/>
  <c r="H42" i="7"/>
  <c r="G42" i="7"/>
  <c r="F42" i="7"/>
  <c r="E42" i="7"/>
  <c r="D42" i="7"/>
  <c r="C42" i="7" s="1"/>
  <c r="O39" i="7"/>
  <c r="N39" i="7"/>
  <c r="M39" i="7"/>
  <c r="L39" i="7"/>
  <c r="K39" i="7"/>
  <c r="J39" i="7"/>
  <c r="I39" i="7"/>
  <c r="H39" i="7"/>
  <c r="G39" i="7"/>
  <c r="F39" i="7"/>
  <c r="E39" i="7"/>
  <c r="D39" i="7"/>
  <c r="C39" i="7" s="1"/>
  <c r="O36" i="7"/>
  <c r="N36" i="7"/>
  <c r="M36" i="7"/>
  <c r="L36" i="7"/>
  <c r="K36" i="7"/>
  <c r="J36" i="7"/>
  <c r="I36" i="7"/>
  <c r="H36" i="7"/>
  <c r="G36" i="7"/>
  <c r="F36" i="7"/>
  <c r="E36" i="7"/>
  <c r="D36" i="7"/>
  <c r="C36" i="7" s="1"/>
  <c r="O33" i="7"/>
  <c r="N33" i="7"/>
  <c r="M33" i="7"/>
  <c r="L33" i="7"/>
  <c r="K33" i="7"/>
  <c r="J33" i="7"/>
  <c r="I33" i="7"/>
  <c r="H33" i="7"/>
  <c r="G33" i="7"/>
  <c r="F33" i="7"/>
  <c r="E33" i="7"/>
  <c r="D33" i="7"/>
  <c r="C33" i="7" s="1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A58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A57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A56" i="9"/>
  <c r="U46" i="9"/>
  <c r="U47" i="9" s="1"/>
  <c r="T46" i="9"/>
  <c r="T47" i="9" s="1"/>
  <c r="S46" i="9"/>
  <c r="S47" i="9" s="1"/>
  <c r="R46" i="9"/>
  <c r="R47" i="9" s="1"/>
  <c r="Q46" i="9"/>
  <c r="Q47" i="9" s="1"/>
  <c r="P46" i="9"/>
  <c r="P47" i="9" s="1"/>
  <c r="O46" i="9"/>
  <c r="O47" i="9" s="1"/>
  <c r="N46" i="9"/>
  <c r="N47" i="9" s="1"/>
  <c r="M46" i="9"/>
  <c r="M47" i="9" s="1"/>
  <c r="L46" i="9"/>
  <c r="L47" i="9" s="1"/>
  <c r="K46" i="9"/>
  <c r="K47" i="9" s="1"/>
  <c r="J46" i="9"/>
  <c r="J47" i="9" s="1"/>
  <c r="I46" i="9"/>
  <c r="I47" i="9" s="1"/>
  <c r="H46" i="9"/>
  <c r="H47" i="9" s="1"/>
  <c r="G46" i="9"/>
  <c r="G47" i="9" s="1"/>
  <c r="F46" i="9"/>
  <c r="F47" i="9" s="1"/>
  <c r="E46" i="9"/>
  <c r="E47" i="9" s="1"/>
  <c r="D46" i="9"/>
  <c r="D47" i="9" s="1"/>
  <c r="A45" i="9"/>
  <c r="U43" i="9"/>
  <c r="U44" i="9" s="1"/>
  <c r="T43" i="9"/>
  <c r="T44" i="9" s="1"/>
  <c r="S43" i="9"/>
  <c r="S44" i="9" s="1"/>
  <c r="R43" i="9"/>
  <c r="R44" i="9" s="1"/>
  <c r="Q43" i="9"/>
  <c r="Q44" i="9" s="1"/>
  <c r="P43" i="9"/>
  <c r="P44" i="9" s="1"/>
  <c r="O43" i="9"/>
  <c r="O44" i="9" s="1"/>
  <c r="N43" i="9"/>
  <c r="N44" i="9" s="1"/>
  <c r="M43" i="9"/>
  <c r="M44" i="9" s="1"/>
  <c r="L43" i="9"/>
  <c r="L44" i="9" s="1"/>
  <c r="K43" i="9"/>
  <c r="K44" i="9" s="1"/>
  <c r="J43" i="9"/>
  <c r="J44" i="9" s="1"/>
  <c r="I43" i="9"/>
  <c r="I44" i="9" s="1"/>
  <c r="H43" i="9"/>
  <c r="H44" i="9" s="1"/>
  <c r="G43" i="9"/>
  <c r="G44" i="9" s="1"/>
  <c r="F43" i="9"/>
  <c r="F44" i="9" s="1"/>
  <c r="E43" i="9"/>
  <c r="E44" i="9" s="1"/>
  <c r="D43" i="9"/>
  <c r="D44" i="9" s="1"/>
  <c r="A42" i="9"/>
  <c r="U40" i="9"/>
  <c r="U41" i="9" s="1"/>
  <c r="T40" i="9"/>
  <c r="T41" i="9" s="1"/>
  <c r="S40" i="9"/>
  <c r="S41" i="9" s="1"/>
  <c r="R40" i="9"/>
  <c r="R41" i="9" s="1"/>
  <c r="Q40" i="9"/>
  <c r="Q41" i="9" s="1"/>
  <c r="P40" i="9"/>
  <c r="P41" i="9" s="1"/>
  <c r="O40" i="9"/>
  <c r="O41" i="9" s="1"/>
  <c r="N40" i="9"/>
  <c r="N41" i="9" s="1"/>
  <c r="M40" i="9"/>
  <c r="M41" i="9" s="1"/>
  <c r="L40" i="9"/>
  <c r="L41" i="9" s="1"/>
  <c r="K40" i="9"/>
  <c r="K41" i="9" s="1"/>
  <c r="J40" i="9"/>
  <c r="J41" i="9" s="1"/>
  <c r="I40" i="9"/>
  <c r="I41" i="9" s="1"/>
  <c r="H40" i="9"/>
  <c r="H41" i="9" s="1"/>
  <c r="G40" i="9"/>
  <c r="G41" i="9" s="1"/>
  <c r="F40" i="9"/>
  <c r="F41" i="9" s="1"/>
  <c r="E40" i="9"/>
  <c r="E41" i="9" s="1"/>
  <c r="D40" i="9"/>
  <c r="D41" i="9" s="1"/>
  <c r="A39" i="9"/>
  <c r="U37" i="9"/>
  <c r="U38" i="9" s="1"/>
  <c r="T37" i="9"/>
  <c r="T38" i="9" s="1"/>
  <c r="S37" i="9"/>
  <c r="S38" i="9" s="1"/>
  <c r="R37" i="9"/>
  <c r="R38" i="9" s="1"/>
  <c r="Q37" i="9"/>
  <c r="Q38" i="9" s="1"/>
  <c r="P37" i="9"/>
  <c r="P38" i="9" s="1"/>
  <c r="O37" i="9"/>
  <c r="O38" i="9" s="1"/>
  <c r="N37" i="9"/>
  <c r="N38" i="9" s="1"/>
  <c r="M37" i="9"/>
  <c r="M38" i="9" s="1"/>
  <c r="L37" i="9"/>
  <c r="L38" i="9" s="1"/>
  <c r="K37" i="9"/>
  <c r="K38" i="9" s="1"/>
  <c r="J37" i="9"/>
  <c r="J38" i="9" s="1"/>
  <c r="I37" i="9"/>
  <c r="I38" i="9" s="1"/>
  <c r="H37" i="9"/>
  <c r="H38" i="9" s="1"/>
  <c r="G37" i="9"/>
  <c r="G38" i="9" s="1"/>
  <c r="F37" i="9"/>
  <c r="F38" i="9" s="1"/>
  <c r="E37" i="9"/>
  <c r="E38" i="9" s="1"/>
  <c r="D37" i="9"/>
  <c r="D38" i="9" s="1"/>
  <c r="A36" i="9"/>
  <c r="U34" i="9"/>
  <c r="U35" i="9" s="1"/>
  <c r="T34" i="9"/>
  <c r="T35" i="9" s="1"/>
  <c r="S34" i="9"/>
  <c r="S35" i="9" s="1"/>
  <c r="R34" i="9"/>
  <c r="R35" i="9" s="1"/>
  <c r="Q34" i="9"/>
  <c r="Q35" i="9" s="1"/>
  <c r="P34" i="9"/>
  <c r="P35" i="9" s="1"/>
  <c r="O34" i="9"/>
  <c r="O35" i="9" s="1"/>
  <c r="N34" i="9"/>
  <c r="N35" i="9" s="1"/>
  <c r="M34" i="9"/>
  <c r="M35" i="9" s="1"/>
  <c r="L34" i="9"/>
  <c r="L35" i="9" s="1"/>
  <c r="K34" i="9"/>
  <c r="K35" i="9" s="1"/>
  <c r="J34" i="9"/>
  <c r="J35" i="9" s="1"/>
  <c r="I34" i="9"/>
  <c r="I35" i="9" s="1"/>
  <c r="H34" i="9"/>
  <c r="H35" i="9" s="1"/>
  <c r="G34" i="9"/>
  <c r="G35" i="9" s="1"/>
  <c r="F34" i="9"/>
  <c r="F35" i="9" s="1"/>
  <c r="E34" i="9"/>
  <c r="E35" i="9" s="1"/>
  <c r="D34" i="9"/>
  <c r="D35" i="9" s="1"/>
  <c r="A33" i="9"/>
  <c r="U31" i="9"/>
  <c r="U32" i="9" s="1"/>
  <c r="T31" i="9"/>
  <c r="T32" i="9" s="1"/>
  <c r="S31" i="9"/>
  <c r="S32" i="9" s="1"/>
  <c r="R31" i="9"/>
  <c r="R32" i="9" s="1"/>
  <c r="Q31" i="9"/>
  <c r="Q32" i="9" s="1"/>
  <c r="P31" i="9"/>
  <c r="P32" i="9" s="1"/>
  <c r="O31" i="9"/>
  <c r="O32" i="9" s="1"/>
  <c r="N31" i="9"/>
  <c r="N32" i="9" s="1"/>
  <c r="M31" i="9"/>
  <c r="M32" i="9" s="1"/>
  <c r="L31" i="9"/>
  <c r="L32" i="9" s="1"/>
  <c r="K31" i="9"/>
  <c r="K32" i="9" s="1"/>
  <c r="J31" i="9"/>
  <c r="J32" i="9" s="1"/>
  <c r="I31" i="9"/>
  <c r="I32" i="9" s="1"/>
  <c r="H31" i="9"/>
  <c r="H32" i="9" s="1"/>
  <c r="G31" i="9"/>
  <c r="G32" i="9" s="1"/>
  <c r="F31" i="9"/>
  <c r="F32" i="9" s="1"/>
  <c r="E31" i="9"/>
  <c r="E32" i="9" s="1"/>
  <c r="D31" i="9"/>
  <c r="D32" i="9" s="1"/>
  <c r="A30" i="9"/>
  <c r="U55" i="9"/>
  <c r="T55" i="9"/>
  <c r="S55" i="9"/>
  <c r="R55" i="9"/>
  <c r="Q55" i="9"/>
  <c r="P55" i="9"/>
  <c r="U54" i="9"/>
  <c r="T54" i="9"/>
  <c r="S54" i="9"/>
  <c r="R54" i="9"/>
  <c r="Q54" i="9"/>
  <c r="P54" i="9"/>
  <c r="U53" i="9"/>
  <c r="T53" i="9"/>
  <c r="S53" i="9"/>
  <c r="R53" i="9"/>
  <c r="Q53" i="9"/>
  <c r="P53" i="9"/>
  <c r="U52" i="9"/>
  <c r="T52" i="9"/>
  <c r="S52" i="9"/>
  <c r="R52" i="9"/>
  <c r="Q52" i="9"/>
  <c r="P52" i="9"/>
  <c r="U51" i="9"/>
  <c r="T51" i="9"/>
  <c r="S51" i="9"/>
  <c r="R51" i="9"/>
  <c r="Q51" i="9"/>
  <c r="P51" i="9"/>
  <c r="U28" i="9"/>
  <c r="U29" i="9" s="1"/>
  <c r="T28" i="9"/>
  <c r="T29" i="9" s="1"/>
  <c r="S28" i="9"/>
  <c r="S29" i="9" s="1"/>
  <c r="R28" i="9"/>
  <c r="R29" i="9" s="1"/>
  <c r="Q28" i="9"/>
  <c r="Q29" i="9" s="1"/>
  <c r="P28" i="9"/>
  <c r="P29" i="9" s="1"/>
  <c r="U25" i="9"/>
  <c r="U26" i="9" s="1"/>
  <c r="T25" i="9"/>
  <c r="T26" i="9" s="1"/>
  <c r="S25" i="9"/>
  <c r="S26" i="9" s="1"/>
  <c r="R25" i="9"/>
  <c r="R26" i="9" s="1"/>
  <c r="Q25" i="9"/>
  <c r="Q26" i="9" s="1"/>
  <c r="P25" i="9"/>
  <c r="P26" i="9" s="1"/>
  <c r="U22" i="9"/>
  <c r="U23" i="9" s="1"/>
  <c r="T22" i="9"/>
  <c r="T23" i="9" s="1"/>
  <c r="S22" i="9"/>
  <c r="S23" i="9" s="1"/>
  <c r="R22" i="9"/>
  <c r="R23" i="9" s="1"/>
  <c r="Q22" i="9"/>
  <c r="Q23" i="9" s="1"/>
  <c r="P22" i="9"/>
  <c r="P23" i="9" s="1"/>
  <c r="U19" i="9"/>
  <c r="U20" i="9" s="1"/>
  <c r="T19" i="9"/>
  <c r="T20" i="9" s="1"/>
  <c r="S19" i="9"/>
  <c r="S20" i="9" s="1"/>
  <c r="R19" i="9"/>
  <c r="R20" i="9" s="1"/>
  <c r="Q19" i="9"/>
  <c r="Q20" i="9" s="1"/>
  <c r="P19" i="9"/>
  <c r="P20" i="9" s="1"/>
  <c r="U16" i="9"/>
  <c r="U17" i="9" s="1"/>
  <c r="T16" i="9"/>
  <c r="T17" i="9" s="1"/>
  <c r="S16" i="9"/>
  <c r="S17" i="9" s="1"/>
  <c r="R16" i="9"/>
  <c r="R17" i="9" s="1"/>
  <c r="Q16" i="9"/>
  <c r="Q17" i="9" s="1"/>
  <c r="P16" i="9"/>
  <c r="P17" i="9" s="1"/>
  <c r="U13" i="9"/>
  <c r="U14" i="9" s="1"/>
  <c r="T13" i="9"/>
  <c r="T14" i="9" s="1"/>
  <c r="S13" i="9"/>
  <c r="S14" i="9" s="1"/>
  <c r="R13" i="9"/>
  <c r="R14" i="9" s="1"/>
  <c r="Q13" i="9"/>
  <c r="Q14" i="9" s="1"/>
  <c r="P13" i="9"/>
  <c r="P14" i="9" s="1"/>
  <c r="U10" i="9"/>
  <c r="U11" i="9" s="1"/>
  <c r="T10" i="9"/>
  <c r="T11" i="9" s="1"/>
  <c r="S10" i="9"/>
  <c r="S11" i="9" s="1"/>
  <c r="R10" i="9"/>
  <c r="R11" i="9" s="1"/>
  <c r="Q10" i="9"/>
  <c r="Q11" i="9" s="1"/>
  <c r="P10" i="9"/>
  <c r="P11" i="9" s="1"/>
  <c r="U7" i="9"/>
  <c r="U8" i="9" s="1"/>
  <c r="T7" i="9"/>
  <c r="T8" i="9" s="1"/>
  <c r="S7" i="9"/>
  <c r="S8" i="9" s="1"/>
  <c r="R7" i="9"/>
  <c r="R8" i="9" s="1"/>
  <c r="Q7" i="9"/>
  <c r="Q8" i="9" s="1"/>
  <c r="P7" i="9"/>
  <c r="P8" i="9" s="1"/>
  <c r="U4" i="9"/>
  <c r="U5" i="9" s="1"/>
  <c r="T4" i="9"/>
  <c r="T5" i="9" s="1"/>
  <c r="S4" i="9"/>
  <c r="S5" i="9" s="1"/>
  <c r="R4" i="9"/>
  <c r="R5" i="9" s="1"/>
  <c r="Q4" i="9"/>
  <c r="Q5" i="9" s="1"/>
  <c r="P4" i="9"/>
  <c r="B71" i="5"/>
  <c r="B72" i="5"/>
  <c r="B73" i="5"/>
  <c r="B74" i="5"/>
  <c r="B75" i="5"/>
  <c r="B76" i="5"/>
  <c r="B77" i="5"/>
  <c r="B7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D50" i="5"/>
  <c r="C52" i="5"/>
  <c r="C53" i="5"/>
  <c r="C54" i="5"/>
  <c r="C55" i="5"/>
  <c r="C56" i="5"/>
  <c r="C57" i="5"/>
  <c r="C58" i="5"/>
  <c r="C51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6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3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0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7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4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1" i="5"/>
  <c r="C28" i="5"/>
  <c r="C25" i="5"/>
  <c r="C22" i="5"/>
  <c r="C19" i="5"/>
  <c r="C16" i="5"/>
  <c r="C13" i="5"/>
  <c r="C10" i="5"/>
  <c r="C7" i="5"/>
  <c r="C4" i="5"/>
  <c r="U29" i="5"/>
  <c r="T29" i="5"/>
  <c r="S29" i="5"/>
  <c r="R29" i="5"/>
  <c r="Q29" i="5"/>
  <c r="P29" i="5"/>
  <c r="U26" i="5"/>
  <c r="T26" i="5"/>
  <c r="S26" i="5"/>
  <c r="R26" i="5"/>
  <c r="Q26" i="5"/>
  <c r="P26" i="5"/>
  <c r="U23" i="5"/>
  <c r="T23" i="5"/>
  <c r="S23" i="5"/>
  <c r="R23" i="5"/>
  <c r="Q23" i="5"/>
  <c r="P23" i="5"/>
  <c r="U20" i="5"/>
  <c r="T20" i="5"/>
  <c r="S20" i="5"/>
  <c r="R20" i="5"/>
  <c r="Q20" i="5"/>
  <c r="P20" i="5"/>
  <c r="U17" i="5"/>
  <c r="T17" i="5"/>
  <c r="S17" i="5"/>
  <c r="R17" i="5"/>
  <c r="Q17" i="5"/>
  <c r="P17" i="5"/>
  <c r="U14" i="5"/>
  <c r="T14" i="5"/>
  <c r="S14" i="5"/>
  <c r="R14" i="5"/>
  <c r="Q14" i="5"/>
  <c r="P14" i="5"/>
  <c r="U11" i="5"/>
  <c r="T11" i="5"/>
  <c r="S11" i="5"/>
  <c r="R11" i="5"/>
  <c r="Q11" i="5"/>
  <c r="P11" i="5"/>
  <c r="U8" i="5"/>
  <c r="T8" i="5"/>
  <c r="S8" i="5"/>
  <c r="R8" i="5"/>
  <c r="Q8" i="5"/>
  <c r="P8" i="5"/>
  <c r="U5" i="5"/>
  <c r="T5" i="5"/>
  <c r="S5" i="5"/>
  <c r="R5" i="5"/>
  <c r="Q5" i="5"/>
  <c r="P5" i="5"/>
  <c r="T2" i="5" l="1"/>
  <c r="P2" i="5"/>
  <c r="S50" i="9"/>
  <c r="C38" i="5"/>
  <c r="R2" i="5"/>
  <c r="C44" i="5"/>
  <c r="Q50" i="9"/>
  <c r="U50" i="9"/>
  <c r="Q2" i="5"/>
  <c r="U2" i="5"/>
  <c r="R50" i="9"/>
  <c r="C40" i="9"/>
  <c r="C58" i="9"/>
  <c r="C57" i="9"/>
  <c r="S2" i="5"/>
  <c r="B50" i="5"/>
  <c r="P50" i="9"/>
  <c r="T50" i="9"/>
  <c r="C56" i="9"/>
  <c r="C35" i="5"/>
  <c r="C41" i="5"/>
  <c r="U2" i="9"/>
  <c r="T64" i="7"/>
  <c r="B51" i="7"/>
  <c r="C32" i="5"/>
  <c r="U64" i="7"/>
  <c r="C47" i="5"/>
  <c r="S2" i="9"/>
  <c r="S61" i="9" s="1"/>
  <c r="P64" i="7"/>
  <c r="Q64" i="7"/>
  <c r="R64" i="7"/>
  <c r="S64" i="7"/>
  <c r="S67" i="7" s="1"/>
  <c r="T68" i="7"/>
  <c r="T67" i="7"/>
  <c r="U68" i="7"/>
  <c r="U67" i="7"/>
  <c r="R67" i="7"/>
  <c r="R68" i="7"/>
  <c r="P68" i="7"/>
  <c r="P67" i="7"/>
  <c r="S68" i="7"/>
  <c r="Q68" i="7"/>
  <c r="Q67" i="7"/>
  <c r="T2" i="9"/>
  <c r="Q2" i="9"/>
  <c r="Q61" i="9" s="1"/>
  <c r="R2" i="9"/>
  <c r="R61" i="9" s="1"/>
  <c r="C38" i="9"/>
  <c r="C35" i="9"/>
  <c r="C41" i="9"/>
  <c r="C32" i="9"/>
  <c r="C44" i="9"/>
  <c r="C47" i="9"/>
  <c r="C37" i="9"/>
  <c r="C34" i="9"/>
  <c r="C46" i="9"/>
  <c r="C31" i="9"/>
  <c r="C43" i="9"/>
  <c r="P5" i="9"/>
  <c r="D51" i="9"/>
  <c r="D52" i="9"/>
  <c r="D53" i="9"/>
  <c r="D54" i="9"/>
  <c r="D55" i="9"/>
  <c r="E51" i="9"/>
  <c r="E52" i="9"/>
  <c r="E53" i="9"/>
  <c r="E54" i="9"/>
  <c r="E55" i="9"/>
  <c r="F51" i="9"/>
  <c r="F52" i="9"/>
  <c r="F53" i="9"/>
  <c r="F54" i="9"/>
  <c r="F55" i="9"/>
  <c r="G51" i="9"/>
  <c r="G52" i="9"/>
  <c r="G53" i="9"/>
  <c r="G54" i="9"/>
  <c r="G55" i="9"/>
  <c r="H51" i="9"/>
  <c r="H52" i="9"/>
  <c r="H53" i="9"/>
  <c r="H54" i="9"/>
  <c r="H55" i="9"/>
  <c r="I51" i="9"/>
  <c r="I52" i="9"/>
  <c r="I53" i="9"/>
  <c r="I54" i="9"/>
  <c r="I55" i="9"/>
  <c r="J51" i="9"/>
  <c r="J52" i="9"/>
  <c r="J53" i="9"/>
  <c r="J54" i="9"/>
  <c r="J55" i="9"/>
  <c r="K51" i="9"/>
  <c r="K52" i="9"/>
  <c r="K53" i="9"/>
  <c r="K54" i="9"/>
  <c r="K55" i="9"/>
  <c r="L51" i="9"/>
  <c r="L52" i="9"/>
  <c r="L53" i="9"/>
  <c r="L54" i="9"/>
  <c r="L55" i="9"/>
  <c r="M51" i="9"/>
  <c r="M52" i="9"/>
  <c r="M53" i="9"/>
  <c r="M54" i="9"/>
  <c r="M55" i="9"/>
  <c r="N51" i="9"/>
  <c r="N52" i="9"/>
  <c r="N53" i="9"/>
  <c r="N54" i="9"/>
  <c r="N55" i="9"/>
  <c r="O51" i="9"/>
  <c r="O52" i="9"/>
  <c r="O53" i="9"/>
  <c r="O54" i="9"/>
  <c r="O55" i="9"/>
  <c r="D4" i="9"/>
  <c r="D3" i="9" s="1"/>
  <c r="E4" i="9"/>
  <c r="E3" i="9" s="1"/>
  <c r="F4" i="9"/>
  <c r="F3" i="9" s="1"/>
  <c r="G4" i="9"/>
  <c r="G3" i="9" s="1"/>
  <c r="H4" i="9"/>
  <c r="H3" i="9" s="1"/>
  <c r="I4" i="9"/>
  <c r="I3" i="9" s="1"/>
  <c r="J4" i="9"/>
  <c r="J3" i="9" s="1"/>
  <c r="K4" i="9"/>
  <c r="K3" i="9" s="1"/>
  <c r="L4" i="9"/>
  <c r="L3" i="9" s="1"/>
  <c r="M4" i="9"/>
  <c r="N4" i="9"/>
  <c r="O4" i="9"/>
  <c r="D7" i="9"/>
  <c r="D6" i="9" s="1"/>
  <c r="E7" i="9"/>
  <c r="F7" i="9"/>
  <c r="G7" i="9"/>
  <c r="H7" i="9"/>
  <c r="I7" i="9"/>
  <c r="J7" i="9"/>
  <c r="K7" i="9"/>
  <c r="L7" i="9"/>
  <c r="M7" i="9"/>
  <c r="M8" i="9" s="1"/>
  <c r="N7" i="9"/>
  <c r="N8" i="9" s="1"/>
  <c r="O7" i="9"/>
  <c r="O8" i="9" s="1"/>
  <c r="D10" i="9"/>
  <c r="E10" i="9"/>
  <c r="F10" i="9"/>
  <c r="G10" i="9"/>
  <c r="H10" i="9"/>
  <c r="I10" i="9"/>
  <c r="J10" i="9"/>
  <c r="K10" i="9"/>
  <c r="L10" i="9"/>
  <c r="M10" i="9"/>
  <c r="M11" i="9" s="1"/>
  <c r="N10" i="9"/>
  <c r="N11" i="9" s="1"/>
  <c r="O10" i="9"/>
  <c r="O11" i="9" s="1"/>
  <c r="D13" i="9"/>
  <c r="D12" i="9" s="1"/>
  <c r="E13" i="9"/>
  <c r="F13" i="9"/>
  <c r="G13" i="9"/>
  <c r="G14" i="9" s="1"/>
  <c r="H13" i="9"/>
  <c r="H14" i="9" s="1"/>
  <c r="I13" i="9"/>
  <c r="I14" i="9" s="1"/>
  <c r="J13" i="9"/>
  <c r="J14" i="9" s="1"/>
  <c r="K13" i="9"/>
  <c r="K14" i="9" s="1"/>
  <c r="L13" i="9"/>
  <c r="L14" i="9" s="1"/>
  <c r="M13" i="9"/>
  <c r="M14" i="9" s="1"/>
  <c r="N13" i="9"/>
  <c r="N14" i="9" s="1"/>
  <c r="O13" i="9"/>
  <c r="O14" i="9" s="1"/>
  <c r="D16" i="9"/>
  <c r="E16" i="9"/>
  <c r="E17" i="9" s="1"/>
  <c r="F16" i="9"/>
  <c r="F17" i="9" s="1"/>
  <c r="G16" i="9"/>
  <c r="G17" i="9" s="1"/>
  <c r="H16" i="9"/>
  <c r="H17" i="9" s="1"/>
  <c r="I16" i="9"/>
  <c r="I17" i="9" s="1"/>
  <c r="J16" i="9"/>
  <c r="J17" i="9" s="1"/>
  <c r="K16" i="9"/>
  <c r="K17" i="9" s="1"/>
  <c r="L16" i="9"/>
  <c r="L17" i="9" s="1"/>
  <c r="M16" i="9"/>
  <c r="M17" i="9" s="1"/>
  <c r="N16" i="9"/>
  <c r="N17" i="9" s="1"/>
  <c r="O16" i="9"/>
  <c r="O17" i="9" s="1"/>
  <c r="D19" i="9"/>
  <c r="E19" i="9"/>
  <c r="E20" i="9" s="1"/>
  <c r="F19" i="9"/>
  <c r="F20" i="9" s="1"/>
  <c r="G19" i="9"/>
  <c r="G20" i="9" s="1"/>
  <c r="H19" i="9"/>
  <c r="H20" i="9" s="1"/>
  <c r="I19" i="9"/>
  <c r="I20" i="9" s="1"/>
  <c r="J19" i="9"/>
  <c r="J20" i="9" s="1"/>
  <c r="K19" i="9"/>
  <c r="K20" i="9" s="1"/>
  <c r="L19" i="9"/>
  <c r="L20" i="9" s="1"/>
  <c r="M19" i="9"/>
  <c r="M20" i="9" s="1"/>
  <c r="N19" i="9"/>
  <c r="N20" i="9" s="1"/>
  <c r="O19" i="9"/>
  <c r="O20" i="9" s="1"/>
  <c r="D22" i="9"/>
  <c r="E22" i="9"/>
  <c r="E23" i="9" s="1"/>
  <c r="F22" i="9"/>
  <c r="F23" i="9" s="1"/>
  <c r="G22" i="9"/>
  <c r="G23" i="9" s="1"/>
  <c r="H22" i="9"/>
  <c r="H23" i="9" s="1"/>
  <c r="I22" i="9"/>
  <c r="I23" i="9" s="1"/>
  <c r="J22" i="9"/>
  <c r="J23" i="9" s="1"/>
  <c r="K22" i="9"/>
  <c r="K23" i="9" s="1"/>
  <c r="L22" i="9"/>
  <c r="L23" i="9" s="1"/>
  <c r="M22" i="9"/>
  <c r="M23" i="9" s="1"/>
  <c r="N22" i="9"/>
  <c r="N23" i="9" s="1"/>
  <c r="O22" i="9"/>
  <c r="O23" i="9" s="1"/>
  <c r="D28" i="9"/>
  <c r="E28" i="9"/>
  <c r="E29" i="9" s="1"/>
  <c r="F28" i="9"/>
  <c r="F29" i="9" s="1"/>
  <c r="G28" i="9"/>
  <c r="G29" i="9" s="1"/>
  <c r="H28" i="9"/>
  <c r="H29" i="9" s="1"/>
  <c r="I28" i="9"/>
  <c r="I29" i="9" s="1"/>
  <c r="J28" i="9"/>
  <c r="J29" i="9" s="1"/>
  <c r="K28" i="9"/>
  <c r="K29" i="9" s="1"/>
  <c r="L28" i="9"/>
  <c r="L29" i="9" s="1"/>
  <c r="M28" i="9"/>
  <c r="M29" i="9" s="1"/>
  <c r="N28" i="9"/>
  <c r="N29" i="9" s="1"/>
  <c r="O28" i="9"/>
  <c r="O29" i="9" s="1"/>
  <c r="D25" i="9"/>
  <c r="E25" i="9"/>
  <c r="E26" i="9" s="1"/>
  <c r="F25" i="9"/>
  <c r="F26" i="9" s="1"/>
  <c r="G25" i="9"/>
  <c r="G26" i="9" s="1"/>
  <c r="H25" i="9"/>
  <c r="H26" i="9" s="1"/>
  <c r="I25" i="9"/>
  <c r="I26" i="9" s="1"/>
  <c r="J25" i="9"/>
  <c r="J26" i="9" s="1"/>
  <c r="K25" i="9"/>
  <c r="K26" i="9" s="1"/>
  <c r="L25" i="9"/>
  <c r="L26" i="9" s="1"/>
  <c r="M25" i="9"/>
  <c r="M26" i="9" s="1"/>
  <c r="N25" i="9"/>
  <c r="N26" i="9" s="1"/>
  <c r="O25" i="9"/>
  <c r="O26" i="9" s="1"/>
  <c r="D5" i="5"/>
  <c r="E5" i="5"/>
  <c r="F5" i="5"/>
  <c r="G5" i="5"/>
  <c r="H5" i="5"/>
  <c r="I5" i="5"/>
  <c r="J5" i="5"/>
  <c r="K5" i="5"/>
  <c r="L5" i="5"/>
  <c r="M5" i="5"/>
  <c r="N5" i="5"/>
  <c r="O5" i="5"/>
  <c r="D8" i="5"/>
  <c r="E8" i="5"/>
  <c r="F8" i="5"/>
  <c r="G8" i="5"/>
  <c r="H8" i="5"/>
  <c r="I8" i="5"/>
  <c r="J8" i="5"/>
  <c r="K8" i="5"/>
  <c r="L8" i="5"/>
  <c r="M8" i="5"/>
  <c r="N8" i="5"/>
  <c r="O8" i="5"/>
  <c r="D11" i="5"/>
  <c r="E11" i="5"/>
  <c r="F11" i="5"/>
  <c r="G11" i="5"/>
  <c r="H11" i="5"/>
  <c r="I11" i="5"/>
  <c r="J11" i="5"/>
  <c r="K11" i="5"/>
  <c r="L11" i="5"/>
  <c r="M11" i="5"/>
  <c r="N11" i="5"/>
  <c r="O11" i="5"/>
  <c r="D14" i="5"/>
  <c r="E14" i="5"/>
  <c r="F14" i="5"/>
  <c r="G14" i="5"/>
  <c r="H14" i="5"/>
  <c r="I14" i="5"/>
  <c r="J14" i="5"/>
  <c r="K14" i="5"/>
  <c r="L14" i="5"/>
  <c r="M14" i="5"/>
  <c r="N14" i="5"/>
  <c r="O14" i="5"/>
  <c r="D17" i="5"/>
  <c r="E17" i="5"/>
  <c r="F17" i="5"/>
  <c r="G17" i="5"/>
  <c r="H17" i="5"/>
  <c r="I17" i="5"/>
  <c r="J17" i="5"/>
  <c r="K17" i="5"/>
  <c r="L17" i="5"/>
  <c r="M17" i="5"/>
  <c r="N17" i="5"/>
  <c r="O17" i="5"/>
  <c r="D20" i="5"/>
  <c r="E20" i="5"/>
  <c r="F20" i="5"/>
  <c r="G20" i="5"/>
  <c r="H20" i="5"/>
  <c r="I20" i="5"/>
  <c r="J20" i="5"/>
  <c r="K20" i="5"/>
  <c r="L20" i="5"/>
  <c r="M20" i="5"/>
  <c r="N20" i="5"/>
  <c r="O20" i="5"/>
  <c r="D23" i="5"/>
  <c r="E23" i="5"/>
  <c r="F23" i="5"/>
  <c r="G23" i="5"/>
  <c r="H23" i="5"/>
  <c r="I23" i="5"/>
  <c r="J23" i="5"/>
  <c r="K23" i="5"/>
  <c r="L23" i="5"/>
  <c r="M23" i="5"/>
  <c r="N23" i="5"/>
  <c r="O23" i="5"/>
  <c r="D29" i="5"/>
  <c r="E29" i="5"/>
  <c r="F29" i="5"/>
  <c r="G29" i="5"/>
  <c r="H29" i="5"/>
  <c r="I29" i="5"/>
  <c r="J29" i="5"/>
  <c r="K29" i="5"/>
  <c r="L29" i="5"/>
  <c r="M29" i="5"/>
  <c r="N29" i="5"/>
  <c r="O29" i="5"/>
  <c r="D26" i="5"/>
  <c r="E26" i="5"/>
  <c r="F26" i="5"/>
  <c r="G26" i="5"/>
  <c r="H26" i="5"/>
  <c r="I26" i="5"/>
  <c r="J26" i="5"/>
  <c r="K26" i="5"/>
  <c r="L26" i="5"/>
  <c r="M26" i="5"/>
  <c r="N26" i="5"/>
  <c r="O26" i="5"/>
  <c r="D62" i="7"/>
  <c r="E62" i="7"/>
  <c r="F62" i="7"/>
  <c r="G62" i="7"/>
  <c r="H62" i="7"/>
  <c r="I62" i="7"/>
  <c r="J62" i="7"/>
  <c r="K62" i="7"/>
  <c r="L62" i="7"/>
  <c r="M62" i="7"/>
  <c r="N62" i="7"/>
  <c r="O62" i="7"/>
  <c r="D6" i="7"/>
  <c r="E6" i="7"/>
  <c r="F6" i="7"/>
  <c r="G6" i="7"/>
  <c r="H6" i="7"/>
  <c r="I6" i="7"/>
  <c r="J6" i="7"/>
  <c r="K6" i="7"/>
  <c r="L6" i="7"/>
  <c r="M6" i="7"/>
  <c r="N6" i="7"/>
  <c r="O6" i="7"/>
  <c r="D9" i="7"/>
  <c r="E9" i="7"/>
  <c r="F9" i="7"/>
  <c r="G9" i="7"/>
  <c r="H9" i="7"/>
  <c r="I9" i="7"/>
  <c r="J9" i="7"/>
  <c r="K9" i="7"/>
  <c r="L9" i="7"/>
  <c r="M9" i="7"/>
  <c r="N9" i="7"/>
  <c r="O9" i="7"/>
  <c r="D12" i="7"/>
  <c r="E12" i="7"/>
  <c r="F12" i="7"/>
  <c r="G12" i="7"/>
  <c r="H12" i="7"/>
  <c r="I12" i="7"/>
  <c r="J12" i="7"/>
  <c r="K12" i="7"/>
  <c r="L12" i="7"/>
  <c r="M12" i="7"/>
  <c r="N12" i="7"/>
  <c r="O12" i="7"/>
  <c r="D15" i="7"/>
  <c r="E15" i="7"/>
  <c r="F15" i="7"/>
  <c r="G15" i="7"/>
  <c r="H15" i="7"/>
  <c r="I15" i="7"/>
  <c r="J15" i="7"/>
  <c r="K15" i="7"/>
  <c r="L15" i="7"/>
  <c r="M15" i="7"/>
  <c r="N15" i="7"/>
  <c r="O15" i="7"/>
  <c r="D18" i="7"/>
  <c r="E18" i="7"/>
  <c r="F18" i="7"/>
  <c r="G18" i="7"/>
  <c r="H18" i="7"/>
  <c r="I18" i="7"/>
  <c r="J18" i="7"/>
  <c r="K18" i="7"/>
  <c r="L18" i="7"/>
  <c r="M18" i="7"/>
  <c r="N18" i="7"/>
  <c r="O18" i="7"/>
  <c r="D21" i="7"/>
  <c r="E21" i="7"/>
  <c r="F21" i="7"/>
  <c r="G21" i="7"/>
  <c r="H21" i="7"/>
  <c r="I21" i="7"/>
  <c r="J21" i="7"/>
  <c r="K21" i="7"/>
  <c r="L21" i="7"/>
  <c r="M21" i="7"/>
  <c r="N21" i="7"/>
  <c r="O21" i="7"/>
  <c r="D24" i="7"/>
  <c r="E24" i="7"/>
  <c r="F24" i="7"/>
  <c r="G24" i="7"/>
  <c r="H24" i="7"/>
  <c r="I24" i="7"/>
  <c r="J24" i="7"/>
  <c r="K24" i="7"/>
  <c r="L24" i="7"/>
  <c r="M24" i="7"/>
  <c r="N24" i="7"/>
  <c r="O24" i="7"/>
  <c r="D30" i="7"/>
  <c r="E30" i="7"/>
  <c r="F30" i="7"/>
  <c r="G30" i="7"/>
  <c r="H30" i="7"/>
  <c r="I30" i="7"/>
  <c r="J30" i="7"/>
  <c r="K30" i="7"/>
  <c r="L30" i="7"/>
  <c r="M30" i="7"/>
  <c r="N30" i="7"/>
  <c r="O30" i="7"/>
  <c r="D27" i="7"/>
  <c r="E27" i="7"/>
  <c r="F27" i="7"/>
  <c r="G27" i="7"/>
  <c r="H27" i="7"/>
  <c r="I27" i="7"/>
  <c r="J27" i="7"/>
  <c r="K27" i="7"/>
  <c r="L27" i="7"/>
  <c r="M27" i="7"/>
  <c r="N27" i="7"/>
  <c r="O27" i="7"/>
  <c r="F24" i="12"/>
  <c r="A53" i="9"/>
  <c r="A52" i="9"/>
  <c r="A24" i="9"/>
  <c r="F29" i="12"/>
  <c r="F28" i="12"/>
  <c r="F27" i="12"/>
  <c r="F25" i="12"/>
  <c r="A55" i="9"/>
  <c r="A54" i="9"/>
  <c r="A51" i="9"/>
  <c r="A27" i="9"/>
  <c r="A21" i="9"/>
  <c r="A18" i="9"/>
  <c r="A15" i="9"/>
  <c r="A12" i="9"/>
  <c r="A9" i="9"/>
  <c r="A6" i="9"/>
  <c r="A3" i="9"/>
  <c r="N2" i="12"/>
  <c r="N3" i="12" s="1"/>
  <c r="N4" i="12" s="1"/>
  <c r="N6" i="12" s="1"/>
  <c r="N5" i="12" l="1"/>
  <c r="N7" i="12" s="1"/>
  <c r="N8" i="12" s="1"/>
  <c r="F26" i="12" s="1"/>
  <c r="F30" i="12" s="1"/>
  <c r="F31" i="12" s="1"/>
  <c r="L9" i="9"/>
  <c r="L11" i="9" s="1"/>
  <c r="K9" i="9"/>
  <c r="K11" i="9" s="1"/>
  <c r="J9" i="9"/>
  <c r="J11" i="9" s="1"/>
  <c r="I9" i="9"/>
  <c r="I11" i="9" s="1"/>
  <c r="H9" i="9"/>
  <c r="H11" i="9" s="1"/>
  <c r="E9" i="9"/>
  <c r="E11" i="9" s="1"/>
  <c r="G9" i="9"/>
  <c r="G11" i="9" s="1"/>
  <c r="F11" i="9"/>
  <c r="F9" i="9"/>
  <c r="D9" i="9"/>
  <c r="D11" i="9" s="1"/>
  <c r="F12" i="9"/>
  <c r="F14" i="9" s="1"/>
  <c r="E12" i="9"/>
  <c r="E14" i="9" s="1"/>
  <c r="L6" i="9"/>
  <c r="L8" i="9" s="1"/>
  <c r="K6" i="9"/>
  <c r="K8" i="9" s="1"/>
  <c r="J6" i="9"/>
  <c r="J8" i="9" s="1"/>
  <c r="I6" i="9"/>
  <c r="I8" i="9" s="1"/>
  <c r="H6" i="9"/>
  <c r="H8" i="9" s="1"/>
  <c r="G6" i="9"/>
  <c r="G8" i="9" s="1"/>
  <c r="F6" i="9"/>
  <c r="F8" i="9" s="1"/>
  <c r="E6" i="9"/>
  <c r="E8" i="9" s="1"/>
  <c r="U61" i="9"/>
  <c r="U65" i="9" s="1"/>
  <c r="T61" i="9"/>
  <c r="T65" i="9" s="1"/>
  <c r="O2" i="7"/>
  <c r="O64" i="7" s="1"/>
  <c r="K2" i="7"/>
  <c r="G2" i="7"/>
  <c r="K64" i="7"/>
  <c r="G64" i="7"/>
  <c r="G68" i="7" s="1"/>
  <c r="O2" i="5"/>
  <c r="K2" i="5"/>
  <c r="N50" i="9"/>
  <c r="J50" i="9"/>
  <c r="F50" i="9"/>
  <c r="C53" i="9"/>
  <c r="N2" i="7"/>
  <c r="N64" i="7" s="1"/>
  <c r="N68" i="7" s="1"/>
  <c r="J2" i="7"/>
  <c r="J64" i="7" s="1"/>
  <c r="F2" i="7"/>
  <c r="F64" i="7" s="1"/>
  <c r="N2" i="5"/>
  <c r="J2" i="5"/>
  <c r="M50" i="9"/>
  <c r="I50" i="9"/>
  <c r="E50" i="9"/>
  <c r="C52" i="9"/>
  <c r="M2" i="7"/>
  <c r="I2" i="7"/>
  <c r="I64" i="7" s="1"/>
  <c r="E2" i="7"/>
  <c r="M64" i="7"/>
  <c r="E64" i="7"/>
  <c r="E68" i="7" s="1"/>
  <c r="M2" i="5"/>
  <c r="I2" i="5"/>
  <c r="L50" i="9"/>
  <c r="H50" i="9"/>
  <c r="C55" i="9"/>
  <c r="D50" i="9"/>
  <c r="C51" i="9"/>
  <c r="C27" i="7"/>
  <c r="C30" i="7"/>
  <c r="C24" i="7"/>
  <c r="C21" i="7"/>
  <c r="C18" i="7"/>
  <c r="C15" i="7"/>
  <c r="C12" i="7"/>
  <c r="C9" i="7"/>
  <c r="L2" i="7"/>
  <c r="L64" i="7" s="1"/>
  <c r="L67" i="7" s="1"/>
  <c r="H2" i="7"/>
  <c r="H64" i="7" s="1"/>
  <c r="H68" i="7" s="1"/>
  <c r="C6" i="7"/>
  <c r="B2" i="7" s="1"/>
  <c r="D2" i="7"/>
  <c r="D64" i="7" s="1"/>
  <c r="D67" i="7" s="1"/>
  <c r="B62" i="7"/>
  <c r="C26" i="5"/>
  <c r="C29" i="5"/>
  <c r="C23" i="5"/>
  <c r="C20" i="5"/>
  <c r="C17" i="5"/>
  <c r="L2" i="5"/>
  <c r="H2" i="5"/>
  <c r="O50" i="9"/>
  <c r="K50" i="9"/>
  <c r="G50" i="9"/>
  <c r="C54" i="9"/>
  <c r="C14" i="5"/>
  <c r="C11" i="5"/>
  <c r="G2" i="5"/>
  <c r="F2" i="5"/>
  <c r="E2" i="5"/>
  <c r="C8" i="5"/>
  <c r="D2" i="5"/>
  <c r="C5" i="5"/>
  <c r="N67" i="7"/>
  <c r="N70" i="7" s="1"/>
  <c r="T70" i="7"/>
  <c r="H67" i="7"/>
  <c r="S70" i="7"/>
  <c r="K68" i="7"/>
  <c r="K67" i="7"/>
  <c r="L68" i="7"/>
  <c r="L70" i="7" s="1"/>
  <c r="R70" i="7"/>
  <c r="B64" i="7"/>
  <c r="Q70" i="7"/>
  <c r="P70" i="7"/>
  <c r="U70" i="7"/>
  <c r="D68" i="7"/>
  <c r="D70" i="7" s="1"/>
  <c r="T64" i="9"/>
  <c r="E5" i="9"/>
  <c r="O5" i="9"/>
  <c r="O2" i="9" s="1"/>
  <c r="K5" i="9"/>
  <c r="G5" i="9"/>
  <c r="P2" i="9"/>
  <c r="P61" i="9" s="1"/>
  <c r="M5" i="9"/>
  <c r="M2" i="9" s="1"/>
  <c r="I5" i="9"/>
  <c r="L5" i="9"/>
  <c r="H5" i="9"/>
  <c r="N5" i="9"/>
  <c r="N2" i="9" s="1"/>
  <c r="J5" i="9"/>
  <c r="F5" i="9"/>
  <c r="D23" i="9"/>
  <c r="C23" i="9" s="1"/>
  <c r="C22" i="9"/>
  <c r="C4" i="9"/>
  <c r="D26" i="9"/>
  <c r="C26" i="9" s="1"/>
  <c r="C25" i="9"/>
  <c r="D29" i="9"/>
  <c r="C29" i="9" s="1"/>
  <c r="C28" i="9"/>
  <c r="D20" i="9"/>
  <c r="C20" i="9" s="1"/>
  <c r="C19" i="9"/>
  <c r="C10" i="9"/>
  <c r="D17" i="9"/>
  <c r="C17" i="9" s="1"/>
  <c r="C16" i="9"/>
  <c r="D14" i="9"/>
  <c r="C13" i="9"/>
  <c r="D8" i="9"/>
  <c r="C7" i="9"/>
  <c r="D5" i="9"/>
  <c r="Q64" i="9"/>
  <c r="Q65" i="9"/>
  <c r="R64" i="9"/>
  <c r="R65" i="9"/>
  <c r="S65" i="9"/>
  <c r="S64" i="9"/>
  <c r="B78" i="5"/>
  <c r="F67" i="7"/>
  <c r="F68" i="7"/>
  <c r="M67" i="7"/>
  <c r="M68" i="7"/>
  <c r="E67" i="7"/>
  <c r="E70" i="7" s="1"/>
  <c r="G67" i="7"/>
  <c r="G70" i="7" s="1"/>
  <c r="H70" i="7"/>
  <c r="C11" i="9" l="1"/>
  <c r="C14" i="9"/>
  <c r="L2" i="9"/>
  <c r="L61" i="9" s="1"/>
  <c r="L65" i="9" s="1"/>
  <c r="K2" i="9"/>
  <c r="K61" i="9" s="1"/>
  <c r="K65" i="9" s="1"/>
  <c r="J2" i="9"/>
  <c r="J61" i="9" s="1"/>
  <c r="J64" i="9" s="1"/>
  <c r="I2" i="9"/>
  <c r="I61" i="9" s="1"/>
  <c r="I65" i="9" s="1"/>
  <c r="H2" i="9"/>
  <c r="H61" i="9" s="1"/>
  <c r="G2" i="9"/>
  <c r="G61" i="9" s="1"/>
  <c r="G64" i="9" s="1"/>
  <c r="F2" i="9"/>
  <c r="F61" i="9" s="1"/>
  <c r="F65" i="9" s="1"/>
  <c r="E2" i="9"/>
  <c r="E61" i="9" s="1"/>
  <c r="E65" i="9" s="1"/>
  <c r="C8" i="9"/>
  <c r="H12" i="12"/>
  <c r="H13" i="12"/>
  <c r="H11" i="12"/>
  <c r="U64" i="9"/>
  <c r="U68" i="9" s="1"/>
  <c r="T68" i="9"/>
  <c r="I68" i="7"/>
  <c r="I67" i="7"/>
  <c r="O68" i="7"/>
  <c r="O67" i="7"/>
  <c r="O70" i="7" s="1"/>
  <c r="P65" i="9"/>
  <c r="P64" i="9"/>
  <c r="J68" i="7"/>
  <c r="J67" i="7"/>
  <c r="J70" i="7" s="1"/>
  <c r="B50" i="9"/>
  <c r="K70" i="7"/>
  <c r="B2" i="5"/>
  <c r="B60" i="5" s="1"/>
  <c r="M70" i="7"/>
  <c r="B68" i="7"/>
  <c r="B67" i="7"/>
  <c r="B70" i="7" s="1"/>
  <c r="B5" i="10" s="1"/>
  <c r="F70" i="7"/>
  <c r="I70" i="7"/>
  <c r="Q68" i="9"/>
  <c r="C5" i="9"/>
  <c r="D2" i="9"/>
  <c r="D61" i="9" s="1"/>
  <c r="R68" i="9"/>
  <c r="S68" i="9"/>
  <c r="O61" i="9"/>
  <c r="O65" i="9" s="1"/>
  <c r="M61" i="9"/>
  <c r="M64" i="9" s="1"/>
  <c r="N61" i="9"/>
  <c r="N65" i="9" s="1"/>
  <c r="L64" i="9"/>
  <c r="B2" i="9" l="1"/>
  <c r="B61" i="9" s="1"/>
  <c r="K64" i="9"/>
  <c r="K68" i="9" s="1"/>
  <c r="P68" i="9"/>
  <c r="D65" i="9"/>
  <c r="C62" i="5"/>
  <c r="C63" i="5" s="1"/>
  <c r="M65" i="9"/>
  <c r="M68" i="9" s="1"/>
  <c r="J65" i="9"/>
  <c r="J68" i="9" s="1"/>
  <c r="G65" i="9"/>
  <c r="G68" i="9" s="1"/>
  <c r="O64" i="9"/>
  <c r="O68" i="9" s="1"/>
  <c r="F64" i="9"/>
  <c r="F68" i="9" s="1"/>
  <c r="E64" i="9"/>
  <c r="E68" i="9" s="1"/>
  <c r="N64" i="9"/>
  <c r="N68" i="9" s="1"/>
  <c r="I64" i="9"/>
  <c r="I68" i="9" s="1"/>
  <c r="D64" i="9"/>
  <c r="L68" i="9"/>
  <c r="H64" i="9"/>
  <c r="H65" i="9"/>
  <c r="C64" i="5" l="1"/>
  <c r="H68" i="9"/>
  <c r="B6" i="8" l="1"/>
  <c r="B6" i="10"/>
  <c r="C65" i="5"/>
  <c r="B66" i="9" s="1"/>
  <c r="D66" i="9" s="1"/>
  <c r="D68" i="9" s="1"/>
  <c r="B66" i="5" l="1"/>
  <c r="L75" i="7" s="1"/>
  <c r="L2" i="10" s="1"/>
  <c r="T69" i="5" l="1"/>
  <c r="T2" i="8" s="1"/>
  <c r="O69" i="5"/>
  <c r="O2" i="8" s="1"/>
  <c r="B4" i="10"/>
  <c r="B7" i="10" s="1"/>
  <c r="D7" i="10" s="1"/>
  <c r="B65" i="9"/>
  <c r="I69" i="5"/>
  <c r="I2" i="8" s="1"/>
  <c r="K69" i="5"/>
  <c r="K2" i="8" s="1"/>
  <c r="O75" i="7"/>
  <c r="O2" i="10" s="1"/>
  <c r="S69" i="5"/>
  <c r="S2" i="8" s="1"/>
  <c r="J75" i="7"/>
  <c r="J2" i="10" s="1"/>
  <c r="H69" i="5"/>
  <c r="H2" i="8" s="1"/>
  <c r="B64" i="9"/>
  <c r="B4" i="8"/>
  <c r="G75" i="7"/>
  <c r="G2" i="10" s="1"/>
  <c r="J69" i="5"/>
  <c r="J2" i="8" s="1"/>
  <c r="C76" i="7"/>
  <c r="Q69" i="5"/>
  <c r="Q2" i="8" s="1"/>
  <c r="M69" i="5"/>
  <c r="M2" i="8" s="1"/>
  <c r="U69" i="5"/>
  <c r="U2" i="8" s="1"/>
  <c r="G69" i="5"/>
  <c r="G2" i="8" s="1"/>
  <c r="F75" i="7"/>
  <c r="F2" i="10" s="1"/>
  <c r="E69" i="5"/>
  <c r="E2" i="8" s="1"/>
  <c r="R69" i="5"/>
  <c r="R2" i="8" s="1"/>
  <c r="C73" i="5"/>
  <c r="P69" i="5"/>
  <c r="P2" i="8" s="1"/>
  <c r="I75" i="7"/>
  <c r="I2" i="10" s="1"/>
  <c r="C80" i="7"/>
  <c r="M75" i="7"/>
  <c r="M2" i="10" s="1"/>
  <c r="P75" i="7"/>
  <c r="P2" i="10" s="1"/>
  <c r="C70" i="5"/>
  <c r="N75" i="7"/>
  <c r="N2" i="10" s="1"/>
  <c r="C71" i="5"/>
  <c r="S75" i="7"/>
  <c r="S2" i="10" s="1"/>
  <c r="C76" i="5"/>
  <c r="C75" i="5"/>
  <c r="C74" i="5"/>
  <c r="R75" i="7"/>
  <c r="R2" i="10" s="1"/>
  <c r="D69" i="5"/>
  <c r="D2" i="8" s="1"/>
  <c r="D3" i="8" s="1"/>
  <c r="U75" i="7"/>
  <c r="U2" i="10" s="1"/>
  <c r="E75" i="7"/>
  <c r="E2" i="10" s="1"/>
  <c r="C78" i="7"/>
  <c r="Q75" i="7"/>
  <c r="Q2" i="10" s="1"/>
  <c r="C77" i="5"/>
  <c r="H75" i="7"/>
  <c r="H2" i="10" s="1"/>
  <c r="K75" i="7"/>
  <c r="K2" i="10" s="1"/>
  <c r="D75" i="7"/>
  <c r="D2" i="10" s="1"/>
  <c r="D3" i="10" s="1"/>
  <c r="C79" i="7"/>
  <c r="C77" i="7"/>
  <c r="N69" i="5"/>
  <c r="N2" i="8" s="1"/>
  <c r="C72" i="5"/>
  <c r="T75" i="7"/>
  <c r="T2" i="10" s="1"/>
  <c r="F69" i="5"/>
  <c r="F2" i="8" s="1"/>
  <c r="L69" i="5"/>
  <c r="L2" i="8" s="1"/>
  <c r="L13" i="10" s="1"/>
  <c r="K13" i="10" l="1"/>
  <c r="T13" i="10"/>
  <c r="I13" i="10"/>
  <c r="B68" i="9"/>
  <c r="B5" i="8" s="1"/>
  <c r="B7" i="8" s="1"/>
  <c r="D7" i="8" s="1"/>
  <c r="O13" i="10"/>
  <c r="S13" i="10"/>
  <c r="H13" i="10"/>
  <c r="B8" i="10"/>
  <c r="J13" i="10"/>
  <c r="F13" i="10"/>
  <c r="G13" i="10"/>
  <c r="M13" i="10"/>
  <c r="R13" i="10"/>
  <c r="Q13" i="10"/>
  <c r="E13" i="10"/>
  <c r="U13" i="10"/>
  <c r="P13" i="10"/>
  <c r="C81" i="7"/>
  <c r="E3" i="10"/>
  <c r="F3" i="10" s="1"/>
  <c r="G3" i="10" s="1"/>
  <c r="H3" i="10" s="1"/>
  <c r="C78" i="5"/>
  <c r="D16" i="10"/>
  <c r="N13" i="10"/>
  <c r="E3" i="8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D13" i="10"/>
  <c r="B8" i="8" l="1"/>
  <c r="E16" i="10"/>
  <c r="G16" i="10"/>
  <c r="F16" i="10"/>
  <c r="I3" i="10"/>
  <c r="H16" i="10"/>
  <c r="J3" i="10" l="1"/>
  <c r="I16" i="10"/>
  <c r="K3" i="10" l="1"/>
  <c r="J16" i="10"/>
  <c r="L3" i="10" l="1"/>
  <c r="K16" i="10"/>
  <c r="M3" i="10" l="1"/>
  <c r="L16" i="10"/>
  <c r="N3" i="10" l="1"/>
  <c r="M16" i="10"/>
  <c r="O3" i="10" l="1"/>
  <c r="N16" i="10"/>
  <c r="O16" i="10" l="1"/>
  <c r="P3" i="10"/>
  <c r="Q3" i="10" l="1"/>
  <c r="P16" i="10"/>
  <c r="Q16" i="10" l="1"/>
  <c r="R3" i="10"/>
  <c r="S3" i="10" l="1"/>
  <c r="R16" i="10"/>
  <c r="S16" i="10" l="1"/>
  <c r="T3" i="10"/>
  <c r="U3" i="10" l="1"/>
  <c r="U16" i="10" s="1"/>
  <c r="T16" i="10"/>
</calcChain>
</file>

<file path=xl/comments1.xml><?xml version="1.0" encoding="utf-8"?>
<comments xmlns="http://schemas.openxmlformats.org/spreadsheetml/2006/main">
  <authors>
    <author>Guillermo Castaño Acevedo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 xml:space="preserve">Guillermo Castaño Acevedo:
</t>
        </r>
        <r>
          <rPr>
            <sz val="9"/>
            <color indexed="81"/>
            <rFont val="Tahoma"/>
            <family val="2"/>
          </rPr>
          <t>Posibles valores:
Desarrollo</t>
        </r>
        <r>
          <rPr>
            <sz val="9"/>
            <color indexed="81"/>
            <rFont val="Tahoma"/>
            <family val="2"/>
          </rPr>
          <t xml:space="preserve">
Mantenimiento
Paquete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Guillermo Castaño Acevedo:</t>
        </r>
        <r>
          <rPr>
            <sz val="9"/>
            <color indexed="81"/>
            <rFont val="Tahoma"/>
            <family val="2"/>
          </rPr>
          <t xml:space="preserve">
Posibles valores:
Grande
Mediano
Pequeño</t>
        </r>
      </text>
    </comment>
  </commentList>
</comments>
</file>

<file path=xl/comments2.xml><?xml version="1.0" encoding="utf-8"?>
<comments xmlns="http://schemas.openxmlformats.org/spreadsheetml/2006/main">
  <authors>
    <author>tc={956AD6F0-6B56-4A03-9B44-6A6799A83433}</author>
    <author>tc={E182E1A1-66F1-4B7D-8A62-B1F15773729A}</author>
    <author>Guillermo Castaño Acevedo</author>
    <author>tc={2EC96777-99CA-4C8A-9185-BA34B034B50D}</author>
  </authors>
  <commentList>
    <comment ref="F2" authorId="0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Este es el único dato que es ESFUERZO en días/hombre. Todos los demás datos son DURACIÓN de la actividad/etapa.</t>
        </r>
      </text>
    </comment>
    <comment ref="A3" authorId="1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necesariamente es equivalente a la cantidad de personas que hacen parte del equipo de desarrollo.
Es la suma de las dedicaciones de esas personas a desarrollo propiamente dicho.
Por ejemplo, si en un equipo hay dos desarrolladores tiempo completo, y un líder técnico tiempo completo pero que sólo escribe código la mitad de su tiempo, el valor de la casilla deberá ser: 2.5
(2 desarrolladores tiempo completo y 50% del líder técnico)</t>
        </r>
      </text>
    </comment>
    <comment ref="A6" authorId="2" shapeId="0">
      <text>
        <r>
          <rPr>
            <b/>
            <sz val="9"/>
            <color indexed="81"/>
            <rFont val="Tahoma"/>
            <family val="2"/>
          </rPr>
          <t>Guillermo Castaño Acevedo:</t>
        </r>
        <r>
          <rPr>
            <sz val="9"/>
            <color indexed="81"/>
            <rFont val="Tahoma"/>
            <family val="2"/>
          </rPr>
          <t xml:space="preserve">
Debe contemplar los días de estabilización y preparación de la presentación en caso de que aplique</t>
        </r>
      </text>
    </comment>
    <comment ref="A8" authorId="2" shapeId="0">
      <text>
        <r>
          <rPr>
            <b/>
            <sz val="9"/>
            <color indexed="81"/>
            <rFont val="Tahoma"/>
            <family val="2"/>
          </rPr>
          <t>Guillermo Castaño Acevedo:</t>
        </r>
        <r>
          <rPr>
            <sz val="9"/>
            <color indexed="81"/>
            <rFont val="Tahoma"/>
            <family val="2"/>
          </rPr>
          <t xml:space="preserve">
En algunos proyectos el sprint 1 dura algunos días más debido a que tiene investigaciones técnicas o se usa para ajustar la velocity del equipo</t>
        </r>
      </text>
    </comment>
    <comment ref="L23" authorId="3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 cada fase debe listarse el equipo de trabajo que deberá asignarse.
Debe escribirse: Cantidad, rol, nivel y porcentaje de dedicación.
Ejemplos:
1 Líder agile 50%, 2 Senior developers 100%, 1 LT 50%
1 Líder agile 100%, 1 tracker junior 50%, 3 senior developers 100%, 1 senior developer 50%, 2 QA senior 100%, 1 Arquitecto 30% el primer mes y 5% los demás meses</t>
        </r>
      </text>
    </comment>
  </commentList>
</comments>
</file>

<file path=xl/comments3.xml><?xml version="1.0" encoding="utf-8"?>
<comments xmlns="http://schemas.openxmlformats.org/spreadsheetml/2006/main">
  <authors>
    <author>tc={D106FFDB-F2B4-4707-B785-889349D9F11E}</author>
  </authors>
  <commentList>
    <comment ref="C3" authorId="0" shapeId="0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Ingresar acá el salario mensual base (sin prestaciones)</t>
        </r>
      </text>
    </comment>
  </commentList>
</comments>
</file>

<file path=xl/sharedStrings.xml><?xml version="1.0" encoding="utf-8"?>
<sst xmlns="http://schemas.openxmlformats.org/spreadsheetml/2006/main" count="392" uniqueCount="179">
  <si>
    <t>Datos del proyecto</t>
  </si>
  <si>
    <t>Cliente:</t>
  </si>
  <si>
    <t>Nombre del proyecto:</t>
  </si>
  <si>
    <t>Gerente de cuenta:</t>
  </si>
  <si>
    <t>Coordinador:</t>
  </si>
  <si>
    <t>Fecha de inicio:</t>
  </si>
  <si>
    <t>Tipo de proyecto:</t>
  </si>
  <si>
    <t>Tamaño de proyecto:</t>
  </si>
  <si>
    <t>Instrucciones comunes a todas las pestañas</t>
  </si>
  <si>
    <r>
      <rPr>
        <sz val="10"/>
        <color theme="0"/>
        <rFont val="Arial"/>
        <family val="2"/>
      </rPr>
      <t xml:space="preserve">* Lo </t>
    </r>
    <r>
      <rPr>
        <sz val="10"/>
        <color theme="6" tint="0.39997558519241921"/>
        <rFont val="Arial"/>
        <family val="2"/>
      </rPr>
      <t>verde</t>
    </r>
    <r>
      <rPr>
        <sz val="10"/>
        <rFont val="Arial"/>
        <family val="2"/>
      </rPr>
      <t xml:space="preserve"> </t>
    </r>
    <r>
      <rPr>
        <sz val="10"/>
        <color theme="0"/>
        <rFont val="Arial"/>
        <family val="2"/>
      </rPr>
      <t xml:space="preserve">debe diligenciarse, lo </t>
    </r>
    <r>
      <rPr>
        <sz val="10"/>
        <color theme="5" tint="0.39997558519241921"/>
        <rFont val="Arial"/>
        <family val="2"/>
      </rPr>
      <t>rojo</t>
    </r>
    <r>
      <rPr>
        <sz val="10"/>
        <rFont val="Arial"/>
        <family val="2"/>
      </rPr>
      <t xml:space="preserve"> </t>
    </r>
    <r>
      <rPr>
        <sz val="10"/>
        <color theme="0"/>
        <rFont val="Arial"/>
        <family val="2"/>
      </rPr>
      <t xml:space="preserve">es calculado, lo </t>
    </r>
    <r>
      <rPr>
        <sz val="10"/>
        <color theme="3" tint="0.39997558519241921"/>
        <rFont val="Arial"/>
        <family val="2"/>
      </rPr>
      <t>azul</t>
    </r>
    <r>
      <rPr>
        <sz val="10"/>
        <color theme="0"/>
        <rFont val="Arial"/>
        <family val="2"/>
      </rPr>
      <t xml:space="preserve"> son títulos</t>
    </r>
  </si>
  <si>
    <t>* Añadir las columnas necesarias de acuerdo a la duración del proyecto, teniendo cuidado de actualizar los cálculos de totales rojos</t>
  </si>
  <si>
    <t>* En cada mes debe diligenciarse el porcentaje de dedicación de cada recurso y el salario para ese mes (El porcentaje para "A cobrar" se hace suponiendo meses de 20 días hábiles)</t>
  </si>
  <si>
    <t>* En caso de que haya recursos físicos o lógicos necesarios (máquinas, viajes, licencias, etc) incluirlos y poner el valor a desembolsar en los meses que aplique</t>
  </si>
  <si>
    <t>Pestaña "Iteraciones" (Se usa luego del planning poker que debió realizarse para estimar el proyecto)</t>
  </si>
  <si>
    <t>* El esfuerzo de desarrollo se da en días/ingeniero, con base en la estimación de planning poker hecha</t>
  </si>
  <si>
    <t>Pestaña de "A cobrar" (Se usa para calcular lo que se cobrará por el proyecto)</t>
  </si>
  <si>
    <t>* El colchón de riesgo es un porcentaje que debe ser ingresado a mano e indicar qué porcentaje el por qué de dicho valor</t>
  </si>
  <si>
    <r>
      <t xml:space="preserve">* Para la forma de pago, deben indicarse todos los hitos que generen pagos y su descripción. </t>
    </r>
    <r>
      <rPr>
        <b/>
        <sz val="10"/>
        <color rgb="FF0070C0"/>
        <rFont val="Arial"/>
        <family val="2"/>
      </rPr>
      <t>El porcentaje que aplica se diligencia en el mes correspondiente al cumplimiento del hito</t>
    </r>
  </si>
  <si>
    <t>* "Forma de pago planeada" debe tenerse en cuenta que la fecha de factura y de pago difieren dependiendo del cliente. El porcentaje se pone en el mes en que entra el pago, no el de facturación</t>
  </si>
  <si>
    <t>* Tener en cuenta el tiempo que se espera que se vaya a aplicar durante la garantía y ponerlo como un mes adicional en la ejecución de los roles que correspondan</t>
  </si>
  <si>
    <t>Pestaña de "Costos planeados" (Se usa para calcular cuánto le vale el proyecto a GML)</t>
  </si>
  <si>
    <t>* El costo de casa matriz por persona es un dato general calculado por GML. Sólo diligenciar el campo en verde. Gerencia debe proveer ese valor</t>
  </si>
  <si>
    <t>Pestaña de "Valores ejecutados" (Se usa para calcular cuánto le vale el proyecto a GML y cuándo entra realmente el dinero)</t>
  </si>
  <si>
    <t>* Poner tanto el nombre de la persona como el rol ejecutado</t>
  </si>
  <si>
    <t>* Llevar actualizado mensualmente de acuerdo al esfuerzo aplicado por cada persona</t>
  </si>
  <si>
    <t>* Enviar al jefe inmediato al final de cada mes</t>
  </si>
  <si>
    <t>* Actualizar con las fechas reales en que se hicieron los pagos</t>
  </si>
  <si>
    <r>
      <t>Manejo de horas extras:</t>
    </r>
    <r>
      <rPr>
        <sz val="10"/>
        <color rgb="FF0070C0"/>
        <rFont val="Arial"/>
        <family val="2"/>
      </rPr>
      <t xml:space="preserve"> en caso de que haya horas extras de algún rol/persona, deberá meterse una línea adicional en personas. Es decir, se mete como si fuera un recurso aparte</t>
    </r>
  </si>
  <si>
    <t>Desarrollo</t>
  </si>
  <si>
    <t>Tiempos calculados</t>
  </si>
  <si>
    <t>Esfuerzo (días/hombre) estimado de desarrollo:</t>
  </si>
  <si>
    <t>Tiempo ajustado total de desarrollo x velocity (días/ingeniero)</t>
  </si>
  <si>
    <t>Duración de desarrollo con equipo asignado:</t>
  </si>
  <si>
    <t>Velocity promedio (en horas) por persona/día:</t>
  </si>
  <si>
    <t>Duración de desarrollo del Iteración 1:</t>
  </si>
  <si>
    <t>Días de planeación por iteración:</t>
  </si>
  <si>
    <t>Días de presentación por Iteración:</t>
  </si>
  <si>
    <t>Duración total de Iteración 1 (incluye planeación y presentación):</t>
  </si>
  <si>
    <t>Número de Iteraciones:</t>
  </si>
  <si>
    <t>Días adicionales Iteración 1</t>
  </si>
  <si>
    <t>Total días desarrollo</t>
  </si>
  <si>
    <t>Pre y post desarrollo</t>
  </si>
  <si>
    <t>Preparación equipo y ambientes de desarrollo:</t>
  </si>
  <si>
    <t>&lt;-- Incluye Días preparación equipo, Exploración del negocio, desarrollo, estabilización, instalación y acompañamiento</t>
  </si>
  <si>
    <t>Días de exploración del negocio:</t>
  </si>
  <si>
    <t>Días de documentación, pruebas integrales y estabilización:</t>
  </si>
  <si>
    <t>&lt;-- Este es el porcentaje total de dedicación del rol que más tiempo dure, desde el primero al último día de proyecto</t>
  </si>
  <si>
    <t>Dias de instalación:</t>
  </si>
  <si>
    <t>Días de acompañamiento:</t>
  </si>
  <si>
    <t>Notas importantes:</t>
  </si>
  <si>
    <t>- El tiempo calculado corresponde al equipo de desarrollo. Los tiempos de roles como Scrum Master, Tracker, Pruebas y Diseño deben calcularse manualmente de acuerdo a la dedicación que vayan a tener</t>
  </si>
  <si>
    <t>- Los tiempos de exploración del negocio, estabilización, instalación y acompañamiento no se calculan automáticamente. Deben registrarse manualmente y la dedicación de cada rol también se calcula manualmente</t>
  </si>
  <si>
    <t>Formato resumen para presentar en la propuesta:</t>
  </si>
  <si>
    <t>Fases y duraciones del proyecto (días hábiles)</t>
  </si>
  <si>
    <t>Preparación de equipo y ambientes</t>
  </si>
  <si>
    <t>Exploración del negocio</t>
  </si>
  <si>
    <t>Documentación, pruebas integrales y estabilización</t>
  </si>
  <si>
    <t>Instalación</t>
  </si>
  <si>
    <t>Acompañamiento en producción</t>
  </si>
  <si>
    <t>TOTAL PROYECTO (Días hábiles)</t>
  </si>
  <si>
    <t>Meses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</si>
  <si>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</si>
  <si>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</si>
  <si>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</si>
  <si>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</si>
  <si>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</si>
  <si>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</si>
  <si>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</si>
  <si>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</si>
  <si>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</si>
  <si>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</si>
  <si>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</si>
  <si>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</si>
  <si>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</si>
  <si>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</si>
  <si>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</si>
  <si>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</si>
  <si>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</si>
  <si>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</si>
  <si>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Personal</t>
  </si>
  <si>
    <t>Totales</t>
  </si>
  <si>
    <t>Valor mensual</t>
  </si>
  <si>
    <t>Dedicación</t>
  </si>
  <si>
    <t>Rol 5</t>
  </si>
  <si>
    <t>Rol 6</t>
  </si>
  <si>
    <t>Rol 7</t>
  </si>
  <si>
    <t>Rol 8</t>
  </si>
  <si>
    <t>Rol 9</t>
  </si>
  <si>
    <t>Rol 10</t>
  </si>
  <si>
    <t>Rol 11</t>
  </si>
  <si>
    <t>Rol 12</t>
  </si>
  <si>
    <t>Rol 13</t>
  </si>
  <si>
    <t>Rol 14</t>
  </si>
  <si>
    <t>Rol 15</t>
  </si>
  <si>
    <t>Recursos (Equipos, licencias, pólizas, viajes, taxis, etc)</t>
  </si>
  <si>
    <t>Recurso 1</t>
  </si>
  <si>
    <t>Valores</t>
  </si>
  <si>
    <t>Recurso 2</t>
  </si>
  <si>
    <t>Recurso 3</t>
  </si>
  <si>
    <t>Recurso 4</t>
  </si>
  <si>
    <t>Recurso 5</t>
  </si>
  <si>
    <t>Recurso 6</t>
  </si>
  <si>
    <t>Recurso 7</t>
  </si>
  <si>
    <t>Recurso 8</t>
  </si>
  <si>
    <t>TOTAL A COBRAR</t>
  </si>
  <si>
    <t>Valor de venta de licencia</t>
  </si>
  <si>
    <t>% de colchón de riesgo</t>
  </si>
  <si>
    <t>% de descuento a aplicar</t>
  </si>
  <si>
    <t>% de comisión comercial</t>
  </si>
  <si>
    <t>NUEVO TOTAL</t>
  </si>
  <si>
    <t>Forma de pago planeada (Según políticas de pago del cliente) (Poner % en cada mes)</t>
  </si>
  <si>
    <t>Hito</t>
  </si>
  <si>
    <t>Porcentaje</t>
  </si>
  <si>
    <t>Valor</t>
  </si>
  <si>
    <t>Hito 3</t>
  </si>
  <si>
    <t>Hito 4</t>
  </si>
  <si>
    <t>Hito 5</t>
  </si>
  <si>
    <t>Hito 6</t>
  </si>
  <si>
    <t>Hito 7</t>
  </si>
  <si>
    <t>Hito 8</t>
  </si>
  <si>
    <r>
      <t>Nota:</t>
    </r>
    <r>
      <rPr>
        <sz val="10"/>
        <rFont val="Arial"/>
        <family val="2"/>
      </rPr>
      <t xml:space="preserve"> se pone el valor porcentual en la zona verde de las columnas D a U. Y el porcentaje del pago se pone cuando nos pagan, no cuando se factura</t>
    </r>
  </si>
  <si>
    <t>Salario mensual</t>
  </si>
  <si>
    <t>Recursos (Equipos, licencias, viajes, taxis, etc)</t>
  </si>
  <si>
    <t>Costo operativo total</t>
  </si>
  <si>
    <t>Impuestos</t>
  </si>
  <si>
    <t>ICA (0.966%) + CREE (0.80%)</t>
  </si>
  <si>
    <t>4x1000 (0.4%)</t>
  </si>
  <si>
    <t>COSTO TOTAL PARA GML</t>
  </si>
  <si>
    <t>Personal y rol ejecutado</t>
  </si>
  <si>
    <t>Persona 1</t>
  </si>
  <si>
    <t>Persona 2</t>
  </si>
  <si>
    <t>Persona 3</t>
  </si>
  <si>
    <t>Persona 4</t>
  </si>
  <si>
    <t>Persona 5</t>
  </si>
  <si>
    <t>Persona 6</t>
  </si>
  <si>
    <t>Persona 7</t>
  </si>
  <si>
    <t>Persona 8</t>
  </si>
  <si>
    <t>Persona 9</t>
  </si>
  <si>
    <t>Persona 10</t>
  </si>
  <si>
    <t>Persona 11</t>
  </si>
  <si>
    <t>Persona 12</t>
  </si>
  <si>
    <t>Persona 13</t>
  </si>
  <si>
    <t>Persona 14</t>
  </si>
  <si>
    <t>Persona 15</t>
  </si>
  <si>
    <t>Costo de casa matriz por persona</t>
  </si>
  <si>
    <t>ICA (0.69%)</t>
  </si>
  <si>
    <t>Forma de pago real (Poner % en cada mes)</t>
  </si>
  <si>
    <t>Hito y número de factura</t>
  </si>
  <si>
    <t>Fecha</t>
  </si>
  <si>
    <r>
      <t>Nota:</t>
    </r>
    <r>
      <rPr>
        <sz val="10"/>
        <rFont val="Arial"/>
        <family val="2"/>
      </rPr>
      <t xml:space="preserve"> se pone el valor porcentual en la zona verde de las columnas D a O. Y el porcentaje del pago se pone cuando nos pagan, no cuando se factura</t>
    </r>
  </si>
  <si>
    <t>CAJA</t>
  </si>
  <si>
    <t>Mensual</t>
  </si>
  <si>
    <t>Acumulado</t>
  </si>
  <si>
    <t>Cobrado</t>
  </si>
  <si>
    <t>Costos planeados</t>
  </si>
  <si>
    <t>Comisión comercial</t>
  </si>
  <si>
    <t>Utilidad neta $</t>
  </si>
  <si>
    <t>Utilidad neta %</t>
  </si>
  <si>
    <t>Mes</t>
  </si>
  <si>
    <t>Costos ejecutados</t>
  </si>
  <si>
    <t>Comparativo entre planeado y ejecutado</t>
  </si>
  <si>
    <t>Pólizas</t>
  </si>
  <si>
    <t>Impuestos y pólizas</t>
  </si>
  <si>
    <t>Dedicación de ingenieros de desarrollo:</t>
  </si>
  <si>
    <t>Equipo de trabajo y dedicación por fases</t>
  </si>
  <si>
    <t>Fase</t>
  </si>
  <si>
    <t>Equipo asignado</t>
  </si>
  <si>
    <t># Iteración</t>
  </si>
  <si>
    <t>Release</t>
  </si>
  <si>
    <t>Observaciones</t>
  </si>
  <si>
    <t>S</t>
  </si>
  <si>
    <t>N</t>
  </si>
  <si>
    <t>Iteraciones que son Release e/o Hito de facturación</t>
  </si>
  <si>
    <t>Senior Developer (Andres)</t>
  </si>
  <si>
    <t>Analista de pruebas</t>
  </si>
  <si>
    <t>Analista funcional</t>
  </si>
  <si>
    <t>Senior Developer/Arquitecto (Javier)</t>
  </si>
  <si>
    <t>Anticipo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</si>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</sst>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$&quot;\ * #,##0.00_ ;_ &quot;$&quot;\ * \-#,##0.00_ ;_ &quot;$&quot;\ * &quot;-&quot;??_ ;_ @_ "/>
    <numFmt numFmtId="165" formatCode="_ &quot;$&quot;\ * #,##0_ ;_ &quot;$&quot;\ * \-#,##0_ ;_ &quot;$&quot;\ * &quot;-&quot;??_ ;_ @_ "/>
    <numFmt numFmtId="166" formatCode="_(&quot;$&quot;\ * #,##0_);_(&quot;$&quot;\ * \(#,##0\);_(&quot;$&quot;\ * &quot;-&quot;????_);_(@_)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6" tint="0.39997558519241921"/>
      <name val="Arial"/>
      <family val="2"/>
    </font>
    <font>
      <sz val="10"/>
      <color theme="5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2"/>
      <name val="Book Antiqua"/>
      <family val="1"/>
    </font>
    <font>
      <sz val="12"/>
      <name val="Book Antiqua"/>
      <family val="1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165" fontId="0" fillId="2" borderId="0" xfId="1" applyNumberFormat="1" applyFont="1" applyFill="1"/>
    <xf numFmtId="9" fontId="0" fillId="2" borderId="0" xfId="2" applyFont="1" applyFill="1"/>
    <xf numFmtId="165" fontId="0" fillId="2" borderId="0" xfId="0" applyNumberFormat="1" applyFill="1"/>
    <xf numFmtId="0" fontId="2" fillId="3" borderId="0" xfId="0" applyFont="1" applyFill="1" applyAlignment="1">
      <alignment horizontal="left"/>
    </xf>
    <xf numFmtId="0" fontId="0" fillId="5" borderId="0" xfId="0" applyFill="1"/>
    <xf numFmtId="0" fontId="7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165" fontId="1" fillId="8" borderId="0" xfId="1" applyNumberFormat="1" applyFont="1" applyFill="1"/>
    <xf numFmtId="165" fontId="0" fillId="2" borderId="0" xfId="2" applyNumberFormat="1" applyFont="1" applyFill="1"/>
    <xf numFmtId="165" fontId="2" fillId="10" borderId="0" xfId="0" applyNumberFormat="1" applyFont="1" applyFill="1"/>
    <xf numFmtId="0" fontId="1" fillId="0" borderId="0" xfId="0" applyFont="1"/>
    <xf numFmtId="9" fontId="0" fillId="2" borderId="0" xfId="0" applyNumberFormat="1" applyFill="1"/>
    <xf numFmtId="0" fontId="0" fillId="11" borderId="0" xfId="0" applyFill="1"/>
    <xf numFmtId="165" fontId="1" fillId="8" borderId="0" xfId="1" applyNumberFormat="1" applyFont="1" applyFill="1" applyAlignment="1">
      <alignment horizontal="left"/>
    </xf>
    <xf numFmtId="165" fontId="0" fillId="2" borderId="1" xfId="2" applyNumberFormat="1" applyFont="1" applyFill="1" applyBorder="1"/>
    <xf numFmtId="0" fontId="2" fillId="8" borderId="1" xfId="0" applyFont="1" applyFill="1" applyBorder="1"/>
    <xf numFmtId="165" fontId="0" fillId="9" borderId="0" xfId="1" applyNumberFormat="1" applyFont="1" applyFill="1"/>
    <xf numFmtId="0" fontId="2" fillId="6" borderId="4" xfId="0" applyFont="1" applyFill="1" applyBorder="1"/>
    <xf numFmtId="165" fontId="2" fillId="10" borderId="5" xfId="0" applyNumberFormat="1" applyFon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0" fontId="1" fillId="0" borderId="7" xfId="0" applyFont="1" applyBorder="1"/>
    <xf numFmtId="0" fontId="0" fillId="0" borderId="8" xfId="0" applyBorder="1"/>
    <xf numFmtId="0" fontId="2" fillId="6" borderId="7" xfId="0" applyFont="1" applyFill="1" applyBorder="1"/>
    <xf numFmtId="165" fontId="1" fillId="2" borderId="0" xfId="0" applyNumberFormat="1" applyFont="1" applyFill="1"/>
    <xf numFmtId="165" fontId="1" fillId="2" borderId="8" xfId="0" applyNumberFormat="1" applyFont="1" applyFill="1" applyBorder="1"/>
    <xf numFmtId="0" fontId="2" fillId="8" borderId="7" xfId="0" applyFont="1" applyFill="1" applyBorder="1"/>
    <xf numFmtId="0" fontId="1" fillId="8" borderId="7" xfId="0" applyFont="1" applyFill="1" applyBorder="1"/>
    <xf numFmtId="0" fontId="0" fillId="0" borderId="7" xfId="0" applyBorder="1"/>
    <xf numFmtId="0" fontId="2" fillId="6" borderId="9" xfId="0" applyFont="1" applyFill="1" applyBorder="1"/>
    <xf numFmtId="0" fontId="0" fillId="0" borderId="10" xfId="0" applyBorder="1"/>
    <xf numFmtId="165" fontId="1" fillId="2" borderId="10" xfId="0" applyNumberFormat="1" applyFont="1" applyFill="1" applyBorder="1"/>
    <xf numFmtId="165" fontId="1" fillId="2" borderId="11" xfId="0" applyNumberFormat="1" applyFont="1" applyFill="1" applyBorder="1"/>
    <xf numFmtId="0" fontId="7" fillId="11" borderId="0" xfId="0" applyFont="1" applyFill="1"/>
    <xf numFmtId="0" fontId="7" fillId="7" borderId="0" xfId="0" applyFont="1" applyFill="1"/>
    <xf numFmtId="0" fontId="7" fillId="12" borderId="0" xfId="0" applyFont="1" applyFill="1"/>
    <xf numFmtId="0" fontId="0" fillId="12" borderId="0" xfId="0" applyFill="1"/>
    <xf numFmtId="165" fontId="0" fillId="8" borderId="0" xfId="2" applyNumberFormat="1" applyFont="1" applyFill="1"/>
    <xf numFmtId="166" fontId="0" fillId="10" borderId="0" xfId="0" applyNumberFormat="1" applyFill="1"/>
    <xf numFmtId="166" fontId="0" fillId="0" borderId="0" xfId="0" applyNumberFormat="1"/>
    <xf numFmtId="166" fontId="0" fillId="2" borderId="0" xfId="0" applyNumberFormat="1" applyFill="1"/>
    <xf numFmtId="166" fontId="0" fillId="2" borderId="8" xfId="0" applyNumberFormat="1" applyFill="1" applyBorder="1"/>
    <xf numFmtId="0" fontId="2" fillId="10" borderId="12" xfId="0" applyFont="1" applyFill="1" applyBorder="1"/>
    <xf numFmtId="0" fontId="2" fillId="6" borderId="15" xfId="0" applyFont="1" applyFill="1" applyBorder="1"/>
    <xf numFmtId="165" fontId="2" fillId="10" borderId="16" xfId="0" applyNumberFormat="1" applyFont="1" applyFill="1" applyBorder="1"/>
    <xf numFmtId="0" fontId="2" fillId="10" borderId="17" xfId="0" applyFont="1" applyFill="1" applyBorder="1"/>
    <xf numFmtId="0" fontId="2" fillId="6" borderId="2" xfId="0" applyFont="1" applyFill="1" applyBorder="1"/>
    <xf numFmtId="0" fontId="7" fillId="13" borderId="0" xfId="0" applyFont="1" applyFill="1"/>
    <xf numFmtId="0" fontId="8" fillId="0" borderId="0" xfId="0" applyFont="1"/>
    <xf numFmtId="0" fontId="2" fillId="0" borderId="0" xfId="0" applyFont="1"/>
    <xf numFmtId="165" fontId="9" fillId="10" borderId="10" xfId="0" applyNumberFormat="1" applyFont="1" applyFill="1" applyBorder="1"/>
    <xf numFmtId="9" fontId="0" fillId="2" borderId="1" xfId="2" applyFont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7" borderId="0" xfId="0" applyFont="1" applyFill="1"/>
    <xf numFmtId="0" fontId="1" fillId="4" borderId="0" xfId="0" applyFont="1" applyFill="1" applyProtection="1">
      <protection locked="0"/>
    </xf>
    <xf numFmtId="165" fontId="0" fillId="4" borderId="0" xfId="1" applyNumberFormat="1" applyFont="1" applyFill="1" applyProtection="1">
      <protection locked="0"/>
    </xf>
    <xf numFmtId="9" fontId="0" fillId="4" borderId="0" xfId="2" applyFont="1" applyFill="1" applyProtection="1">
      <protection locked="0"/>
    </xf>
    <xf numFmtId="0" fontId="0" fillId="4" borderId="0" xfId="0" applyFill="1" applyProtection="1">
      <protection locked="0"/>
    </xf>
    <xf numFmtId="165" fontId="0" fillId="4" borderId="5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6" borderId="0" xfId="0" applyFill="1" applyProtection="1">
      <protection locked="0"/>
    </xf>
    <xf numFmtId="0" fontId="1" fillId="0" borderId="0" xfId="0" quotePrefix="1" applyFont="1"/>
    <xf numFmtId="0" fontId="1" fillId="0" borderId="0" xfId="0" applyFont="1" applyAlignment="1">
      <alignment horizontal="left"/>
    </xf>
    <xf numFmtId="0" fontId="0" fillId="9" borderId="1" xfId="0" applyFill="1" applyBorder="1"/>
    <xf numFmtId="0" fontId="0" fillId="0" borderId="0" xfId="0" quotePrefix="1"/>
    <xf numFmtId="0" fontId="0" fillId="9" borderId="3" xfId="0" applyFill="1" applyBorder="1"/>
    <xf numFmtId="0" fontId="0" fillId="9" borderId="22" xfId="0" applyFill="1" applyBorder="1"/>
    <xf numFmtId="0" fontId="2" fillId="9" borderId="20" xfId="0" applyFont="1" applyFill="1" applyBorder="1"/>
    <xf numFmtId="0" fontId="2" fillId="9" borderId="23" xfId="0" applyFont="1" applyFill="1" applyBorder="1"/>
    <xf numFmtId="9" fontId="2" fillId="9" borderId="21" xfId="0" applyNumberFormat="1" applyFont="1" applyFill="1" applyBorder="1"/>
    <xf numFmtId="165" fontId="2" fillId="9" borderId="23" xfId="1" applyNumberFormat="1" applyFont="1" applyFill="1" applyBorder="1"/>
    <xf numFmtId="0" fontId="2" fillId="6" borderId="30" xfId="0" applyFont="1" applyFill="1" applyBorder="1"/>
    <xf numFmtId="0" fontId="0" fillId="6" borderId="29" xfId="0" applyFill="1" applyBorder="1"/>
    <xf numFmtId="0" fontId="2" fillId="8" borderId="12" xfId="0" applyFont="1" applyFill="1" applyBorder="1"/>
    <xf numFmtId="0" fontId="2" fillId="8" borderId="13" xfId="0" applyFont="1" applyFill="1" applyBorder="1"/>
    <xf numFmtId="0" fontId="2" fillId="8" borderId="14" xfId="0" applyFont="1" applyFill="1" applyBorder="1"/>
    <xf numFmtId="0" fontId="1" fillId="4" borderId="15" xfId="0" applyFont="1" applyFill="1" applyBorder="1" applyProtection="1">
      <protection locked="0"/>
    </xf>
    <xf numFmtId="165" fontId="0" fillId="2" borderId="16" xfId="2" applyNumberFormat="1" applyFont="1" applyFill="1" applyBorder="1"/>
    <xf numFmtId="0" fontId="15" fillId="15" borderId="35" xfId="0" applyFont="1" applyFill="1" applyBorder="1"/>
    <xf numFmtId="0" fontId="15" fillId="15" borderId="16" xfId="0" applyFont="1" applyFill="1" applyBorder="1"/>
    <xf numFmtId="0" fontId="15" fillId="15" borderId="32" xfId="0" applyFont="1" applyFill="1" applyBorder="1"/>
    <xf numFmtId="0" fontId="14" fillId="4" borderId="14" xfId="0" applyFont="1" applyFill="1" applyBorder="1"/>
    <xf numFmtId="0" fontId="14" fillId="4" borderId="19" xfId="0" applyFont="1" applyFill="1" applyBorder="1"/>
    <xf numFmtId="0" fontId="16" fillId="0" borderId="0" xfId="0" quotePrefix="1" applyFont="1"/>
    <xf numFmtId="0" fontId="16" fillId="0" borderId="0" xfId="0" applyFont="1"/>
    <xf numFmtId="0" fontId="2" fillId="3" borderId="0" xfId="0" applyFont="1" applyFill="1"/>
    <xf numFmtId="0" fontId="0" fillId="3" borderId="0" xfId="0" applyFill="1"/>
    <xf numFmtId="165" fontId="0" fillId="2" borderId="1" xfId="1" applyNumberFormat="1" applyFont="1" applyFill="1" applyBorder="1"/>
    <xf numFmtId="165" fontId="0" fillId="2" borderId="1" xfId="0" applyNumberFormat="1" applyFill="1" applyBorder="1"/>
    <xf numFmtId="0" fontId="2" fillId="3" borderId="1" xfId="0" applyFont="1" applyFill="1" applyBorder="1"/>
    <xf numFmtId="165" fontId="0" fillId="16" borderId="1" xfId="0" applyNumberFormat="1" applyFill="1" applyBorder="1"/>
    <xf numFmtId="0" fontId="2" fillId="6" borderId="1" xfId="0" applyFont="1" applyFill="1" applyBorder="1"/>
    <xf numFmtId="10" fontId="0" fillId="4" borderId="1" xfId="2" applyNumberFormat="1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5" xfId="0" applyBorder="1"/>
    <xf numFmtId="165" fontId="1" fillId="2" borderId="5" xfId="0" applyNumberFormat="1" applyFont="1" applyFill="1" applyBorder="1"/>
    <xf numFmtId="165" fontId="1" fillId="2" borderId="6" xfId="0" applyNumberFormat="1" applyFont="1" applyFill="1" applyBorder="1"/>
    <xf numFmtId="0" fontId="1" fillId="5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center" vertical="center"/>
    </xf>
    <xf numFmtId="166" fontId="0" fillId="0" borderId="8" xfId="0" applyNumberFormat="1" applyBorder="1"/>
    <xf numFmtId="0" fontId="0" fillId="17" borderId="1" xfId="0" applyFill="1" applyBorder="1" applyProtection="1">
      <protection locked="0"/>
    </xf>
    <xf numFmtId="0" fontId="18" fillId="14" borderId="0" xfId="0" applyFont="1" applyFill="1"/>
    <xf numFmtId="0" fontId="6" fillId="14" borderId="0" xfId="0" applyFont="1" applyFill="1"/>
    <xf numFmtId="0" fontId="18" fillId="14" borderId="0" xfId="0" applyFont="1" applyFill="1" applyAlignment="1">
      <alignment horizontal="left"/>
    </xf>
    <xf numFmtId="0" fontId="6" fillId="14" borderId="0" xfId="0" applyFont="1" applyFill="1" applyAlignment="1">
      <alignment horizontal="left"/>
    </xf>
    <xf numFmtId="0" fontId="19" fillId="14" borderId="0" xfId="0" applyFont="1" applyFill="1"/>
    <xf numFmtId="0" fontId="20" fillId="14" borderId="0" xfId="0" applyFont="1" applyFill="1"/>
    <xf numFmtId="0" fontId="18" fillId="14" borderId="1" xfId="0" applyFont="1" applyFill="1" applyBorder="1"/>
    <xf numFmtId="0" fontId="0" fillId="15" borderId="1" xfId="0" applyFill="1" applyBorder="1" applyProtection="1">
      <protection locked="0"/>
    </xf>
    <xf numFmtId="165" fontId="0" fillId="17" borderId="0" xfId="2" applyNumberFormat="1" applyFont="1" applyFill="1" applyProtection="1">
      <protection locked="0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15" borderId="1" xfId="0" applyFill="1" applyBorder="1" applyAlignment="1" applyProtection="1">
      <alignment horizontal="left"/>
      <protection locked="0"/>
    </xf>
    <xf numFmtId="0" fontId="18" fillId="14" borderId="1" xfId="0" applyFont="1" applyFill="1" applyBorder="1" applyAlignment="1">
      <alignment horizontal="left"/>
    </xf>
    <xf numFmtId="0" fontId="18" fillId="14" borderId="27" xfId="0" applyFont="1" applyFill="1" applyBorder="1" applyAlignment="1">
      <alignment horizontal="center"/>
    </xf>
    <xf numFmtId="0" fontId="1" fillId="15" borderId="1" xfId="0" applyFont="1" applyFill="1" applyBorder="1" applyAlignment="1" applyProtection="1">
      <alignment horizontal="left"/>
      <protection locked="0"/>
    </xf>
    <xf numFmtId="0" fontId="18" fillId="14" borderId="0" xfId="0" applyFont="1" applyFill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4" fillId="4" borderId="12" xfId="0" applyFont="1" applyFill="1" applyBorder="1" applyAlignment="1">
      <alignment horizontal="left"/>
    </xf>
    <xf numFmtId="0" fontId="14" fillId="4" borderId="13" xfId="0" applyFont="1" applyFill="1" applyBorder="1" applyAlignment="1">
      <alignment horizontal="left"/>
    </xf>
    <xf numFmtId="0" fontId="14" fillId="4" borderId="17" xfId="0" applyFont="1" applyFill="1" applyBorder="1" applyAlignment="1">
      <alignment horizontal="left"/>
    </xf>
    <xf numFmtId="0" fontId="14" fillId="4" borderId="18" xfId="0" applyFont="1" applyFill="1" applyBorder="1" applyAlignment="1">
      <alignment horizontal="left"/>
    </xf>
    <xf numFmtId="0" fontId="14" fillId="4" borderId="36" xfId="0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/>
    </xf>
    <xf numFmtId="0" fontId="14" fillId="4" borderId="38" xfId="0" applyFont="1" applyFill="1" applyBorder="1" applyAlignment="1">
      <alignment horizontal="center"/>
    </xf>
    <xf numFmtId="0" fontId="15" fillId="15" borderId="33" xfId="0" applyFont="1" applyFill="1" applyBorder="1" applyAlignment="1">
      <alignment horizontal="left"/>
    </xf>
    <xf numFmtId="0" fontId="15" fillId="15" borderId="34" xfId="0" applyFont="1" applyFill="1" applyBorder="1" applyAlignment="1">
      <alignment horizontal="left"/>
    </xf>
    <xf numFmtId="0" fontId="15" fillId="15" borderId="15" xfId="0" applyFont="1" applyFill="1" applyBorder="1" applyAlignment="1">
      <alignment horizontal="left"/>
    </xf>
    <xf numFmtId="0" fontId="15" fillId="15" borderId="1" xfId="0" applyFont="1" applyFill="1" applyBorder="1" applyAlignment="1">
      <alignment horizontal="left"/>
    </xf>
    <xf numFmtId="0" fontId="15" fillId="15" borderId="31" xfId="0" applyFont="1" applyFill="1" applyBorder="1" applyAlignment="1">
      <alignment horizontal="left"/>
    </xf>
    <xf numFmtId="0" fontId="15" fillId="15" borderId="2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3" fillId="9" borderId="0" xfId="0" applyFont="1" applyFill="1" applyAlignment="1">
      <alignment horizontal="center"/>
    </xf>
    <xf numFmtId="9" fontId="13" fillId="9" borderId="0" xfId="2" applyFont="1" applyFill="1" applyAlignment="1">
      <alignment horizontal="center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165" fontId="2" fillId="10" borderId="13" xfId="1" applyNumberFormat="1" applyFont="1" applyFill="1" applyBorder="1" applyAlignment="1">
      <alignment horizontal="center"/>
    </xf>
    <xf numFmtId="165" fontId="2" fillId="10" borderId="14" xfId="1" applyNumberFormat="1" applyFont="1" applyFill="1" applyBorder="1" applyAlignment="1">
      <alignment horizontal="center"/>
    </xf>
    <xf numFmtId="165" fontId="10" fillId="10" borderId="18" xfId="1" applyNumberFormat="1" applyFont="1" applyFill="1" applyBorder="1" applyAlignment="1">
      <alignment horizontal="center"/>
    </xf>
    <xf numFmtId="165" fontId="10" fillId="10" borderId="19" xfId="1" applyNumberFormat="1" applyFont="1" applyFill="1" applyBorder="1" applyAlignment="1">
      <alignment horizontal="center"/>
    </xf>
    <xf numFmtId="165" fontId="2" fillId="4" borderId="2" xfId="1" applyNumberFormat="1" applyFont="1" applyFill="1" applyBorder="1" applyAlignment="1" applyProtection="1">
      <alignment horizontal="right"/>
      <protection locked="0"/>
    </xf>
    <xf numFmtId="165" fontId="2" fillId="4" borderId="24" xfId="1" applyNumberFormat="1" applyFont="1" applyFill="1" applyBorder="1" applyAlignment="1" applyProtection="1">
      <alignment horizontal="right"/>
      <protection locked="0"/>
    </xf>
    <xf numFmtId="0" fontId="1" fillId="6" borderId="0" xfId="0" applyFont="1" applyFill="1" applyAlignment="1">
      <alignment horizontal="center" vertical="center"/>
    </xf>
    <xf numFmtId="9" fontId="1" fillId="4" borderId="0" xfId="2" applyFont="1" applyFill="1" applyProtection="1">
      <protection locked="0"/>
    </xf>
  </cellXfs>
  <cellStyles count="3">
    <cellStyle name="Moneda" xfId="1" builtinId="4"/>
    <cellStyle name="Normal" xfId="0" builtinId="0"/>
    <cellStyle name="Porcentaj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lermo Castaño Acevedo" id="{F4C48512-7F90-412C-A53E-985EA5BAF9C7}" userId="S::guillermoc@gmlsoftware.com::109d1186-4cc7-4cae-ab22-021ae528ba1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6-15T16:53:09.49" personId="{F4C48512-7F90-412C-A53E-985EA5BAF9C7}" id="{956AD6F0-6B56-4A03-9B44-6A6799A83433}">
    <text>Este es el único dato que es ESFUERZO en días/hombre. Todos los demás datos son DURACIÓN de la actividad/etapa.</text>
  </threadedComment>
  <threadedComment ref="A3" dT="2022-06-15T16:50:02.30" personId="{F4C48512-7F90-412C-A53E-985EA5BAF9C7}" id="{E182E1A1-66F1-4B7D-8A62-B1F15773729A}">
    <text>No necesariamente es equivalente a la cantidad de personas que hacen parte del equipo de desarrollo.
Es la suma de las dedicaciones de esas personas a desarrollo propiamente dicho.
Por ejemplo, si en un equipo hay dos desarrolladores tiempo completo, y un líder técnico tiempo completo pero que sólo escribe código la mitad de su tiempo, el valor de la casilla deberá ser: 2.5
(2 desarrolladores tiempo completo y 50% del líder técnico)</text>
  </threadedComment>
  <threadedComment ref="L23" dT="2022-06-15T17:03:44.96" personId="{F4C48512-7F90-412C-A53E-985EA5BAF9C7}" id="{2EC96777-99CA-4C8A-9185-BA34B034B50D}">
    <text>Para cada fase debe listarse el equipo de trabajo que deberá asignarse.
Debe escribirse: Cantidad, rol, nivel y porcentaje de dedicación.
Ejemplos:
1 Líder agile 50%, 2 Senior developers 100%, 1 LT 50%
1 Líder agile 100%, 1 tracker junior 50%, 3 senior developers 100%, 1 senior developer 50%, 2 QA senior 100%, 1 Arquitecto 30% el primer mes y 5% los demás meses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3-03-28T01:25:34.21" personId="{F4C48512-7F90-412C-A53E-985EA5BAF9C7}" id="{D106FFDB-F2B4-4707-B785-889349D9F11E}">
    <text>Ingresar acá el salario mensual base (sin prestaciones)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pane xSplit="14" ySplit="6" topLeftCell="O7" activePane="bottomRight" state="frozen"/>
      <selection activeCell="C2" sqref="C2:G2"/>
      <selection pane="topRight" activeCell="C2" sqref="C2:G2"/>
      <selection pane="bottomLeft" activeCell="C2" sqref="C2:G2"/>
      <selection pane="bottomRight" activeCell="C2" sqref="C2:G2"/>
    </sheetView>
  </sheetViews>
  <sheetFormatPr baseColWidth="10" defaultColWidth="11.42578125" defaultRowHeight="12.75" x14ac:dyDescent="0.2"/>
  <sheetData>
    <row r="1" spans="1:11" x14ac:dyDescent="0.2">
      <c r="A1" s="121" t="s">
        <v>0</v>
      </c>
      <c r="B1" s="122"/>
    </row>
    <row r="2" spans="1:11" x14ac:dyDescent="0.2">
      <c r="A2" s="118" t="s">
        <v>1</v>
      </c>
      <c r="B2" s="119"/>
      <c r="C2" s="120"/>
      <c r="D2" s="120"/>
      <c r="E2" s="120"/>
      <c r="F2" s="120"/>
      <c r="G2" s="120"/>
    </row>
    <row r="3" spans="1:11" x14ac:dyDescent="0.2">
      <c r="A3" s="118" t="s">
        <v>2</v>
      </c>
      <c r="B3" s="119"/>
      <c r="C3" s="120"/>
      <c r="D3" s="120"/>
      <c r="E3" s="120"/>
      <c r="F3" s="120"/>
      <c r="G3" s="120"/>
    </row>
    <row r="4" spans="1:11" x14ac:dyDescent="0.2">
      <c r="A4" s="118" t="s">
        <v>3</v>
      </c>
      <c r="B4" s="119"/>
      <c r="C4" s="120"/>
      <c r="D4" s="120"/>
      <c r="E4" s="120"/>
      <c r="F4" s="120"/>
      <c r="G4" s="120"/>
    </row>
    <row r="5" spans="1:11" x14ac:dyDescent="0.2">
      <c r="A5" s="118" t="s">
        <v>4</v>
      </c>
      <c r="B5" s="119"/>
      <c r="C5" s="120"/>
      <c r="D5" s="120"/>
      <c r="E5" s="120"/>
      <c r="F5" s="120"/>
      <c r="G5" s="120"/>
    </row>
    <row r="6" spans="1:11" x14ac:dyDescent="0.2">
      <c r="A6" s="4" t="s">
        <v>5</v>
      </c>
      <c r="B6" s="97"/>
      <c r="C6" s="120"/>
      <c r="D6" s="120"/>
      <c r="E6" s="120"/>
      <c r="F6" s="120"/>
      <c r="G6" s="120"/>
    </row>
    <row r="7" spans="1:11" x14ac:dyDescent="0.2">
      <c r="A7" s="118" t="s">
        <v>6</v>
      </c>
      <c r="B7" s="119"/>
      <c r="C7" s="120"/>
      <c r="D7" s="120"/>
      <c r="E7" s="120"/>
      <c r="F7" s="120"/>
      <c r="G7" s="120"/>
    </row>
    <row r="8" spans="1:11" x14ac:dyDescent="0.2">
      <c r="A8" s="121" t="s">
        <v>7</v>
      </c>
      <c r="B8" s="122"/>
      <c r="C8" s="120"/>
      <c r="D8" s="120"/>
      <c r="E8" s="120"/>
      <c r="F8" s="120"/>
      <c r="G8" s="120"/>
    </row>
    <row r="9" spans="1:11" x14ac:dyDescent="0.2">
      <c r="A9" s="55"/>
      <c r="B9" s="56"/>
      <c r="C9" s="56"/>
      <c r="D9" s="56"/>
      <c r="E9" s="56"/>
      <c r="F9" s="56"/>
      <c r="G9" s="56"/>
    </row>
    <row r="10" spans="1:11" x14ac:dyDescent="0.2">
      <c r="A10" s="6" t="s">
        <v>8</v>
      </c>
    </row>
    <row r="11" spans="1:11" x14ac:dyDescent="0.2">
      <c r="A11" s="104" t="s">
        <v>9</v>
      </c>
      <c r="B11" s="5"/>
      <c r="C11" s="5"/>
      <c r="D11" s="5"/>
      <c r="E11" s="5"/>
    </row>
    <row r="12" spans="1:11" x14ac:dyDescent="0.2">
      <c r="A12" s="13" t="s">
        <v>10</v>
      </c>
    </row>
    <row r="13" spans="1:11" x14ac:dyDescent="0.2">
      <c r="A13" s="13" t="s">
        <v>11</v>
      </c>
    </row>
    <row r="14" spans="1:11" x14ac:dyDescent="0.2">
      <c r="A14" s="13" t="s">
        <v>12</v>
      </c>
    </row>
    <row r="16" spans="1:11" s="6" customFormat="1" x14ac:dyDescent="0.2">
      <c r="A16" s="50" t="s">
        <v>13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</row>
    <row r="17" spans="1:10" x14ac:dyDescent="0.2">
      <c r="A17" s="13" t="s">
        <v>14</v>
      </c>
    </row>
    <row r="19" spans="1:10" x14ac:dyDescent="0.2">
      <c r="A19" s="36" t="s">
        <v>15</v>
      </c>
      <c r="B19" s="15"/>
      <c r="C19" s="15"/>
      <c r="D19" s="15"/>
      <c r="E19" s="15"/>
      <c r="F19" s="15"/>
      <c r="G19" s="15"/>
    </row>
    <row r="20" spans="1:10" x14ac:dyDescent="0.2">
      <c r="A20" s="13" t="s">
        <v>16</v>
      </c>
    </row>
    <row r="21" spans="1:10" x14ac:dyDescent="0.2">
      <c r="A21" s="13" t="s">
        <v>17</v>
      </c>
    </row>
    <row r="22" spans="1:10" x14ac:dyDescent="0.2">
      <c r="A22" s="13" t="s">
        <v>18</v>
      </c>
    </row>
    <row r="23" spans="1:10" x14ac:dyDescent="0.2">
      <c r="A23" s="87" t="s">
        <v>19</v>
      </c>
    </row>
    <row r="25" spans="1:10" x14ac:dyDescent="0.2">
      <c r="A25" s="37" t="s">
        <v>20</v>
      </c>
      <c r="B25" s="9"/>
      <c r="C25" s="9"/>
      <c r="D25" s="9"/>
      <c r="E25" s="9"/>
      <c r="F25" s="9"/>
      <c r="G25" s="9"/>
    </row>
    <row r="26" spans="1:10" x14ac:dyDescent="0.2">
      <c r="A26" s="13" t="s">
        <v>21</v>
      </c>
    </row>
    <row r="28" spans="1:10" x14ac:dyDescent="0.2">
      <c r="A28" s="38" t="s">
        <v>22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x14ac:dyDescent="0.2">
      <c r="A29" s="13" t="s">
        <v>23</v>
      </c>
    </row>
    <row r="30" spans="1:10" x14ac:dyDescent="0.2">
      <c r="A30" s="13" t="s">
        <v>24</v>
      </c>
    </row>
    <row r="31" spans="1:10" x14ac:dyDescent="0.2">
      <c r="A31" s="13" t="s">
        <v>25</v>
      </c>
    </row>
    <row r="32" spans="1:10" x14ac:dyDescent="0.2">
      <c r="A32" t="s">
        <v>26</v>
      </c>
    </row>
    <row r="33" spans="1:1" x14ac:dyDescent="0.2">
      <c r="A33" s="88" t="s">
        <v>27</v>
      </c>
    </row>
  </sheetData>
  <sheetProtection sheet="1" objects="1" scenarios="1"/>
  <mergeCells count="14">
    <mergeCell ref="C2:G2"/>
    <mergeCell ref="C3:G3"/>
    <mergeCell ref="C5:G5"/>
    <mergeCell ref="A1:B1"/>
    <mergeCell ref="A2:B2"/>
    <mergeCell ref="A3:B3"/>
    <mergeCell ref="A5:B5"/>
    <mergeCell ref="A4:B4"/>
    <mergeCell ref="C4:G4"/>
    <mergeCell ref="A7:B7"/>
    <mergeCell ref="C7:G7"/>
    <mergeCell ref="C8:G8"/>
    <mergeCell ref="A8:B8"/>
    <mergeCell ref="C6:G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A42"/>
  <sheetViews>
    <sheetView workbookViewId="0">
      <selection activeCell="F5" sqref="F5"/>
    </sheetView>
  </sheetViews>
  <sheetFormatPr baseColWidth="10" defaultColWidth="11.42578125" defaultRowHeight="12.75" x14ac:dyDescent="0.2"/>
  <cols>
    <col min="13" max="13" width="11.42578125" customWidth="1"/>
    <col min="14" max="14" width="12.28515625" bestFit="1" customWidth="1"/>
  </cols>
  <sheetData>
    <row r="1" spans="1:27" x14ac:dyDescent="0.2">
      <c r="A1" s="109" t="s">
        <v>28</v>
      </c>
      <c r="B1" s="110"/>
      <c r="H1" s="109" t="s">
        <v>29</v>
      </c>
      <c r="I1" s="109"/>
      <c r="J1" s="52"/>
      <c r="AA1" s="13" t="s">
        <v>170</v>
      </c>
    </row>
    <row r="2" spans="1:27" x14ac:dyDescent="0.2">
      <c r="A2" s="142" t="s">
        <v>30</v>
      </c>
      <c r="B2" s="142"/>
      <c r="C2" s="142"/>
      <c r="D2" s="142"/>
      <c r="E2" s="142"/>
      <c r="F2" s="108">
        <v>17.25</v>
      </c>
      <c r="H2" s="98" t="s">
        <v>31</v>
      </c>
      <c r="I2" s="99"/>
      <c r="J2" s="99"/>
      <c r="K2" s="99"/>
      <c r="L2" s="99"/>
      <c r="M2" s="100"/>
      <c r="N2" s="69">
        <f>CEILING(F2*(8/F4),1)</f>
        <v>35</v>
      </c>
      <c r="AA2" s="13" t="s">
        <v>171</v>
      </c>
    </row>
    <row r="3" spans="1:27" x14ac:dyDescent="0.2">
      <c r="A3" s="142" t="s">
        <v>163</v>
      </c>
      <c r="B3" s="142"/>
      <c r="C3" s="142"/>
      <c r="D3" s="142"/>
      <c r="E3" s="142"/>
      <c r="F3" s="63">
        <v>1</v>
      </c>
      <c r="H3" s="145" t="s">
        <v>32</v>
      </c>
      <c r="I3" s="146"/>
      <c r="J3" s="146"/>
      <c r="K3" s="146"/>
      <c r="L3" s="146"/>
      <c r="M3" s="147"/>
      <c r="N3" s="67">
        <f>CEILING(N2/F3,1)</f>
        <v>35</v>
      </c>
    </row>
    <row r="4" spans="1:27" x14ac:dyDescent="0.2">
      <c r="A4" s="142" t="s">
        <v>33</v>
      </c>
      <c r="B4" s="142"/>
      <c r="C4" s="142"/>
      <c r="D4" s="142"/>
      <c r="E4" s="142"/>
      <c r="F4" s="63">
        <v>4</v>
      </c>
      <c r="H4" s="148" t="s">
        <v>34</v>
      </c>
      <c r="I4" s="149"/>
      <c r="J4" s="149"/>
      <c r="K4" s="149"/>
      <c r="L4" s="149"/>
      <c r="M4" s="150"/>
      <c r="N4" s="67">
        <f>CEILING((N3/F7)+F8,1)</f>
        <v>35</v>
      </c>
    </row>
    <row r="5" spans="1:27" x14ac:dyDescent="0.2">
      <c r="A5" s="142" t="s">
        <v>35</v>
      </c>
      <c r="B5" s="142"/>
      <c r="C5" s="142"/>
      <c r="D5" s="142"/>
      <c r="E5" s="142"/>
      <c r="F5" s="63">
        <v>0.5</v>
      </c>
      <c r="H5" s="148" t="str">
        <f>IF(F7&gt;1, CONCATENATE("Duración de desarrollo de los Iteración 2 a ",F7,":"),"Duración Iteración 2 en adelante")</f>
        <v>Duración Iteración 2 en adelante</v>
      </c>
      <c r="I5" s="149"/>
      <c r="J5" s="149"/>
      <c r="K5" s="149"/>
      <c r="L5" s="149"/>
      <c r="M5" s="150"/>
      <c r="N5" s="67">
        <f>IF(F7&gt;1,CEILING( (N3/F7),1),0)</f>
        <v>0</v>
      </c>
    </row>
    <row r="6" spans="1:27" x14ac:dyDescent="0.2">
      <c r="A6" s="142" t="s">
        <v>36</v>
      </c>
      <c r="B6" s="142"/>
      <c r="C6" s="142"/>
      <c r="D6" s="142"/>
      <c r="E6" s="142"/>
      <c r="F6" s="63">
        <v>0.5</v>
      </c>
      <c r="H6" s="148" t="s">
        <v>37</v>
      </c>
      <c r="I6" s="149"/>
      <c r="J6" s="149"/>
      <c r="K6" s="149"/>
      <c r="L6" s="149"/>
      <c r="M6" s="150"/>
      <c r="N6" s="67">
        <f>CEILING( N4+F5+F6,1)</f>
        <v>36</v>
      </c>
    </row>
    <row r="7" spans="1:27" ht="13.5" thickBot="1" x14ac:dyDescent="0.25">
      <c r="A7" s="142" t="s">
        <v>38</v>
      </c>
      <c r="B7" s="142"/>
      <c r="C7" s="142"/>
      <c r="D7" s="142"/>
      <c r="E7" s="142"/>
      <c r="F7" s="63">
        <v>1</v>
      </c>
      <c r="H7" s="148" t="str">
        <f>IF(F7&gt;1, CONCATENATE("Duración total de los Iteración 2 a ",F7," (incluye planeación y presentación):"),"Duración Iteración 2 en adelante  (incluye planeación y presentación)")</f>
        <v>Duración Iteración 2 en adelante  (incluye planeación y presentación)</v>
      </c>
      <c r="I7" s="149"/>
      <c r="J7" s="149"/>
      <c r="K7" s="149"/>
      <c r="L7" s="149"/>
      <c r="M7" s="151"/>
      <c r="N7" s="70">
        <f>IF(F7&gt;1, CEILING( N5+F5+F6,1),0)</f>
        <v>0</v>
      </c>
    </row>
    <row r="8" spans="1:27" ht="13.5" thickBot="1" x14ac:dyDescent="0.25">
      <c r="A8" s="142" t="s">
        <v>39</v>
      </c>
      <c r="B8" s="142"/>
      <c r="C8" s="142"/>
      <c r="D8" s="142"/>
      <c r="E8" s="142"/>
      <c r="F8" s="63">
        <v>0</v>
      </c>
      <c r="L8" s="71" t="s">
        <v>40</v>
      </c>
      <c r="M8" s="71"/>
      <c r="N8" s="72">
        <f>((N6+(N7*(F7-1))))</f>
        <v>36</v>
      </c>
    </row>
    <row r="9" spans="1:27" x14ac:dyDescent="0.2">
      <c r="A9" s="66"/>
      <c r="B9" s="66"/>
      <c r="C9" s="66"/>
      <c r="D9" s="66"/>
      <c r="E9" s="66"/>
      <c r="H9" s="52"/>
    </row>
    <row r="10" spans="1:27" ht="15.75" x14ac:dyDescent="0.25">
      <c r="A10" s="111" t="s">
        <v>41</v>
      </c>
      <c r="B10" s="112"/>
      <c r="C10" s="66"/>
      <c r="D10" s="66"/>
      <c r="E10" s="66"/>
      <c r="H10" s="113" t="str">
        <f>CONCATENATE("Tiempo total con ",F7," Iteraciones")</f>
        <v>Tiempo total con 1 Iteraciones</v>
      </c>
      <c r="I10" s="114"/>
      <c r="J10" s="110"/>
    </row>
    <row r="11" spans="1:27" ht="15.75" x14ac:dyDescent="0.25">
      <c r="A11" s="142" t="s">
        <v>42</v>
      </c>
      <c r="B11" s="142"/>
      <c r="C11" s="142"/>
      <c r="D11" s="142"/>
      <c r="E11" s="142"/>
      <c r="F11" s="63">
        <v>0</v>
      </c>
      <c r="H11" s="143" t="str">
        <f>CONCATENATE(N8+F12+F13+F14+F15+F11, " días")</f>
        <v>39 días</v>
      </c>
      <c r="I11" s="143"/>
      <c r="J11" s="143"/>
      <c r="K11" s="68" t="s">
        <v>43</v>
      </c>
      <c r="L11" s="68"/>
    </row>
    <row r="12" spans="1:27" ht="15.75" x14ac:dyDescent="0.25">
      <c r="A12" s="142" t="s">
        <v>44</v>
      </c>
      <c r="B12" s="142"/>
      <c r="C12" s="142"/>
      <c r="D12" s="142"/>
      <c r="E12" s="142"/>
      <c r="F12" s="63">
        <v>0</v>
      </c>
      <c r="H12" s="143" t="str">
        <f>CONCATENATE((N8+F12+F13+F14+F15+F11)/20, " meses")</f>
        <v>1.95 meses</v>
      </c>
      <c r="I12" s="143"/>
      <c r="J12" s="143"/>
    </row>
    <row r="13" spans="1:27" ht="15.75" x14ac:dyDescent="0.25">
      <c r="A13" s="142" t="s">
        <v>45</v>
      </c>
      <c r="B13" s="142"/>
      <c r="C13" s="142"/>
      <c r="D13" s="142"/>
      <c r="E13" s="142"/>
      <c r="F13" s="63">
        <v>2</v>
      </c>
      <c r="H13" s="144">
        <f>((N8+F12+F13+F14+F15+F11)/20)</f>
        <v>1.95</v>
      </c>
      <c r="I13" s="144"/>
      <c r="J13" s="144"/>
      <c r="K13" s="65" t="s">
        <v>46</v>
      </c>
      <c r="L13" s="65"/>
    </row>
    <row r="14" spans="1:27" x14ac:dyDescent="0.2">
      <c r="A14" s="142" t="s">
        <v>47</v>
      </c>
      <c r="B14" s="142"/>
      <c r="C14" s="142"/>
      <c r="D14" s="142"/>
      <c r="E14" s="142"/>
      <c r="F14" s="63">
        <v>1</v>
      </c>
    </row>
    <row r="15" spans="1:27" x14ac:dyDescent="0.2">
      <c r="A15" s="142" t="s">
        <v>48</v>
      </c>
      <c r="B15" s="142"/>
      <c r="C15" s="142"/>
      <c r="D15" s="142"/>
      <c r="E15" s="142"/>
      <c r="F15" s="63">
        <v>0</v>
      </c>
    </row>
    <row r="17" spans="1:21" x14ac:dyDescent="0.2">
      <c r="A17" s="52" t="s">
        <v>49</v>
      </c>
    </row>
    <row r="18" spans="1:21" x14ac:dyDescent="0.2">
      <c r="A18" s="65" t="s">
        <v>50</v>
      </c>
    </row>
    <row r="19" spans="1:21" x14ac:dyDescent="0.2">
      <c r="A19" s="65" t="s">
        <v>51</v>
      </c>
    </row>
    <row r="21" spans="1:21" x14ac:dyDescent="0.2">
      <c r="A21" s="57" t="s">
        <v>52</v>
      </c>
      <c r="B21" s="9"/>
      <c r="C21" s="9"/>
      <c r="D21" s="9"/>
      <c r="E21" s="9"/>
      <c r="F21" s="9"/>
    </row>
    <row r="22" spans="1:21" ht="13.5" thickBot="1" x14ac:dyDescent="0.25">
      <c r="H22" s="127" t="s">
        <v>164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</row>
    <row r="23" spans="1:21" ht="17.25" thickBot="1" x14ac:dyDescent="0.35">
      <c r="A23" s="133" t="s">
        <v>53</v>
      </c>
      <c r="B23" s="134"/>
      <c r="C23" s="134"/>
      <c r="D23" s="134"/>
      <c r="E23" s="134"/>
      <c r="F23" s="135"/>
      <c r="H23" s="124" t="s">
        <v>165</v>
      </c>
      <c r="I23" s="124"/>
      <c r="J23" s="124"/>
      <c r="K23" s="124"/>
      <c r="L23" s="124" t="s">
        <v>166</v>
      </c>
      <c r="M23" s="124"/>
      <c r="N23" s="124"/>
      <c r="O23" s="124"/>
      <c r="P23" s="124"/>
      <c r="Q23" s="124"/>
      <c r="R23" s="124"/>
      <c r="S23" s="124"/>
      <c r="T23" s="124"/>
      <c r="U23" s="124"/>
    </row>
    <row r="24" spans="1:21" ht="15.75" x14ac:dyDescent="0.25">
      <c r="A24" s="136" t="s">
        <v>54</v>
      </c>
      <c r="B24" s="137"/>
      <c r="C24" s="137"/>
      <c r="D24" s="137"/>
      <c r="E24" s="137"/>
      <c r="F24" s="82">
        <f>F11</f>
        <v>0</v>
      </c>
      <c r="H24" s="128" t="str">
        <f>A24</f>
        <v>Preparación de equipo y ambientes</v>
      </c>
      <c r="I24" s="128"/>
      <c r="J24" s="128"/>
      <c r="K24" s="128"/>
      <c r="L24" s="126"/>
      <c r="M24" s="126"/>
      <c r="N24" s="126"/>
      <c r="O24" s="126"/>
      <c r="P24" s="126"/>
      <c r="Q24" s="126"/>
      <c r="R24" s="126"/>
      <c r="S24" s="126"/>
      <c r="T24" s="126"/>
      <c r="U24" s="126"/>
    </row>
    <row r="25" spans="1:21" ht="15.75" x14ac:dyDescent="0.25">
      <c r="A25" s="136" t="s">
        <v>55</v>
      </c>
      <c r="B25" s="137"/>
      <c r="C25" s="137"/>
      <c r="D25" s="137"/>
      <c r="E25" s="137"/>
      <c r="F25" s="82">
        <f>F12</f>
        <v>0</v>
      </c>
      <c r="H25" s="128" t="str">
        <f t="shared" ref="H25:H29" si="0">A25</f>
        <v>Exploración del negocio</v>
      </c>
      <c r="I25" s="128"/>
      <c r="J25" s="128"/>
      <c r="K25" s="128"/>
      <c r="L25" s="126"/>
      <c r="M25" s="126"/>
      <c r="N25" s="126"/>
      <c r="O25" s="126"/>
      <c r="P25" s="126"/>
      <c r="Q25" s="126"/>
      <c r="R25" s="126"/>
      <c r="S25" s="126"/>
      <c r="T25" s="126"/>
      <c r="U25" s="126"/>
    </row>
    <row r="26" spans="1:21" ht="15.75" x14ac:dyDescent="0.25">
      <c r="A26" s="138" t="str">
        <f>CONCATENATE("Desarrollo del sistema - (",F7,") Iteraci",IF(F7&gt;1,"ones","ón"))</f>
        <v>Desarrollo del sistema - (1) Iteración</v>
      </c>
      <c r="B26" s="139"/>
      <c r="C26" s="139"/>
      <c r="D26" s="139"/>
      <c r="E26" s="139"/>
      <c r="F26" s="83">
        <f>N8</f>
        <v>36</v>
      </c>
      <c r="H26" s="128" t="str">
        <f t="shared" si="0"/>
        <v>Desarrollo del sistema - (1) Iteración</v>
      </c>
      <c r="I26" s="128"/>
      <c r="J26" s="128"/>
      <c r="K26" s="128"/>
      <c r="L26" s="126"/>
      <c r="M26" s="126"/>
      <c r="N26" s="126"/>
      <c r="O26" s="126"/>
      <c r="P26" s="126"/>
      <c r="Q26" s="126"/>
      <c r="R26" s="126"/>
      <c r="S26" s="126"/>
      <c r="T26" s="126"/>
      <c r="U26" s="126"/>
    </row>
    <row r="27" spans="1:21" ht="15.75" x14ac:dyDescent="0.25">
      <c r="A27" s="138" t="s">
        <v>56</v>
      </c>
      <c r="B27" s="139"/>
      <c r="C27" s="139"/>
      <c r="D27" s="139"/>
      <c r="E27" s="139"/>
      <c r="F27" s="83">
        <f>F13</f>
        <v>2</v>
      </c>
      <c r="H27" s="128" t="str">
        <f t="shared" si="0"/>
        <v>Documentación, pruebas integrales y estabilización</v>
      </c>
      <c r="I27" s="128"/>
      <c r="J27" s="128"/>
      <c r="K27" s="128"/>
      <c r="L27" s="126"/>
      <c r="M27" s="126"/>
      <c r="N27" s="126"/>
      <c r="O27" s="126"/>
      <c r="P27" s="126"/>
      <c r="Q27" s="126"/>
      <c r="R27" s="126"/>
      <c r="S27" s="126"/>
      <c r="T27" s="126"/>
      <c r="U27" s="126"/>
    </row>
    <row r="28" spans="1:21" ht="15.75" x14ac:dyDescent="0.25">
      <c r="A28" s="138" t="s">
        <v>57</v>
      </c>
      <c r="B28" s="139"/>
      <c r="C28" s="139"/>
      <c r="D28" s="139"/>
      <c r="E28" s="139"/>
      <c r="F28" s="83">
        <f>F14</f>
        <v>1</v>
      </c>
      <c r="H28" s="128" t="str">
        <f t="shared" si="0"/>
        <v>Instalación</v>
      </c>
      <c r="I28" s="128"/>
      <c r="J28" s="128"/>
      <c r="K28" s="128"/>
      <c r="L28" s="126"/>
      <c r="M28" s="126"/>
      <c r="N28" s="126"/>
      <c r="O28" s="126"/>
      <c r="P28" s="126"/>
      <c r="Q28" s="126"/>
      <c r="R28" s="126"/>
      <c r="S28" s="126"/>
      <c r="T28" s="126"/>
      <c r="U28" s="126"/>
    </row>
    <row r="29" spans="1:21" ht="16.5" thickBot="1" x14ac:dyDescent="0.3">
      <c r="A29" s="140" t="s">
        <v>58</v>
      </c>
      <c r="B29" s="141"/>
      <c r="C29" s="141"/>
      <c r="D29" s="141"/>
      <c r="E29" s="141"/>
      <c r="F29" s="84">
        <f>F15</f>
        <v>0</v>
      </c>
      <c r="H29" s="128" t="str">
        <f t="shared" si="0"/>
        <v>Acompañamiento en producción</v>
      </c>
      <c r="I29" s="128"/>
      <c r="J29" s="128"/>
      <c r="K29" s="128"/>
      <c r="L29" s="126"/>
      <c r="M29" s="126"/>
      <c r="N29" s="126"/>
      <c r="O29" s="126"/>
      <c r="P29" s="126"/>
      <c r="Q29" s="126"/>
      <c r="R29" s="126"/>
      <c r="S29" s="126"/>
      <c r="T29" s="126"/>
      <c r="U29" s="126"/>
    </row>
    <row r="30" spans="1:21" ht="16.5" x14ac:dyDescent="0.3">
      <c r="A30" s="129" t="s">
        <v>59</v>
      </c>
      <c r="B30" s="130"/>
      <c r="C30" s="130"/>
      <c r="D30" s="130"/>
      <c r="E30" s="130"/>
      <c r="F30" s="85">
        <f>SUM(F24:F29)</f>
        <v>39</v>
      </c>
    </row>
    <row r="31" spans="1:21" ht="17.25" thickBot="1" x14ac:dyDescent="0.35">
      <c r="A31" s="131" t="s">
        <v>60</v>
      </c>
      <c r="B31" s="132"/>
      <c r="C31" s="132"/>
      <c r="D31" s="132"/>
      <c r="E31" s="132"/>
      <c r="F31" s="86">
        <f>F30/20</f>
        <v>1.95</v>
      </c>
    </row>
    <row r="32" spans="1:21" x14ac:dyDescent="0.2">
      <c r="H32" s="125" t="s">
        <v>172</v>
      </c>
      <c r="I32" s="125"/>
      <c r="J32" s="125"/>
      <c r="K32" s="125"/>
      <c r="L32" s="125"/>
      <c r="M32" s="125"/>
      <c r="N32" s="125"/>
      <c r="O32" s="125"/>
      <c r="P32" s="125"/>
      <c r="Q32" s="125"/>
    </row>
    <row r="33" spans="8:17" x14ac:dyDescent="0.2">
      <c r="H33" s="115" t="s">
        <v>167</v>
      </c>
      <c r="I33" s="115" t="s">
        <v>168</v>
      </c>
      <c r="J33" s="115" t="s">
        <v>111</v>
      </c>
      <c r="K33" s="124" t="s">
        <v>169</v>
      </c>
      <c r="L33" s="124"/>
      <c r="M33" s="124"/>
      <c r="N33" s="124"/>
      <c r="O33" s="124"/>
      <c r="P33" s="124"/>
      <c r="Q33" s="124"/>
    </row>
    <row r="34" spans="8:17" x14ac:dyDescent="0.2">
      <c r="H34" s="116"/>
      <c r="I34" s="116"/>
      <c r="J34" s="116"/>
      <c r="K34" s="123"/>
      <c r="L34" s="123"/>
      <c r="M34" s="123"/>
      <c r="N34" s="123"/>
      <c r="O34" s="123"/>
      <c r="P34" s="123"/>
      <c r="Q34" s="123"/>
    </row>
    <row r="35" spans="8:17" x14ac:dyDescent="0.2">
      <c r="H35" s="116"/>
      <c r="I35" s="116"/>
      <c r="J35" s="116"/>
      <c r="K35" s="123"/>
      <c r="L35" s="123"/>
      <c r="M35" s="123"/>
      <c r="N35" s="123"/>
      <c r="O35" s="123"/>
      <c r="P35" s="123"/>
      <c r="Q35" s="123"/>
    </row>
    <row r="36" spans="8:17" x14ac:dyDescent="0.2">
      <c r="H36" s="116"/>
      <c r="I36" s="116"/>
      <c r="J36" s="116"/>
      <c r="K36" s="123"/>
      <c r="L36" s="123"/>
      <c r="M36" s="123"/>
      <c r="N36" s="123"/>
      <c r="O36" s="123"/>
      <c r="P36" s="123"/>
      <c r="Q36" s="123"/>
    </row>
    <row r="37" spans="8:17" x14ac:dyDescent="0.2">
      <c r="H37" s="116"/>
      <c r="I37" s="116"/>
      <c r="J37" s="116"/>
      <c r="K37" s="123"/>
      <c r="L37" s="123"/>
      <c r="M37" s="123"/>
      <c r="N37" s="123"/>
      <c r="O37" s="123"/>
      <c r="P37" s="123"/>
      <c r="Q37" s="123"/>
    </row>
    <row r="38" spans="8:17" x14ac:dyDescent="0.2">
      <c r="H38" s="116"/>
      <c r="I38" s="116"/>
      <c r="J38" s="116"/>
      <c r="K38" s="123"/>
      <c r="L38" s="123"/>
      <c r="M38" s="123"/>
      <c r="N38" s="123"/>
      <c r="O38" s="123"/>
      <c r="P38" s="123"/>
      <c r="Q38" s="123"/>
    </row>
    <row r="39" spans="8:17" x14ac:dyDescent="0.2">
      <c r="H39" s="116"/>
      <c r="I39" s="116"/>
      <c r="J39" s="116"/>
      <c r="K39" s="123"/>
      <c r="L39" s="123"/>
      <c r="M39" s="123"/>
      <c r="N39" s="123"/>
      <c r="O39" s="123"/>
      <c r="P39" s="123"/>
      <c r="Q39" s="123"/>
    </row>
    <row r="40" spans="8:17" x14ac:dyDescent="0.2">
      <c r="H40" s="116"/>
      <c r="I40" s="116"/>
      <c r="J40" s="116"/>
      <c r="K40" s="123"/>
      <c r="L40" s="123"/>
      <c r="M40" s="123"/>
      <c r="N40" s="123"/>
      <c r="O40" s="123"/>
      <c r="P40" s="123"/>
      <c r="Q40" s="123"/>
    </row>
    <row r="41" spans="8:17" x14ac:dyDescent="0.2">
      <c r="H41" s="116"/>
      <c r="I41" s="116"/>
      <c r="J41" s="116"/>
      <c r="K41" s="123"/>
      <c r="L41" s="123"/>
      <c r="M41" s="123"/>
      <c r="N41" s="123"/>
      <c r="O41" s="123"/>
      <c r="P41" s="123"/>
      <c r="Q41" s="123"/>
    </row>
    <row r="42" spans="8:17" x14ac:dyDescent="0.2">
      <c r="H42" s="116"/>
      <c r="I42" s="116"/>
      <c r="J42" s="116"/>
      <c r="K42" s="123"/>
      <c r="L42" s="123"/>
      <c r="M42" s="123"/>
      <c r="N42" s="123"/>
      <c r="O42" s="123"/>
      <c r="P42" s="123"/>
      <c r="Q42" s="123"/>
    </row>
  </sheetData>
  <sheetProtection sheet="1" objects="1" scenarios="1"/>
  <mergeCells count="55">
    <mergeCell ref="H12:J12"/>
    <mergeCell ref="H13:J13"/>
    <mergeCell ref="H11:J11"/>
    <mergeCell ref="H3:M3"/>
    <mergeCell ref="H4:M4"/>
    <mergeCell ref="H5:M5"/>
    <mergeCell ref="H6:M6"/>
    <mergeCell ref="H7:M7"/>
    <mergeCell ref="A7:E7"/>
    <mergeCell ref="A12:E12"/>
    <mergeCell ref="A13:E13"/>
    <mergeCell ref="A14:E14"/>
    <mergeCell ref="A15:E15"/>
    <mergeCell ref="A8:E8"/>
    <mergeCell ref="A11:E11"/>
    <mergeCell ref="A2:E2"/>
    <mergeCell ref="A3:E3"/>
    <mergeCell ref="A4:E4"/>
    <mergeCell ref="A5:E5"/>
    <mergeCell ref="A6:E6"/>
    <mergeCell ref="H27:K27"/>
    <mergeCell ref="A30:E30"/>
    <mergeCell ref="A31:E31"/>
    <mergeCell ref="A23:F23"/>
    <mergeCell ref="A25:E25"/>
    <mergeCell ref="A26:E26"/>
    <mergeCell ref="A27:E27"/>
    <mergeCell ref="A28:E28"/>
    <mergeCell ref="A29:E29"/>
    <mergeCell ref="A24:E24"/>
    <mergeCell ref="L28:U28"/>
    <mergeCell ref="L29:U29"/>
    <mergeCell ref="H22:U22"/>
    <mergeCell ref="K34:Q34"/>
    <mergeCell ref="K35:Q35"/>
    <mergeCell ref="L23:U23"/>
    <mergeCell ref="L24:U24"/>
    <mergeCell ref="L25:U25"/>
    <mergeCell ref="L26:U26"/>
    <mergeCell ref="L27:U27"/>
    <mergeCell ref="H28:K28"/>
    <mergeCell ref="H29:K29"/>
    <mergeCell ref="H23:K23"/>
    <mergeCell ref="H24:K24"/>
    <mergeCell ref="H25:K25"/>
    <mergeCell ref="H26:K26"/>
    <mergeCell ref="K41:Q41"/>
    <mergeCell ref="K42:Q42"/>
    <mergeCell ref="K33:Q33"/>
    <mergeCell ref="H32:Q32"/>
    <mergeCell ref="K36:Q36"/>
    <mergeCell ref="K37:Q37"/>
    <mergeCell ref="K38:Q38"/>
    <mergeCell ref="K39:Q39"/>
    <mergeCell ref="K40:Q40"/>
  </mergeCells>
  <dataValidations count="1">
    <dataValidation type="list" allowBlank="1" showInputMessage="1" showErrorMessage="1" sqref="I34:J42">
      <formula1>$AA$1:$AA$2</formula1>
    </dataValidation>
  </dataValidations>
  <pageMargins left="0.7" right="0.7" top="0.75" bottom="0.75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U79"/>
  <sheetViews>
    <sheetView tabSelected="1" workbookViewId="0">
      <pane xSplit="3" ySplit="2" topLeftCell="D36" activePane="bottomRight" state="frozen"/>
      <selection activeCell="C2" sqref="C2:G2"/>
      <selection pane="topRight" activeCell="C2" sqref="C2:G2"/>
      <selection pane="bottomLeft" activeCell="C2" sqref="C2:G2"/>
      <selection pane="bottomRight" activeCell="D14" sqref="D14"/>
    </sheetView>
  </sheetViews>
  <sheetFormatPr baseColWidth="10" defaultColWidth="11.42578125" defaultRowHeight="12.75" x14ac:dyDescent="0.2"/>
  <cols>
    <col min="1" max="1" width="46.7109375" customWidth="1"/>
    <col min="2" max="2" width="17.85546875" customWidth="1"/>
    <col min="3" max="3" width="18" customWidth="1"/>
    <col min="4" max="21" width="17.42578125" customWidth="1"/>
  </cols>
  <sheetData>
    <row r="1" spans="1:21" x14ac:dyDescent="0.2"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73</v>
      </c>
      <c r="Q1" s="7" t="s">
        <v>74</v>
      </c>
      <c r="R1" s="7" t="s">
        <v>75</v>
      </c>
      <c r="S1" s="7" t="s">
        <v>76</v>
      </c>
      <c r="T1" s="7" t="s">
        <v>77</v>
      </c>
      <c r="U1" s="7" t="s">
        <v>78</v>
      </c>
    </row>
    <row r="2" spans="1:21" x14ac:dyDescent="0.2">
      <c r="A2" s="8" t="s">
        <v>79</v>
      </c>
      <c r="B2" s="12">
        <f>+C5+C8+C11+C14+C17+C20+C23+C29+C26+C32+C35+C38+C41+C44+C47</f>
        <v>13200000</v>
      </c>
      <c r="C2" s="106" t="s">
        <v>80</v>
      </c>
      <c r="D2" s="1">
        <f>+D5+D8+D11+D14+D17+D20+D23+D29+D26+D32+D35+D38+D41+D44+D47</f>
        <v>13200000</v>
      </c>
      <c r="E2" s="1">
        <f t="shared" ref="E2:U2" si="0">+E5+E8+E11+E14+E17+E20+E23+E29+E26+E32+E35+E38+E41+E44+E47</f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</row>
    <row r="3" spans="1:21" x14ac:dyDescent="0.2">
      <c r="A3" s="58" t="s">
        <v>176</v>
      </c>
      <c r="B3" s="10" t="s">
        <v>81</v>
      </c>
      <c r="C3" s="40"/>
      <c r="D3" s="59">
        <v>15000000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21" x14ac:dyDescent="0.2">
      <c r="B4" s="10" t="s">
        <v>82</v>
      </c>
      <c r="C4" s="2">
        <f>SUM(D4:U4)</f>
        <v>0.4</v>
      </c>
      <c r="D4" s="60">
        <v>0.4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</row>
    <row r="5" spans="1:21" x14ac:dyDescent="0.2">
      <c r="C5" s="3">
        <f>SUM(D5:U5)</f>
        <v>6000000</v>
      </c>
      <c r="D5" s="1">
        <f>D4*D3</f>
        <v>6000000</v>
      </c>
      <c r="E5" s="1">
        <f t="shared" ref="E5:M5" si="1">E4*E3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ref="N5:S5" si="2">N4*N3</f>
        <v>0</v>
      </c>
      <c r="O5" s="1">
        <f t="shared" si="2"/>
        <v>0</v>
      </c>
      <c r="P5" s="1">
        <f t="shared" si="2"/>
        <v>0</v>
      </c>
      <c r="Q5" s="1">
        <f t="shared" si="2"/>
        <v>0</v>
      </c>
      <c r="R5" s="1">
        <f t="shared" si="2"/>
        <v>0</v>
      </c>
      <c r="S5" s="1">
        <f t="shared" si="2"/>
        <v>0</v>
      </c>
      <c r="T5" s="1">
        <f t="shared" ref="T5:U5" si="3">T4*T3</f>
        <v>0</v>
      </c>
      <c r="U5" s="1">
        <f t="shared" si="3"/>
        <v>0</v>
      </c>
    </row>
    <row r="6" spans="1:21" x14ac:dyDescent="0.2">
      <c r="A6" s="58" t="s">
        <v>173</v>
      </c>
      <c r="B6" s="10" t="s">
        <v>81</v>
      </c>
      <c r="C6" s="40"/>
      <c r="D6" s="59">
        <v>12000000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</row>
    <row r="7" spans="1:21" x14ac:dyDescent="0.2">
      <c r="B7" s="10" t="s">
        <v>82</v>
      </c>
      <c r="C7" s="2">
        <f>SUM(D7:U7)</f>
        <v>0.6</v>
      </c>
      <c r="D7" s="60">
        <v>0.6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</row>
    <row r="8" spans="1:21" x14ac:dyDescent="0.2">
      <c r="C8" s="3">
        <f>SUM(D8:U8)</f>
        <v>7200000</v>
      </c>
      <c r="D8" s="1">
        <f>D7*D6</f>
        <v>7200000</v>
      </c>
      <c r="E8" s="1">
        <f t="shared" ref="E8" si="4">E7*E6</f>
        <v>0</v>
      </c>
      <c r="F8" s="1">
        <f t="shared" ref="F8" si="5">F7*F6</f>
        <v>0</v>
      </c>
      <c r="G8" s="1">
        <f t="shared" ref="G8" si="6">G7*G6</f>
        <v>0</v>
      </c>
      <c r="H8" s="1">
        <f t="shared" ref="H8" si="7">H7*H6</f>
        <v>0</v>
      </c>
      <c r="I8" s="1">
        <f t="shared" ref="I8" si="8">I7*I6</f>
        <v>0</v>
      </c>
      <c r="J8" s="1">
        <f t="shared" ref="J8" si="9">J7*J6</f>
        <v>0</v>
      </c>
      <c r="K8" s="1">
        <f t="shared" ref="K8" si="10">K7*K6</f>
        <v>0</v>
      </c>
      <c r="L8" s="1">
        <f t="shared" ref="L8:N8" si="11">L7*L6</f>
        <v>0</v>
      </c>
      <c r="M8" s="1">
        <f t="shared" ref="M8:R8" si="12">M7*M6</f>
        <v>0</v>
      </c>
      <c r="N8" s="1">
        <f t="shared" si="11"/>
        <v>0</v>
      </c>
      <c r="O8" s="1">
        <f t="shared" si="12"/>
        <v>0</v>
      </c>
      <c r="P8" s="1">
        <f t="shared" si="12"/>
        <v>0</v>
      </c>
      <c r="Q8" s="1">
        <f t="shared" si="12"/>
        <v>0</v>
      </c>
      <c r="R8" s="1">
        <f t="shared" si="12"/>
        <v>0</v>
      </c>
      <c r="S8" s="1">
        <f t="shared" ref="S8:U8" si="13">S7*S6</f>
        <v>0</v>
      </c>
      <c r="T8" s="1">
        <f t="shared" si="13"/>
        <v>0</v>
      </c>
      <c r="U8" s="1">
        <f t="shared" si="13"/>
        <v>0</v>
      </c>
    </row>
    <row r="9" spans="1:21" x14ac:dyDescent="0.2">
      <c r="A9" s="58" t="s">
        <v>174</v>
      </c>
      <c r="B9" s="10" t="s">
        <v>81</v>
      </c>
      <c r="C9" s="40"/>
      <c r="D9" s="59">
        <v>3000000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</row>
    <row r="10" spans="1:21" x14ac:dyDescent="0.2">
      <c r="B10" s="10" t="s">
        <v>82</v>
      </c>
      <c r="C10" s="2">
        <f>SUM(D10:U10)</f>
        <v>0</v>
      </c>
      <c r="D10" s="60">
        <v>0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</row>
    <row r="11" spans="1:21" x14ac:dyDescent="0.2">
      <c r="C11" s="3">
        <f>SUM(D11:U11)</f>
        <v>0</v>
      </c>
      <c r="D11" s="1">
        <f>D10*D9</f>
        <v>0</v>
      </c>
      <c r="E11" s="1">
        <f t="shared" ref="E11" si="14">E10*E9</f>
        <v>0</v>
      </c>
      <c r="F11" s="1">
        <f t="shared" ref="F11" si="15">F10*F9</f>
        <v>0</v>
      </c>
      <c r="G11" s="1">
        <f t="shared" ref="G11" si="16">G10*G9</f>
        <v>0</v>
      </c>
      <c r="H11" s="1">
        <f t="shared" ref="H11" si="17">H10*H9</f>
        <v>0</v>
      </c>
      <c r="I11" s="1">
        <f t="shared" ref="I11" si="18">I10*I9</f>
        <v>0</v>
      </c>
      <c r="J11" s="1">
        <f t="shared" ref="J11" si="19">J10*J9</f>
        <v>0</v>
      </c>
      <c r="K11" s="1">
        <f t="shared" ref="K11" si="20">K10*K9</f>
        <v>0</v>
      </c>
      <c r="L11" s="1">
        <f t="shared" ref="L11:N11" si="21">L10*L9</f>
        <v>0</v>
      </c>
      <c r="M11" s="1">
        <f t="shared" ref="M11:R11" si="22">M10*M9</f>
        <v>0</v>
      </c>
      <c r="N11" s="1">
        <f t="shared" si="21"/>
        <v>0</v>
      </c>
      <c r="O11" s="1">
        <f t="shared" si="22"/>
        <v>0</v>
      </c>
      <c r="P11" s="1">
        <f t="shared" si="22"/>
        <v>0</v>
      </c>
      <c r="Q11" s="1">
        <f t="shared" si="22"/>
        <v>0</v>
      </c>
      <c r="R11" s="1">
        <f t="shared" si="22"/>
        <v>0</v>
      </c>
      <c r="S11" s="1">
        <f t="shared" ref="S11:U11" si="23">S10*S9</f>
        <v>0</v>
      </c>
      <c r="T11" s="1">
        <f t="shared" si="23"/>
        <v>0</v>
      </c>
      <c r="U11" s="1">
        <f t="shared" si="23"/>
        <v>0</v>
      </c>
    </row>
    <row r="12" spans="1:21" x14ac:dyDescent="0.2">
      <c r="A12" s="58" t="s">
        <v>175</v>
      </c>
      <c r="B12" s="10" t="s">
        <v>81</v>
      </c>
      <c r="C12" s="40"/>
      <c r="D12" s="59">
        <v>4000000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</row>
    <row r="13" spans="1:21" x14ac:dyDescent="0.2">
      <c r="B13" s="10" t="s">
        <v>82</v>
      </c>
      <c r="C13" s="2">
        <f>SUM(D13:U13)</f>
        <v>0</v>
      </c>
      <c r="D13" s="159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</row>
    <row r="14" spans="1:21" x14ac:dyDescent="0.2">
      <c r="C14" s="3">
        <f>SUM(D14:U14)</f>
        <v>0</v>
      </c>
      <c r="D14" s="1">
        <f>D13*D12</f>
        <v>0</v>
      </c>
      <c r="E14" s="1">
        <f t="shared" ref="E14" si="24">E13*E12</f>
        <v>0</v>
      </c>
      <c r="F14" s="1">
        <f t="shared" ref="F14" si="25">F13*F12</f>
        <v>0</v>
      </c>
      <c r="G14" s="1">
        <f t="shared" ref="G14" si="26">G13*G12</f>
        <v>0</v>
      </c>
      <c r="H14" s="1">
        <f t="shared" ref="H14" si="27">H13*H12</f>
        <v>0</v>
      </c>
      <c r="I14" s="1">
        <f t="shared" ref="I14" si="28">I13*I12</f>
        <v>0</v>
      </c>
      <c r="J14" s="1">
        <f t="shared" ref="J14" si="29">J13*J12</f>
        <v>0</v>
      </c>
      <c r="K14" s="1">
        <f t="shared" ref="K14" si="30">K13*K12</f>
        <v>0</v>
      </c>
      <c r="L14" s="1">
        <f t="shared" ref="L14:N14" si="31">L13*L12</f>
        <v>0</v>
      </c>
      <c r="M14" s="1">
        <f t="shared" ref="M14:R14" si="32">M13*M12</f>
        <v>0</v>
      </c>
      <c r="N14" s="1">
        <f t="shared" si="31"/>
        <v>0</v>
      </c>
      <c r="O14" s="1">
        <f t="shared" si="32"/>
        <v>0</v>
      </c>
      <c r="P14" s="1">
        <f t="shared" si="32"/>
        <v>0</v>
      </c>
      <c r="Q14" s="1">
        <f t="shared" si="32"/>
        <v>0</v>
      </c>
      <c r="R14" s="1">
        <f t="shared" si="32"/>
        <v>0</v>
      </c>
      <c r="S14" s="1">
        <f t="shared" ref="S14:U14" si="33">S13*S12</f>
        <v>0</v>
      </c>
      <c r="T14" s="1">
        <f t="shared" si="33"/>
        <v>0</v>
      </c>
      <c r="U14" s="1">
        <f t="shared" si="33"/>
        <v>0</v>
      </c>
    </row>
    <row r="15" spans="1:21" x14ac:dyDescent="0.2">
      <c r="A15" s="58" t="s">
        <v>83</v>
      </c>
      <c r="B15" s="10" t="s">
        <v>81</v>
      </c>
      <c r="C15" s="40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</row>
    <row r="16" spans="1:21" x14ac:dyDescent="0.2">
      <c r="B16" s="10" t="s">
        <v>82</v>
      </c>
      <c r="C16" s="2">
        <f>SUM(D16:U16)</f>
        <v>0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</row>
    <row r="17" spans="1:21" x14ac:dyDescent="0.2">
      <c r="C17" s="3">
        <f>SUM(D17:U17)</f>
        <v>0</v>
      </c>
      <c r="D17" s="1">
        <f>D16*D15</f>
        <v>0</v>
      </c>
      <c r="E17" s="1">
        <f t="shared" ref="E17:M17" si="34">E16*E15</f>
        <v>0</v>
      </c>
      <c r="F17" s="1">
        <f t="shared" si="34"/>
        <v>0</v>
      </c>
      <c r="G17" s="1">
        <f t="shared" si="34"/>
        <v>0</v>
      </c>
      <c r="H17" s="1">
        <f t="shared" si="34"/>
        <v>0</v>
      </c>
      <c r="I17" s="1">
        <f t="shared" si="34"/>
        <v>0</v>
      </c>
      <c r="J17" s="1">
        <f t="shared" si="34"/>
        <v>0</v>
      </c>
      <c r="K17" s="1">
        <f t="shared" si="34"/>
        <v>0</v>
      </c>
      <c r="L17" s="1">
        <f t="shared" si="34"/>
        <v>0</v>
      </c>
      <c r="M17" s="1">
        <f t="shared" si="34"/>
        <v>0</v>
      </c>
      <c r="N17" s="1">
        <f t="shared" ref="N17:S17" si="35">N16*N15</f>
        <v>0</v>
      </c>
      <c r="O17" s="1">
        <f t="shared" si="35"/>
        <v>0</v>
      </c>
      <c r="P17" s="1">
        <f t="shared" si="35"/>
        <v>0</v>
      </c>
      <c r="Q17" s="1">
        <f t="shared" si="35"/>
        <v>0</v>
      </c>
      <c r="R17" s="1">
        <f t="shared" si="35"/>
        <v>0</v>
      </c>
      <c r="S17" s="1">
        <f t="shared" si="35"/>
        <v>0</v>
      </c>
      <c r="T17" s="1">
        <f t="shared" ref="T17:U17" si="36">T16*T15</f>
        <v>0</v>
      </c>
      <c r="U17" s="1">
        <f t="shared" si="36"/>
        <v>0</v>
      </c>
    </row>
    <row r="18" spans="1:21" x14ac:dyDescent="0.2">
      <c r="A18" s="58" t="s">
        <v>84</v>
      </c>
      <c r="B18" s="10" t="s">
        <v>81</v>
      </c>
      <c r="C18" s="40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</row>
    <row r="19" spans="1:21" x14ac:dyDescent="0.2">
      <c r="B19" s="10" t="s">
        <v>82</v>
      </c>
      <c r="C19" s="2">
        <f>SUM(D19:U19)</f>
        <v>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</row>
    <row r="20" spans="1:21" x14ac:dyDescent="0.2">
      <c r="C20" s="3">
        <f>SUM(D20:U20)</f>
        <v>0</v>
      </c>
      <c r="D20" s="1">
        <f>D19*D18</f>
        <v>0</v>
      </c>
      <c r="E20" s="1">
        <f t="shared" ref="E20:M20" si="37">E19*E18</f>
        <v>0</v>
      </c>
      <c r="F20" s="1">
        <f t="shared" si="37"/>
        <v>0</v>
      </c>
      <c r="G20" s="1">
        <f t="shared" si="37"/>
        <v>0</v>
      </c>
      <c r="H20" s="1">
        <f t="shared" si="37"/>
        <v>0</v>
      </c>
      <c r="I20" s="1">
        <f t="shared" si="37"/>
        <v>0</v>
      </c>
      <c r="J20" s="1">
        <f t="shared" si="37"/>
        <v>0</v>
      </c>
      <c r="K20" s="1">
        <f t="shared" si="37"/>
        <v>0</v>
      </c>
      <c r="L20" s="1">
        <f t="shared" si="37"/>
        <v>0</v>
      </c>
      <c r="M20" s="1">
        <f t="shared" si="37"/>
        <v>0</v>
      </c>
      <c r="N20" s="1">
        <f t="shared" ref="N20:S20" si="38">N19*N18</f>
        <v>0</v>
      </c>
      <c r="O20" s="1">
        <f t="shared" si="38"/>
        <v>0</v>
      </c>
      <c r="P20" s="1">
        <f t="shared" si="38"/>
        <v>0</v>
      </c>
      <c r="Q20" s="1">
        <f t="shared" si="38"/>
        <v>0</v>
      </c>
      <c r="R20" s="1">
        <f t="shared" si="38"/>
        <v>0</v>
      </c>
      <c r="S20" s="1">
        <f t="shared" si="38"/>
        <v>0</v>
      </c>
      <c r="T20" s="1">
        <f t="shared" ref="T20:U20" si="39">T19*T18</f>
        <v>0</v>
      </c>
      <c r="U20" s="1">
        <f t="shared" si="39"/>
        <v>0</v>
      </c>
    </row>
    <row r="21" spans="1:21" x14ac:dyDescent="0.2">
      <c r="A21" s="58" t="s">
        <v>85</v>
      </c>
      <c r="B21" s="10" t="s">
        <v>81</v>
      </c>
      <c r="C21" s="40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</row>
    <row r="22" spans="1:21" x14ac:dyDescent="0.2">
      <c r="B22" s="10" t="s">
        <v>82</v>
      </c>
      <c r="C22" s="2">
        <f>SUM(D22:U22)</f>
        <v>0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</row>
    <row r="23" spans="1:21" x14ac:dyDescent="0.2">
      <c r="C23" s="3">
        <f>SUM(D23:U23)</f>
        <v>0</v>
      </c>
      <c r="D23" s="1">
        <f>D22*D21</f>
        <v>0</v>
      </c>
      <c r="E23" s="1">
        <f t="shared" ref="E23:M23" si="40">E22*E21</f>
        <v>0</v>
      </c>
      <c r="F23" s="1">
        <f t="shared" si="40"/>
        <v>0</v>
      </c>
      <c r="G23" s="1">
        <f t="shared" si="40"/>
        <v>0</v>
      </c>
      <c r="H23" s="1">
        <f t="shared" si="40"/>
        <v>0</v>
      </c>
      <c r="I23" s="1">
        <f t="shared" si="40"/>
        <v>0</v>
      </c>
      <c r="J23" s="1">
        <f t="shared" si="40"/>
        <v>0</v>
      </c>
      <c r="K23" s="1">
        <f t="shared" si="40"/>
        <v>0</v>
      </c>
      <c r="L23" s="1">
        <f t="shared" si="40"/>
        <v>0</v>
      </c>
      <c r="M23" s="1">
        <f t="shared" si="40"/>
        <v>0</v>
      </c>
      <c r="N23" s="1">
        <f t="shared" ref="N23:S23" si="41">N22*N21</f>
        <v>0</v>
      </c>
      <c r="O23" s="1">
        <f t="shared" si="41"/>
        <v>0</v>
      </c>
      <c r="P23" s="1">
        <f t="shared" si="41"/>
        <v>0</v>
      </c>
      <c r="Q23" s="1">
        <f t="shared" si="41"/>
        <v>0</v>
      </c>
      <c r="R23" s="1">
        <f t="shared" si="41"/>
        <v>0</v>
      </c>
      <c r="S23" s="1">
        <f t="shared" si="41"/>
        <v>0</v>
      </c>
      <c r="T23" s="1">
        <f t="shared" ref="T23:U23" si="42">T22*T21</f>
        <v>0</v>
      </c>
      <c r="U23" s="1">
        <f t="shared" si="42"/>
        <v>0</v>
      </c>
    </row>
    <row r="24" spans="1:21" x14ac:dyDescent="0.2">
      <c r="A24" s="58" t="s">
        <v>86</v>
      </c>
      <c r="B24" s="10" t="s">
        <v>81</v>
      </c>
      <c r="C24" s="40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</row>
    <row r="25" spans="1:21" x14ac:dyDescent="0.2">
      <c r="B25" s="10" t="s">
        <v>82</v>
      </c>
      <c r="C25" s="2">
        <f>SUM(D25:U25)</f>
        <v>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x14ac:dyDescent="0.2">
      <c r="C26" s="3">
        <f>SUM(D26:U26)</f>
        <v>0</v>
      </c>
      <c r="D26" s="1">
        <f>D25*D24</f>
        <v>0</v>
      </c>
      <c r="E26" s="1">
        <f t="shared" ref="E26:O26" si="43">E25*E24</f>
        <v>0</v>
      </c>
      <c r="F26" s="1">
        <f t="shared" si="43"/>
        <v>0</v>
      </c>
      <c r="G26" s="1">
        <f t="shared" si="43"/>
        <v>0</v>
      </c>
      <c r="H26" s="1">
        <f t="shared" si="43"/>
        <v>0</v>
      </c>
      <c r="I26" s="1">
        <f t="shared" si="43"/>
        <v>0</v>
      </c>
      <c r="J26" s="1">
        <f t="shared" si="43"/>
        <v>0</v>
      </c>
      <c r="K26" s="1">
        <f t="shared" si="43"/>
        <v>0</v>
      </c>
      <c r="L26" s="1">
        <f t="shared" si="43"/>
        <v>0</v>
      </c>
      <c r="M26" s="1">
        <f t="shared" si="43"/>
        <v>0</v>
      </c>
      <c r="N26" s="1">
        <f t="shared" si="43"/>
        <v>0</v>
      </c>
      <c r="O26" s="1">
        <f t="shared" si="43"/>
        <v>0</v>
      </c>
      <c r="P26" s="1">
        <f t="shared" ref="P26:U26" si="44">P25*P24</f>
        <v>0</v>
      </c>
      <c r="Q26" s="1">
        <f t="shared" si="44"/>
        <v>0</v>
      </c>
      <c r="R26" s="1">
        <f t="shared" si="44"/>
        <v>0</v>
      </c>
      <c r="S26" s="1">
        <f t="shared" si="44"/>
        <v>0</v>
      </c>
      <c r="T26" s="1">
        <f t="shared" si="44"/>
        <v>0</v>
      </c>
      <c r="U26" s="1">
        <f t="shared" si="44"/>
        <v>0</v>
      </c>
    </row>
    <row r="27" spans="1:21" x14ac:dyDescent="0.2">
      <c r="A27" s="58" t="s">
        <v>87</v>
      </c>
      <c r="B27" s="10" t="s">
        <v>81</v>
      </c>
      <c r="C27" s="40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</row>
    <row r="28" spans="1:21" x14ac:dyDescent="0.2">
      <c r="B28" s="10" t="s">
        <v>82</v>
      </c>
      <c r="C28" s="2">
        <f>SUM(D28:U28)</f>
        <v>0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</row>
    <row r="29" spans="1:21" x14ac:dyDescent="0.2">
      <c r="C29" s="3">
        <f>SUM(D29:U29)</f>
        <v>0</v>
      </c>
      <c r="D29" s="1">
        <f>D28*D27</f>
        <v>0</v>
      </c>
      <c r="E29" s="1">
        <f t="shared" ref="E29:M29" si="45">E28*E27</f>
        <v>0</v>
      </c>
      <c r="F29" s="1">
        <f t="shared" si="45"/>
        <v>0</v>
      </c>
      <c r="G29" s="1">
        <f t="shared" si="45"/>
        <v>0</v>
      </c>
      <c r="H29" s="1">
        <f t="shared" si="45"/>
        <v>0</v>
      </c>
      <c r="I29" s="1">
        <f t="shared" si="45"/>
        <v>0</v>
      </c>
      <c r="J29" s="1">
        <f t="shared" si="45"/>
        <v>0</v>
      </c>
      <c r="K29" s="1">
        <f t="shared" si="45"/>
        <v>0</v>
      </c>
      <c r="L29" s="1">
        <f t="shared" si="45"/>
        <v>0</v>
      </c>
      <c r="M29" s="1">
        <f t="shared" si="45"/>
        <v>0</v>
      </c>
      <c r="N29" s="1">
        <f t="shared" ref="N29:S29" si="46">N28*N27</f>
        <v>0</v>
      </c>
      <c r="O29" s="1">
        <f t="shared" si="46"/>
        <v>0</v>
      </c>
      <c r="P29" s="1">
        <f t="shared" si="46"/>
        <v>0</v>
      </c>
      <c r="Q29" s="1">
        <f t="shared" si="46"/>
        <v>0</v>
      </c>
      <c r="R29" s="1">
        <f t="shared" si="46"/>
        <v>0</v>
      </c>
      <c r="S29" s="1">
        <f t="shared" si="46"/>
        <v>0</v>
      </c>
      <c r="T29" s="1">
        <f t="shared" ref="T29:U29" si="47">T28*T27</f>
        <v>0</v>
      </c>
      <c r="U29" s="1">
        <f t="shared" si="47"/>
        <v>0</v>
      </c>
    </row>
    <row r="30" spans="1:21" x14ac:dyDescent="0.2">
      <c r="A30" s="58" t="s">
        <v>88</v>
      </c>
      <c r="B30" s="10" t="s">
        <v>81</v>
      </c>
      <c r="C30" s="40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</row>
    <row r="31" spans="1:21" x14ac:dyDescent="0.2">
      <c r="B31" s="10" t="s">
        <v>82</v>
      </c>
      <c r="C31" s="2">
        <f>SUM(D31:U31)</f>
        <v>0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</row>
    <row r="32" spans="1:21" x14ac:dyDescent="0.2">
      <c r="C32" s="3">
        <f>SUM(D32:U32)</f>
        <v>0</v>
      </c>
      <c r="D32" s="1">
        <f>D31*D30</f>
        <v>0</v>
      </c>
      <c r="E32" s="1">
        <f t="shared" ref="E32:U32" si="48">E31*E30</f>
        <v>0</v>
      </c>
      <c r="F32" s="1">
        <f t="shared" si="48"/>
        <v>0</v>
      </c>
      <c r="G32" s="1">
        <f t="shared" si="48"/>
        <v>0</v>
      </c>
      <c r="H32" s="1">
        <f t="shared" si="48"/>
        <v>0</v>
      </c>
      <c r="I32" s="1">
        <f t="shared" si="48"/>
        <v>0</v>
      </c>
      <c r="J32" s="1">
        <f t="shared" si="48"/>
        <v>0</v>
      </c>
      <c r="K32" s="1">
        <f t="shared" si="48"/>
        <v>0</v>
      </c>
      <c r="L32" s="1">
        <f t="shared" si="48"/>
        <v>0</v>
      </c>
      <c r="M32" s="1">
        <f t="shared" si="48"/>
        <v>0</v>
      </c>
      <c r="N32" s="1">
        <f t="shared" si="48"/>
        <v>0</v>
      </c>
      <c r="O32" s="1">
        <f t="shared" si="48"/>
        <v>0</v>
      </c>
      <c r="P32" s="1">
        <f t="shared" si="48"/>
        <v>0</v>
      </c>
      <c r="Q32" s="1">
        <f t="shared" si="48"/>
        <v>0</v>
      </c>
      <c r="R32" s="1">
        <f t="shared" si="48"/>
        <v>0</v>
      </c>
      <c r="S32" s="1">
        <f t="shared" si="48"/>
        <v>0</v>
      </c>
      <c r="T32" s="1">
        <f t="shared" si="48"/>
        <v>0</v>
      </c>
      <c r="U32" s="1">
        <f t="shared" si="48"/>
        <v>0</v>
      </c>
    </row>
    <row r="33" spans="1:21" x14ac:dyDescent="0.2">
      <c r="A33" s="58" t="s">
        <v>89</v>
      </c>
      <c r="B33" s="10" t="s">
        <v>81</v>
      </c>
      <c r="C33" s="4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</row>
    <row r="34" spans="1:21" x14ac:dyDescent="0.2">
      <c r="B34" s="10" t="s">
        <v>82</v>
      </c>
      <c r="C34" s="2">
        <f>SUM(D34:U34)</f>
        <v>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</row>
    <row r="35" spans="1:21" x14ac:dyDescent="0.2">
      <c r="C35" s="3">
        <f>SUM(D35:U35)</f>
        <v>0</v>
      </c>
      <c r="D35" s="1">
        <f>D34*D33</f>
        <v>0</v>
      </c>
      <c r="E35" s="1">
        <f t="shared" ref="E35:U35" si="49">E34*E33</f>
        <v>0</v>
      </c>
      <c r="F35" s="1">
        <f t="shared" si="49"/>
        <v>0</v>
      </c>
      <c r="G35" s="1">
        <f t="shared" si="49"/>
        <v>0</v>
      </c>
      <c r="H35" s="1">
        <f t="shared" si="49"/>
        <v>0</v>
      </c>
      <c r="I35" s="1">
        <f t="shared" si="49"/>
        <v>0</v>
      </c>
      <c r="J35" s="1">
        <f t="shared" si="49"/>
        <v>0</v>
      </c>
      <c r="K35" s="1">
        <f t="shared" si="49"/>
        <v>0</v>
      </c>
      <c r="L35" s="1">
        <f t="shared" si="49"/>
        <v>0</v>
      </c>
      <c r="M35" s="1">
        <f t="shared" si="49"/>
        <v>0</v>
      </c>
      <c r="N35" s="1">
        <f t="shared" si="49"/>
        <v>0</v>
      </c>
      <c r="O35" s="1">
        <f t="shared" si="49"/>
        <v>0</v>
      </c>
      <c r="P35" s="1">
        <f t="shared" si="49"/>
        <v>0</v>
      </c>
      <c r="Q35" s="1">
        <f t="shared" si="49"/>
        <v>0</v>
      </c>
      <c r="R35" s="1">
        <f t="shared" si="49"/>
        <v>0</v>
      </c>
      <c r="S35" s="1">
        <f t="shared" si="49"/>
        <v>0</v>
      </c>
      <c r="T35" s="1">
        <f t="shared" si="49"/>
        <v>0</v>
      </c>
      <c r="U35" s="1">
        <f t="shared" si="49"/>
        <v>0</v>
      </c>
    </row>
    <row r="36" spans="1:21" x14ac:dyDescent="0.2">
      <c r="A36" s="58" t="s">
        <v>90</v>
      </c>
      <c r="B36" s="10" t="s">
        <v>81</v>
      </c>
      <c r="C36" s="4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</row>
    <row r="37" spans="1:21" x14ac:dyDescent="0.2">
      <c r="B37" s="10" t="s">
        <v>82</v>
      </c>
      <c r="C37" s="2">
        <f>SUM(D37:U37)</f>
        <v>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</row>
    <row r="38" spans="1:21" x14ac:dyDescent="0.2">
      <c r="C38" s="3">
        <f>SUM(D38:U38)</f>
        <v>0</v>
      </c>
      <c r="D38" s="1">
        <f>D37*D36</f>
        <v>0</v>
      </c>
      <c r="E38" s="1">
        <f t="shared" ref="E38:U38" si="50">E37*E36</f>
        <v>0</v>
      </c>
      <c r="F38" s="1">
        <f t="shared" si="50"/>
        <v>0</v>
      </c>
      <c r="G38" s="1">
        <f t="shared" si="50"/>
        <v>0</v>
      </c>
      <c r="H38" s="1">
        <f t="shared" si="50"/>
        <v>0</v>
      </c>
      <c r="I38" s="1">
        <f t="shared" si="50"/>
        <v>0</v>
      </c>
      <c r="J38" s="1">
        <f t="shared" si="50"/>
        <v>0</v>
      </c>
      <c r="K38" s="1">
        <f t="shared" si="50"/>
        <v>0</v>
      </c>
      <c r="L38" s="1">
        <f t="shared" si="50"/>
        <v>0</v>
      </c>
      <c r="M38" s="1">
        <f t="shared" si="50"/>
        <v>0</v>
      </c>
      <c r="N38" s="1">
        <f t="shared" si="50"/>
        <v>0</v>
      </c>
      <c r="O38" s="1">
        <f t="shared" si="50"/>
        <v>0</v>
      </c>
      <c r="P38" s="1">
        <f t="shared" si="50"/>
        <v>0</v>
      </c>
      <c r="Q38" s="1">
        <f t="shared" si="50"/>
        <v>0</v>
      </c>
      <c r="R38" s="1">
        <f t="shared" si="50"/>
        <v>0</v>
      </c>
      <c r="S38" s="1">
        <f t="shared" si="50"/>
        <v>0</v>
      </c>
      <c r="T38" s="1">
        <f t="shared" si="50"/>
        <v>0</v>
      </c>
      <c r="U38" s="1">
        <f t="shared" si="50"/>
        <v>0</v>
      </c>
    </row>
    <row r="39" spans="1:21" x14ac:dyDescent="0.2">
      <c r="A39" s="58" t="s">
        <v>91</v>
      </c>
      <c r="B39" s="10" t="s">
        <v>81</v>
      </c>
      <c r="C39" s="40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r="40" spans="1:21" x14ac:dyDescent="0.2">
      <c r="B40" s="10" t="s">
        <v>82</v>
      </c>
      <c r="C40" s="2">
        <f>SUM(D40:U40)</f>
        <v>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</row>
    <row r="41" spans="1:21" x14ac:dyDescent="0.2">
      <c r="C41" s="3">
        <f>SUM(D41:U41)</f>
        <v>0</v>
      </c>
      <c r="D41" s="1">
        <f>D40*D39</f>
        <v>0</v>
      </c>
      <c r="E41" s="1">
        <f t="shared" ref="E41:U41" si="51">E40*E39</f>
        <v>0</v>
      </c>
      <c r="F41" s="1">
        <f t="shared" si="51"/>
        <v>0</v>
      </c>
      <c r="G41" s="1">
        <f t="shared" si="51"/>
        <v>0</v>
      </c>
      <c r="H41" s="1">
        <f t="shared" si="51"/>
        <v>0</v>
      </c>
      <c r="I41" s="1">
        <f t="shared" si="51"/>
        <v>0</v>
      </c>
      <c r="J41" s="1">
        <f t="shared" si="51"/>
        <v>0</v>
      </c>
      <c r="K41" s="1">
        <f t="shared" si="51"/>
        <v>0</v>
      </c>
      <c r="L41" s="1">
        <f t="shared" si="51"/>
        <v>0</v>
      </c>
      <c r="M41" s="1">
        <f t="shared" si="51"/>
        <v>0</v>
      </c>
      <c r="N41" s="1">
        <f t="shared" si="51"/>
        <v>0</v>
      </c>
      <c r="O41" s="1">
        <f t="shared" si="51"/>
        <v>0</v>
      </c>
      <c r="P41" s="1">
        <f t="shared" si="51"/>
        <v>0</v>
      </c>
      <c r="Q41" s="1">
        <f t="shared" si="51"/>
        <v>0</v>
      </c>
      <c r="R41" s="1">
        <f t="shared" si="51"/>
        <v>0</v>
      </c>
      <c r="S41" s="1">
        <f t="shared" si="51"/>
        <v>0</v>
      </c>
      <c r="T41" s="1">
        <f t="shared" si="51"/>
        <v>0</v>
      </c>
      <c r="U41" s="1">
        <f t="shared" si="51"/>
        <v>0</v>
      </c>
    </row>
    <row r="42" spans="1:21" x14ac:dyDescent="0.2">
      <c r="A42" s="58" t="s">
        <v>92</v>
      </c>
      <c r="B42" s="10" t="s">
        <v>81</v>
      </c>
      <c r="C42" s="40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</row>
    <row r="43" spans="1:21" x14ac:dyDescent="0.2">
      <c r="B43" s="10" t="s">
        <v>82</v>
      </c>
      <c r="C43" s="2">
        <f>SUM(D43:U43)</f>
        <v>0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</row>
    <row r="44" spans="1:21" x14ac:dyDescent="0.2">
      <c r="C44" s="3">
        <f>SUM(D44:U44)</f>
        <v>0</v>
      </c>
      <c r="D44" s="1">
        <f>D43*D42</f>
        <v>0</v>
      </c>
      <c r="E44" s="1">
        <f t="shared" ref="E44:U44" si="52">E43*E42</f>
        <v>0</v>
      </c>
      <c r="F44" s="1">
        <f t="shared" si="52"/>
        <v>0</v>
      </c>
      <c r="G44" s="1">
        <f t="shared" si="52"/>
        <v>0</v>
      </c>
      <c r="H44" s="1">
        <f t="shared" si="52"/>
        <v>0</v>
      </c>
      <c r="I44" s="1">
        <f t="shared" si="52"/>
        <v>0</v>
      </c>
      <c r="J44" s="1">
        <f t="shared" si="52"/>
        <v>0</v>
      </c>
      <c r="K44" s="1">
        <f t="shared" si="52"/>
        <v>0</v>
      </c>
      <c r="L44" s="1">
        <f t="shared" si="52"/>
        <v>0</v>
      </c>
      <c r="M44" s="1">
        <f t="shared" si="52"/>
        <v>0</v>
      </c>
      <c r="N44" s="1">
        <f t="shared" si="52"/>
        <v>0</v>
      </c>
      <c r="O44" s="1">
        <f t="shared" si="52"/>
        <v>0</v>
      </c>
      <c r="P44" s="1">
        <f t="shared" si="52"/>
        <v>0</v>
      </c>
      <c r="Q44" s="1">
        <f t="shared" si="52"/>
        <v>0</v>
      </c>
      <c r="R44" s="1">
        <f t="shared" si="52"/>
        <v>0</v>
      </c>
      <c r="S44" s="1">
        <f t="shared" si="52"/>
        <v>0</v>
      </c>
      <c r="T44" s="1">
        <f t="shared" si="52"/>
        <v>0</v>
      </c>
      <c r="U44" s="1">
        <f t="shared" si="52"/>
        <v>0</v>
      </c>
    </row>
    <row r="45" spans="1:21" x14ac:dyDescent="0.2">
      <c r="A45" s="58" t="s">
        <v>93</v>
      </c>
      <c r="B45" s="10" t="s">
        <v>81</v>
      </c>
      <c r="C45" s="4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</row>
    <row r="46" spans="1:21" x14ac:dyDescent="0.2">
      <c r="B46" s="10" t="s">
        <v>82</v>
      </c>
      <c r="C46" s="2">
        <f>SUM(D46:U46)</f>
        <v>0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1:21" x14ac:dyDescent="0.2">
      <c r="C47" s="3">
        <f>SUM(D47:U47)</f>
        <v>0</v>
      </c>
      <c r="D47" s="1">
        <f>D46*D45</f>
        <v>0</v>
      </c>
      <c r="E47" s="1">
        <f t="shared" ref="E47:U47" si="53">E46*E45</f>
        <v>0</v>
      </c>
      <c r="F47" s="1">
        <f t="shared" si="53"/>
        <v>0</v>
      </c>
      <c r="G47" s="1">
        <f t="shared" si="53"/>
        <v>0</v>
      </c>
      <c r="H47" s="1">
        <f t="shared" si="53"/>
        <v>0</v>
      </c>
      <c r="I47" s="1">
        <f t="shared" si="53"/>
        <v>0</v>
      </c>
      <c r="J47" s="1">
        <f t="shared" si="53"/>
        <v>0</v>
      </c>
      <c r="K47" s="1">
        <f t="shared" si="53"/>
        <v>0</v>
      </c>
      <c r="L47" s="1">
        <f t="shared" si="53"/>
        <v>0</v>
      </c>
      <c r="M47" s="1">
        <f t="shared" si="53"/>
        <v>0</v>
      </c>
      <c r="N47" s="1">
        <f t="shared" si="53"/>
        <v>0</v>
      </c>
      <c r="O47" s="1">
        <f t="shared" si="53"/>
        <v>0</v>
      </c>
      <c r="P47" s="1">
        <f t="shared" si="53"/>
        <v>0</v>
      </c>
      <c r="Q47" s="1">
        <f t="shared" si="53"/>
        <v>0</v>
      </c>
      <c r="R47" s="1">
        <f t="shared" si="53"/>
        <v>0</v>
      </c>
      <c r="S47" s="1">
        <f t="shared" si="53"/>
        <v>0</v>
      </c>
      <c r="T47" s="1">
        <f t="shared" si="53"/>
        <v>0</v>
      </c>
      <c r="U47" s="1">
        <f t="shared" si="53"/>
        <v>0</v>
      </c>
    </row>
    <row r="50" spans="1:21" x14ac:dyDescent="0.2">
      <c r="A50" s="8" t="s">
        <v>94</v>
      </c>
      <c r="B50" s="12">
        <f>SUM(C51:C58)</f>
        <v>0</v>
      </c>
      <c r="C50" s="105" t="s">
        <v>80</v>
      </c>
      <c r="D50" s="1">
        <f>SUM(D51:D58)</f>
        <v>0</v>
      </c>
      <c r="E50" s="1">
        <f t="shared" ref="E50:U50" si="54">SUM(E51:E58)</f>
        <v>0</v>
      </c>
      <c r="F50" s="1">
        <f t="shared" si="54"/>
        <v>0</v>
      </c>
      <c r="G50" s="1">
        <f t="shared" si="54"/>
        <v>0</v>
      </c>
      <c r="H50" s="1">
        <f t="shared" si="54"/>
        <v>0</v>
      </c>
      <c r="I50" s="1">
        <f t="shared" si="54"/>
        <v>0</v>
      </c>
      <c r="J50" s="1">
        <f t="shared" si="54"/>
        <v>0</v>
      </c>
      <c r="K50" s="1">
        <f t="shared" si="54"/>
        <v>0</v>
      </c>
      <c r="L50" s="1">
        <f t="shared" si="54"/>
        <v>0</v>
      </c>
      <c r="M50" s="1">
        <f t="shared" si="54"/>
        <v>0</v>
      </c>
      <c r="N50" s="1">
        <f t="shared" si="54"/>
        <v>0</v>
      </c>
      <c r="O50" s="1">
        <f t="shared" si="54"/>
        <v>0</v>
      </c>
      <c r="P50" s="1">
        <f t="shared" si="54"/>
        <v>0</v>
      </c>
      <c r="Q50" s="1">
        <f t="shared" si="54"/>
        <v>0</v>
      </c>
      <c r="R50" s="1">
        <f t="shared" si="54"/>
        <v>0</v>
      </c>
      <c r="S50" s="1">
        <f t="shared" si="54"/>
        <v>0</v>
      </c>
      <c r="T50" s="1">
        <f t="shared" si="54"/>
        <v>0</v>
      </c>
      <c r="U50" s="1">
        <f t="shared" si="54"/>
        <v>0</v>
      </c>
    </row>
    <row r="51" spans="1:21" x14ac:dyDescent="0.2">
      <c r="A51" s="58" t="s">
        <v>95</v>
      </c>
      <c r="B51" s="10" t="s">
        <v>96</v>
      </c>
      <c r="C51" s="11">
        <f>SUM(D51:U51)</f>
        <v>0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</row>
    <row r="52" spans="1:21" x14ac:dyDescent="0.2">
      <c r="A52" s="58" t="s">
        <v>97</v>
      </c>
      <c r="B52" s="10" t="s">
        <v>96</v>
      </c>
      <c r="C52" s="11">
        <f t="shared" ref="C52:C58" si="55">SUM(D52:U52)</f>
        <v>0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</row>
    <row r="53" spans="1:21" x14ac:dyDescent="0.2">
      <c r="A53" s="58" t="s">
        <v>98</v>
      </c>
      <c r="B53" s="10" t="s">
        <v>96</v>
      </c>
      <c r="C53" s="11">
        <f t="shared" si="55"/>
        <v>0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</row>
    <row r="54" spans="1:21" x14ac:dyDescent="0.2">
      <c r="A54" s="58" t="s">
        <v>99</v>
      </c>
      <c r="B54" s="10" t="s">
        <v>96</v>
      </c>
      <c r="C54" s="11">
        <f t="shared" si="55"/>
        <v>0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spans="1:21" x14ac:dyDescent="0.2">
      <c r="A55" s="58" t="s">
        <v>100</v>
      </c>
      <c r="B55" s="10" t="s">
        <v>96</v>
      </c>
      <c r="C55" s="11">
        <f t="shared" si="55"/>
        <v>0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6" spans="1:21" x14ac:dyDescent="0.2">
      <c r="A56" s="58" t="s">
        <v>101</v>
      </c>
      <c r="B56" s="10" t="s">
        <v>96</v>
      </c>
      <c r="C56" s="11">
        <f t="shared" si="55"/>
        <v>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</row>
    <row r="57" spans="1:21" x14ac:dyDescent="0.2">
      <c r="A57" s="58" t="s">
        <v>102</v>
      </c>
      <c r="B57" s="10" t="s">
        <v>96</v>
      </c>
      <c r="C57" s="11">
        <f t="shared" si="55"/>
        <v>0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</row>
    <row r="58" spans="1:21" x14ac:dyDescent="0.2">
      <c r="A58" s="58" t="s">
        <v>103</v>
      </c>
      <c r="B58" s="10" t="s">
        <v>96</v>
      </c>
      <c r="C58" s="11">
        <f t="shared" si="55"/>
        <v>0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</row>
    <row r="59" spans="1:21" ht="13.5" thickBot="1" x14ac:dyDescent="0.25"/>
    <row r="60" spans="1:21" x14ac:dyDescent="0.2">
      <c r="A60" s="45" t="s">
        <v>104</v>
      </c>
      <c r="B60" s="152">
        <f>CEILING(B50+B2,100000)</f>
        <v>13200000</v>
      </c>
      <c r="C60" s="153"/>
    </row>
    <row r="61" spans="1:21" x14ac:dyDescent="0.2">
      <c r="A61" s="46" t="s">
        <v>105</v>
      </c>
      <c r="B61" s="156"/>
      <c r="C61" s="157"/>
    </row>
    <row r="62" spans="1:21" x14ac:dyDescent="0.2">
      <c r="A62" s="46" t="s">
        <v>106</v>
      </c>
      <c r="B62" s="96">
        <v>0.1</v>
      </c>
      <c r="C62" s="47">
        <f>$B$60*B62</f>
        <v>1320000</v>
      </c>
    </row>
    <row r="63" spans="1:21" x14ac:dyDescent="0.2">
      <c r="A63" s="46" t="s">
        <v>107</v>
      </c>
      <c r="B63" s="96"/>
      <c r="C63" s="12">
        <f>-((B60+C62+B61)*B63)</f>
        <v>0</v>
      </c>
    </row>
    <row r="64" spans="1:21" x14ac:dyDescent="0.2">
      <c r="A64" s="46" t="s">
        <v>108</v>
      </c>
      <c r="B64" s="96"/>
      <c r="C64" s="47">
        <f>(B60 +B61+C62+C63)  *B64</f>
        <v>0</v>
      </c>
    </row>
    <row r="65" spans="1:21" x14ac:dyDescent="0.2">
      <c r="A65" s="46" t="s">
        <v>161</v>
      </c>
      <c r="B65" s="96">
        <v>0</v>
      </c>
      <c r="C65" s="47">
        <f>(B60 +B61+C62+C63+C64)  *B65</f>
        <v>0</v>
      </c>
    </row>
    <row r="66" spans="1:21" ht="24" thickBot="1" x14ac:dyDescent="0.4">
      <c r="A66" s="48" t="s">
        <v>109</v>
      </c>
      <c r="B66" s="154">
        <f>CEILING(+B60+C64+B61+C62+C63+C65,100000)</f>
        <v>14600000</v>
      </c>
      <c r="C66" s="155"/>
    </row>
    <row r="68" spans="1:21" ht="13.5" thickBot="1" x14ac:dyDescent="0.25">
      <c r="A68" s="75" t="s">
        <v>110</v>
      </c>
      <c r="B68" s="76"/>
      <c r="C68" s="76"/>
    </row>
    <row r="69" spans="1:21" x14ac:dyDescent="0.2">
      <c r="A69" s="77" t="s">
        <v>111</v>
      </c>
      <c r="B69" s="78" t="s">
        <v>112</v>
      </c>
      <c r="C69" s="79" t="s">
        <v>113</v>
      </c>
      <c r="D69" s="19">
        <f>SUM(D70:D77)*$B$66</f>
        <v>14600000</v>
      </c>
      <c r="E69" s="19">
        <f t="shared" ref="E69:M69" si="56">SUM(E70:E77)*$B$66</f>
        <v>0</v>
      </c>
      <c r="F69" s="19">
        <f t="shared" si="56"/>
        <v>0</v>
      </c>
      <c r="G69" s="19">
        <f t="shared" si="56"/>
        <v>0</v>
      </c>
      <c r="H69" s="19">
        <f t="shared" si="56"/>
        <v>0</v>
      </c>
      <c r="I69" s="19">
        <f t="shared" si="56"/>
        <v>0</v>
      </c>
      <c r="J69" s="19">
        <f t="shared" si="56"/>
        <v>0</v>
      </c>
      <c r="K69" s="19">
        <f t="shared" si="56"/>
        <v>0</v>
      </c>
      <c r="L69" s="19">
        <f t="shared" si="56"/>
        <v>0</v>
      </c>
      <c r="M69" s="19">
        <f t="shared" si="56"/>
        <v>0</v>
      </c>
      <c r="N69" s="19">
        <f t="shared" ref="N69:O69" si="57">SUM(N70:N77)*$B$66</f>
        <v>0</v>
      </c>
      <c r="O69" s="19">
        <f t="shared" si="57"/>
        <v>0</v>
      </c>
      <c r="P69" s="19">
        <f t="shared" ref="P69:S69" si="58">SUM(P70:P77)*$B$66</f>
        <v>0</v>
      </c>
      <c r="Q69" s="19">
        <f t="shared" si="58"/>
        <v>0</v>
      </c>
      <c r="R69" s="19">
        <f t="shared" si="58"/>
        <v>0</v>
      </c>
      <c r="S69" s="19">
        <f t="shared" si="58"/>
        <v>0</v>
      </c>
      <c r="T69" s="19">
        <f t="shared" ref="T69:U69" si="59">SUM(T70:T77)*$B$66</f>
        <v>0</v>
      </c>
      <c r="U69" s="19">
        <f t="shared" si="59"/>
        <v>0</v>
      </c>
    </row>
    <row r="70" spans="1:21" x14ac:dyDescent="0.2">
      <c r="A70" s="80" t="s">
        <v>177</v>
      </c>
      <c r="B70" s="54">
        <f>SUM(D70:U70)</f>
        <v>0.4</v>
      </c>
      <c r="C70" s="81">
        <f>SUM(D70:U70)*$B$66</f>
        <v>5840000</v>
      </c>
      <c r="D70" s="60">
        <v>0.4</v>
      </c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</row>
    <row r="71" spans="1:21" x14ac:dyDescent="0.2">
      <c r="A71" s="80" t="s">
        <v>178</v>
      </c>
      <c r="B71" s="54">
        <f t="shared" ref="B71:B77" si="60">SUM(D71:U71)</f>
        <v>0.6</v>
      </c>
      <c r="C71" s="81">
        <f t="shared" ref="C71:C77" si="61">SUM(D71:U71)*$B$66</f>
        <v>8760000</v>
      </c>
      <c r="D71" s="60">
        <v>0.6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</row>
    <row r="72" spans="1:21" x14ac:dyDescent="0.2">
      <c r="A72" s="80" t="s">
        <v>114</v>
      </c>
      <c r="B72" s="54">
        <f t="shared" si="60"/>
        <v>0</v>
      </c>
      <c r="C72" s="81">
        <f t="shared" si="61"/>
        <v>0</v>
      </c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</row>
    <row r="73" spans="1:21" x14ac:dyDescent="0.2">
      <c r="A73" s="80" t="s">
        <v>115</v>
      </c>
      <c r="B73" s="54">
        <f t="shared" si="60"/>
        <v>0</v>
      </c>
      <c r="C73" s="81">
        <f t="shared" si="61"/>
        <v>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</row>
    <row r="74" spans="1:21" x14ac:dyDescent="0.2">
      <c r="A74" s="80" t="s">
        <v>116</v>
      </c>
      <c r="B74" s="54">
        <f t="shared" si="60"/>
        <v>0</v>
      </c>
      <c r="C74" s="81">
        <f t="shared" si="61"/>
        <v>0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</row>
    <row r="75" spans="1:21" x14ac:dyDescent="0.2">
      <c r="A75" s="80" t="s">
        <v>117</v>
      </c>
      <c r="B75" s="54">
        <f t="shared" si="60"/>
        <v>0</v>
      </c>
      <c r="C75" s="81">
        <f t="shared" si="61"/>
        <v>0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</row>
    <row r="76" spans="1:21" x14ac:dyDescent="0.2">
      <c r="A76" s="80" t="s">
        <v>118</v>
      </c>
      <c r="B76" s="54">
        <f t="shared" si="60"/>
        <v>0</v>
      </c>
      <c r="C76" s="81">
        <f t="shared" si="61"/>
        <v>0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</row>
    <row r="77" spans="1:21" ht="13.5" thickBot="1" x14ac:dyDescent="0.25">
      <c r="A77" s="80" t="s">
        <v>119</v>
      </c>
      <c r="B77" s="54">
        <f t="shared" si="60"/>
        <v>0</v>
      </c>
      <c r="C77" s="81">
        <f t="shared" si="61"/>
        <v>0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</row>
    <row r="78" spans="1:21" ht="13.5" thickBot="1" x14ac:dyDescent="0.25">
      <c r="A78" s="71" t="s">
        <v>80</v>
      </c>
      <c r="B78" s="73">
        <f t="shared" ref="B78:C78" si="62">SUM(B70:B77)</f>
        <v>1</v>
      </c>
      <c r="C78" s="74">
        <f t="shared" si="62"/>
        <v>14600000</v>
      </c>
    </row>
    <row r="79" spans="1:21" x14ac:dyDescent="0.2">
      <c r="D79" s="52" t="s">
        <v>120</v>
      </c>
    </row>
  </sheetData>
  <sheetProtection sheet="1" objects="1" scenarios="1"/>
  <mergeCells count="3">
    <mergeCell ref="B60:C60"/>
    <mergeCell ref="B66:C66"/>
    <mergeCell ref="B61:C6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68"/>
  <sheetViews>
    <sheetView workbookViewId="0">
      <pane xSplit="3" ySplit="2" topLeftCell="D42" activePane="bottomRight" state="frozen"/>
      <selection activeCell="C2" sqref="C2:G2"/>
      <selection pane="topRight" activeCell="C2" sqref="C2:G2"/>
      <selection pane="bottomLeft" activeCell="C2" sqref="C2:G2"/>
      <selection pane="bottomRight" activeCell="D3" sqref="D3"/>
    </sheetView>
  </sheetViews>
  <sheetFormatPr baseColWidth="10" defaultColWidth="11.42578125" defaultRowHeight="12.75" x14ac:dyDescent="0.2"/>
  <cols>
    <col min="1" max="1" width="46.7109375" customWidth="1"/>
    <col min="2" max="2" width="22" customWidth="1"/>
    <col min="3" max="3" width="18" customWidth="1"/>
    <col min="4" max="21" width="17.42578125" customWidth="1"/>
  </cols>
  <sheetData>
    <row r="1" spans="1:21" x14ac:dyDescent="0.2"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73</v>
      </c>
      <c r="Q1" s="7" t="s">
        <v>74</v>
      </c>
      <c r="R1" s="7" t="s">
        <v>75</v>
      </c>
      <c r="S1" s="7" t="s">
        <v>76</v>
      </c>
      <c r="T1" s="7" t="s">
        <v>77</v>
      </c>
      <c r="U1" s="7" t="s">
        <v>78</v>
      </c>
    </row>
    <row r="2" spans="1:21" x14ac:dyDescent="0.2">
      <c r="A2" s="8" t="s">
        <v>79</v>
      </c>
      <c r="B2" s="12">
        <f>+C5+C8+C11+C14+C17+C20+C23+C29+C26+C32+C35+C38+C41+C44+C47</f>
        <v>0</v>
      </c>
      <c r="C2" s="106" t="s">
        <v>80</v>
      </c>
      <c r="D2" s="3">
        <f>+D5+D8+D11+D14+D17+D20+D23+D29+D26+D32+D35+D38+D41+D44+D47</f>
        <v>0</v>
      </c>
      <c r="E2" s="3">
        <f t="shared" ref="E2:U2" si="0">+E5+E8+E11+E14+E17+E20+E23+E29+E26+E32+E35+E38+E41+E44+E47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</row>
    <row r="3" spans="1:21" x14ac:dyDescent="0.2">
      <c r="A3" s="61" t="str">
        <f>'A cobrar'!A3</f>
        <v>Senior Developer/Arquitecto (Javier)</v>
      </c>
      <c r="B3" s="10" t="s">
        <v>81</v>
      </c>
      <c r="C3" s="117"/>
      <c r="D3" s="59">
        <f>$C3*D4</f>
        <v>0</v>
      </c>
      <c r="E3" s="59">
        <f t="shared" ref="E3:U3" si="1">$C3*E4</f>
        <v>0</v>
      </c>
      <c r="F3" s="59">
        <f t="shared" si="1"/>
        <v>0</v>
      </c>
      <c r="G3" s="59">
        <f t="shared" si="1"/>
        <v>0</v>
      </c>
      <c r="H3" s="59">
        <f t="shared" si="1"/>
        <v>0</v>
      </c>
      <c r="I3" s="59">
        <f t="shared" si="1"/>
        <v>0</v>
      </c>
      <c r="J3" s="59">
        <f t="shared" si="1"/>
        <v>0</v>
      </c>
      <c r="K3" s="59">
        <f t="shared" si="1"/>
        <v>0</v>
      </c>
      <c r="L3" s="59">
        <f t="shared" si="1"/>
        <v>0</v>
      </c>
      <c r="M3" s="59">
        <f t="shared" si="1"/>
        <v>0</v>
      </c>
      <c r="N3" s="59">
        <f t="shared" si="1"/>
        <v>0</v>
      </c>
      <c r="O3" s="59">
        <f t="shared" si="1"/>
        <v>0</v>
      </c>
      <c r="P3" s="59">
        <f t="shared" si="1"/>
        <v>0</v>
      </c>
      <c r="Q3" s="59">
        <f t="shared" si="1"/>
        <v>0</v>
      </c>
      <c r="R3" s="59">
        <f t="shared" si="1"/>
        <v>0</v>
      </c>
      <c r="S3" s="59">
        <f t="shared" si="1"/>
        <v>0</v>
      </c>
      <c r="T3" s="59">
        <f t="shared" si="1"/>
        <v>0</v>
      </c>
      <c r="U3" s="59">
        <f t="shared" si="1"/>
        <v>0</v>
      </c>
    </row>
    <row r="4" spans="1:21" x14ac:dyDescent="0.2">
      <c r="B4" s="10" t="s">
        <v>82</v>
      </c>
      <c r="C4" s="2">
        <f>SUM(D4:U4)</f>
        <v>0.4</v>
      </c>
      <c r="D4" s="60">
        <f>'A cobrar'!D4</f>
        <v>0.4</v>
      </c>
      <c r="E4" s="60">
        <f>'A cobrar'!E4</f>
        <v>0</v>
      </c>
      <c r="F4" s="60">
        <f>'A cobrar'!F4</f>
        <v>0</v>
      </c>
      <c r="G4" s="60">
        <f>'A cobrar'!G4</f>
        <v>0</v>
      </c>
      <c r="H4" s="60">
        <f>'A cobrar'!H4</f>
        <v>0</v>
      </c>
      <c r="I4" s="60">
        <f>'A cobrar'!I4</f>
        <v>0</v>
      </c>
      <c r="J4" s="60">
        <f>'A cobrar'!J4</f>
        <v>0</v>
      </c>
      <c r="K4" s="60">
        <f>'A cobrar'!K4</f>
        <v>0</v>
      </c>
      <c r="L4" s="60">
        <f>'A cobrar'!L4</f>
        <v>0</v>
      </c>
      <c r="M4" s="60">
        <f>'A cobrar'!M4</f>
        <v>0</v>
      </c>
      <c r="N4" s="60">
        <f>'A cobrar'!N4</f>
        <v>0</v>
      </c>
      <c r="O4" s="60">
        <f>'A cobrar'!O4</f>
        <v>0</v>
      </c>
      <c r="P4" s="60">
        <f>'A cobrar'!P4</f>
        <v>0</v>
      </c>
      <c r="Q4" s="60">
        <f>'A cobrar'!Q4</f>
        <v>0</v>
      </c>
      <c r="R4" s="60">
        <f>'A cobrar'!R4</f>
        <v>0</v>
      </c>
      <c r="S4" s="60">
        <f>'A cobrar'!S4</f>
        <v>0</v>
      </c>
      <c r="T4" s="60">
        <f>'A cobrar'!T4</f>
        <v>0</v>
      </c>
      <c r="U4" s="60">
        <f>'A cobrar'!U4</f>
        <v>0</v>
      </c>
    </row>
    <row r="5" spans="1:21" x14ac:dyDescent="0.2">
      <c r="C5" s="3">
        <f>SUM(D5:U5)</f>
        <v>0</v>
      </c>
      <c r="D5" s="1">
        <f>D4*D3</f>
        <v>0</v>
      </c>
      <c r="E5" s="1">
        <f t="shared" ref="E5:M5" si="2">E4*E3</f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1">
        <f t="shared" si="2"/>
        <v>0</v>
      </c>
      <c r="L5" s="1">
        <f t="shared" si="2"/>
        <v>0</v>
      </c>
      <c r="M5" s="1">
        <f t="shared" si="2"/>
        <v>0</v>
      </c>
      <c r="N5" s="1">
        <f t="shared" ref="N5:S5" si="3">N4*N3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  <c r="R5" s="1">
        <f t="shared" si="3"/>
        <v>0</v>
      </c>
      <c r="S5" s="1">
        <f t="shared" si="3"/>
        <v>0</v>
      </c>
      <c r="T5" s="1">
        <f t="shared" ref="T5:U5" si="4">T4*T3</f>
        <v>0</v>
      </c>
      <c r="U5" s="1">
        <f t="shared" si="4"/>
        <v>0</v>
      </c>
    </row>
    <row r="6" spans="1:21" x14ac:dyDescent="0.2">
      <c r="A6" s="61" t="str">
        <f>'A cobrar'!A6</f>
        <v>Senior Developer (Andres)</v>
      </c>
      <c r="B6" s="10" t="s">
        <v>81</v>
      </c>
      <c r="C6" s="117"/>
      <c r="D6" s="59">
        <f>$C6*D7</f>
        <v>0</v>
      </c>
      <c r="E6" s="59">
        <f t="shared" ref="E6" si="5">$C6*E7</f>
        <v>0</v>
      </c>
      <c r="F6" s="59">
        <f t="shared" ref="F6" si="6">$C6*F7</f>
        <v>0</v>
      </c>
      <c r="G6" s="59">
        <f t="shared" ref="G6" si="7">$C6*G7</f>
        <v>0</v>
      </c>
      <c r="H6" s="59">
        <f t="shared" ref="H6" si="8">$C6*H7</f>
        <v>0</v>
      </c>
      <c r="I6" s="59">
        <f t="shared" ref="I6" si="9">$C6*I7</f>
        <v>0</v>
      </c>
      <c r="J6" s="59">
        <f t="shared" ref="J6" si="10">$C6*J7</f>
        <v>0</v>
      </c>
      <c r="K6" s="59">
        <f t="shared" ref="K6" si="11">$C6*K7</f>
        <v>0</v>
      </c>
      <c r="L6" s="59">
        <f t="shared" ref="L6" si="12">$C6*L7</f>
        <v>0</v>
      </c>
      <c r="M6" s="59">
        <f t="shared" ref="M6" si="13">$C6*M7</f>
        <v>0</v>
      </c>
      <c r="N6" s="59">
        <f t="shared" ref="N6" si="14">$C6*N7</f>
        <v>0</v>
      </c>
      <c r="O6" s="59">
        <f t="shared" ref="O6" si="15">$C6*O7</f>
        <v>0</v>
      </c>
      <c r="P6" s="59">
        <f t="shared" ref="P6" si="16">$C6*P7</f>
        <v>0</v>
      </c>
      <c r="Q6" s="59">
        <f t="shared" ref="Q6" si="17">$C6*Q7</f>
        <v>0</v>
      </c>
      <c r="R6" s="59">
        <f t="shared" ref="R6" si="18">$C6*R7</f>
        <v>0</v>
      </c>
      <c r="S6" s="59">
        <f t="shared" ref="S6" si="19">$C6*S7</f>
        <v>0</v>
      </c>
      <c r="T6" s="59">
        <f t="shared" ref="T6" si="20">$C6*T7</f>
        <v>0</v>
      </c>
      <c r="U6" s="59">
        <f t="shared" ref="U6" si="21">$C6*U7</f>
        <v>0</v>
      </c>
    </row>
    <row r="7" spans="1:21" x14ac:dyDescent="0.2">
      <c r="B7" s="10" t="s">
        <v>82</v>
      </c>
      <c r="C7" s="2">
        <f>SUM(D7:U7)</f>
        <v>0.6</v>
      </c>
      <c r="D7" s="60">
        <f>'A cobrar'!D7</f>
        <v>0.6</v>
      </c>
      <c r="E7" s="60">
        <f>'A cobrar'!E7</f>
        <v>0</v>
      </c>
      <c r="F7" s="60">
        <f>'A cobrar'!F7</f>
        <v>0</v>
      </c>
      <c r="G7" s="60">
        <f>'A cobrar'!G7</f>
        <v>0</v>
      </c>
      <c r="H7" s="60">
        <f>'A cobrar'!H7</f>
        <v>0</v>
      </c>
      <c r="I7" s="60">
        <f>'A cobrar'!I7</f>
        <v>0</v>
      </c>
      <c r="J7" s="60">
        <f>'A cobrar'!J7</f>
        <v>0</v>
      </c>
      <c r="K7" s="60">
        <f>'A cobrar'!K7</f>
        <v>0</v>
      </c>
      <c r="L7" s="60">
        <f>'A cobrar'!L7</f>
        <v>0</v>
      </c>
      <c r="M7" s="60">
        <f>'A cobrar'!M7</f>
        <v>0</v>
      </c>
      <c r="N7" s="60">
        <f>'A cobrar'!N7</f>
        <v>0</v>
      </c>
      <c r="O7" s="60">
        <f>'A cobrar'!O7</f>
        <v>0</v>
      </c>
      <c r="P7" s="60">
        <f>'A cobrar'!P7</f>
        <v>0</v>
      </c>
      <c r="Q7" s="60">
        <f>'A cobrar'!Q7</f>
        <v>0</v>
      </c>
      <c r="R7" s="60">
        <f>'A cobrar'!R7</f>
        <v>0</v>
      </c>
      <c r="S7" s="60">
        <f>'A cobrar'!S7</f>
        <v>0</v>
      </c>
      <c r="T7" s="60">
        <f>'A cobrar'!T7</f>
        <v>0</v>
      </c>
      <c r="U7" s="60">
        <f>'A cobrar'!U7</f>
        <v>0</v>
      </c>
    </row>
    <row r="8" spans="1:21" x14ac:dyDescent="0.2">
      <c r="C8" s="3">
        <f>SUM(D8:U8)</f>
        <v>0</v>
      </c>
      <c r="D8" s="1">
        <f>D7*D6</f>
        <v>0</v>
      </c>
      <c r="E8" s="1">
        <f t="shared" ref="E8:M8" si="22">E7*E6</f>
        <v>0</v>
      </c>
      <c r="F8" s="1">
        <f t="shared" si="22"/>
        <v>0</v>
      </c>
      <c r="G8" s="1">
        <f t="shared" si="22"/>
        <v>0</v>
      </c>
      <c r="H8" s="1">
        <f t="shared" si="22"/>
        <v>0</v>
      </c>
      <c r="I8" s="1">
        <f t="shared" si="22"/>
        <v>0</v>
      </c>
      <c r="J8" s="1">
        <f t="shared" si="22"/>
        <v>0</v>
      </c>
      <c r="K8" s="1">
        <f t="shared" si="22"/>
        <v>0</v>
      </c>
      <c r="L8" s="1">
        <f t="shared" si="22"/>
        <v>0</v>
      </c>
      <c r="M8" s="1">
        <f t="shared" si="22"/>
        <v>0</v>
      </c>
      <c r="N8" s="1">
        <f t="shared" ref="N8:S8" si="23">N7*N6</f>
        <v>0</v>
      </c>
      <c r="O8" s="1">
        <f t="shared" si="23"/>
        <v>0</v>
      </c>
      <c r="P8" s="1">
        <f t="shared" si="23"/>
        <v>0</v>
      </c>
      <c r="Q8" s="1">
        <f t="shared" si="23"/>
        <v>0</v>
      </c>
      <c r="R8" s="1">
        <f t="shared" si="23"/>
        <v>0</v>
      </c>
      <c r="S8" s="1">
        <f t="shared" si="23"/>
        <v>0</v>
      </c>
      <c r="T8" s="1">
        <f t="shared" ref="T8:U8" si="24">T7*T6</f>
        <v>0</v>
      </c>
      <c r="U8" s="1">
        <f t="shared" si="24"/>
        <v>0</v>
      </c>
    </row>
    <row r="9" spans="1:21" x14ac:dyDescent="0.2">
      <c r="A9" s="61" t="str">
        <f>'A cobrar'!A9</f>
        <v>Analista de pruebas</v>
      </c>
      <c r="B9" s="10" t="s">
        <v>121</v>
      </c>
      <c r="C9" s="117"/>
      <c r="D9" s="59">
        <f>$C9*D10</f>
        <v>0</v>
      </c>
      <c r="E9" s="59">
        <f t="shared" ref="E9" si="25">$C9*E10</f>
        <v>0</v>
      </c>
      <c r="F9" s="59">
        <f t="shared" ref="F9" si="26">$C9*F10</f>
        <v>0</v>
      </c>
      <c r="G9" s="59">
        <f t="shared" ref="G9" si="27">$C9*G10</f>
        <v>0</v>
      </c>
      <c r="H9" s="59">
        <f t="shared" ref="H9" si="28">$C9*H10</f>
        <v>0</v>
      </c>
      <c r="I9" s="59">
        <f t="shared" ref="I9" si="29">$C9*I10</f>
        <v>0</v>
      </c>
      <c r="J9" s="59">
        <f t="shared" ref="J9" si="30">$C9*J10</f>
        <v>0</v>
      </c>
      <c r="K9" s="59">
        <f t="shared" ref="K9" si="31">$C9*K10</f>
        <v>0</v>
      </c>
      <c r="L9" s="59">
        <f t="shared" ref="L9" si="32">$C9*L10</f>
        <v>0</v>
      </c>
      <c r="M9" s="59">
        <f t="shared" ref="M9" si="33">$C9*M10</f>
        <v>0</v>
      </c>
      <c r="N9" s="59">
        <f t="shared" ref="N9" si="34">$C9*N10</f>
        <v>0</v>
      </c>
      <c r="O9" s="59">
        <f t="shared" ref="O9" si="35">$C9*O10</f>
        <v>0</v>
      </c>
      <c r="P9" s="59">
        <f t="shared" ref="P9" si="36">$C9*P10</f>
        <v>0</v>
      </c>
      <c r="Q9" s="59">
        <f t="shared" ref="Q9" si="37">$C9*Q10</f>
        <v>0</v>
      </c>
      <c r="R9" s="59">
        <f t="shared" ref="R9" si="38">$C9*R10</f>
        <v>0</v>
      </c>
      <c r="S9" s="59">
        <f t="shared" ref="S9" si="39">$C9*S10</f>
        <v>0</v>
      </c>
      <c r="T9" s="59">
        <f t="shared" ref="T9" si="40">$C9*T10</f>
        <v>0</v>
      </c>
      <c r="U9" s="59">
        <f t="shared" ref="U9" si="41">$C9*U10</f>
        <v>0</v>
      </c>
    </row>
    <row r="10" spans="1:21" x14ac:dyDescent="0.2">
      <c r="B10" s="10" t="s">
        <v>82</v>
      </c>
      <c r="C10" s="2">
        <f>SUM(D10:U10)</f>
        <v>0</v>
      </c>
      <c r="D10" s="60">
        <f>'A cobrar'!D10</f>
        <v>0</v>
      </c>
      <c r="E10" s="60">
        <f>'A cobrar'!E10</f>
        <v>0</v>
      </c>
      <c r="F10" s="60">
        <f>'A cobrar'!F10</f>
        <v>0</v>
      </c>
      <c r="G10" s="60">
        <f>'A cobrar'!G10</f>
        <v>0</v>
      </c>
      <c r="H10" s="60">
        <f>'A cobrar'!H10</f>
        <v>0</v>
      </c>
      <c r="I10" s="60">
        <f>'A cobrar'!I10</f>
        <v>0</v>
      </c>
      <c r="J10" s="60">
        <f>'A cobrar'!J10</f>
        <v>0</v>
      </c>
      <c r="K10" s="60">
        <f>'A cobrar'!K10</f>
        <v>0</v>
      </c>
      <c r="L10" s="60">
        <f>'A cobrar'!L10</f>
        <v>0</v>
      </c>
      <c r="M10" s="60">
        <f>'A cobrar'!M10</f>
        <v>0</v>
      </c>
      <c r="N10" s="60">
        <f>'A cobrar'!N10</f>
        <v>0</v>
      </c>
      <c r="O10" s="60">
        <f>'A cobrar'!O10</f>
        <v>0</v>
      </c>
      <c r="P10" s="60">
        <f>'A cobrar'!P10</f>
        <v>0</v>
      </c>
      <c r="Q10" s="60">
        <f>'A cobrar'!Q10</f>
        <v>0</v>
      </c>
      <c r="R10" s="60">
        <f>'A cobrar'!R10</f>
        <v>0</v>
      </c>
      <c r="S10" s="60">
        <f>'A cobrar'!S10</f>
        <v>0</v>
      </c>
      <c r="T10" s="60">
        <f>'A cobrar'!T10</f>
        <v>0</v>
      </c>
      <c r="U10" s="60">
        <f>'A cobrar'!U10</f>
        <v>0</v>
      </c>
    </row>
    <row r="11" spans="1:21" x14ac:dyDescent="0.2">
      <c r="C11" s="3">
        <f>SUM(D11:U11)</f>
        <v>0</v>
      </c>
      <c r="D11" s="1">
        <f>D10*D9</f>
        <v>0</v>
      </c>
      <c r="E11" s="1">
        <f t="shared" ref="E11:M11" si="42">E10*E9</f>
        <v>0</v>
      </c>
      <c r="F11" s="1">
        <f t="shared" si="42"/>
        <v>0</v>
      </c>
      <c r="G11" s="1">
        <f t="shared" si="42"/>
        <v>0</v>
      </c>
      <c r="H11" s="1">
        <f t="shared" si="42"/>
        <v>0</v>
      </c>
      <c r="I11" s="1">
        <f t="shared" si="42"/>
        <v>0</v>
      </c>
      <c r="J11" s="1">
        <f t="shared" si="42"/>
        <v>0</v>
      </c>
      <c r="K11" s="1">
        <f t="shared" si="42"/>
        <v>0</v>
      </c>
      <c r="L11" s="1">
        <f t="shared" si="42"/>
        <v>0</v>
      </c>
      <c r="M11" s="1">
        <f t="shared" si="42"/>
        <v>0</v>
      </c>
      <c r="N11" s="1">
        <f t="shared" ref="N11:S11" si="43">N10*N9</f>
        <v>0</v>
      </c>
      <c r="O11" s="1">
        <f t="shared" si="43"/>
        <v>0</v>
      </c>
      <c r="P11" s="1">
        <f t="shared" si="43"/>
        <v>0</v>
      </c>
      <c r="Q11" s="1">
        <f t="shared" si="43"/>
        <v>0</v>
      </c>
      <c r="R11" s="1">
        <f t="shared" si="43"/>
        <v>0</v>
      </c>
      <c r="S11" s="1">
        <f t="shared" si="43"/>
        <v>0</v>
      </c>
      <c r="T11" s="1">
        <f t="shared" ref="T11:U11" si="44">T10*T9</f>
        <v>0</v>
      </c>
      <c r="U11" s="1">
        <f t="shared" si="44"/>
        <v>0</v>
      </c>
    </row>
    <row r="12" spans="1:21" x14ac:dyDescent="0.2">
      <c r="A12" s="61" t="str">
        <f>'A cobrar'!A12</f>
        <v>Analista funcional</v>
      </c>
      <c r="B12" s="10" t="s">
        <v>121</v>
      </c>
      <c r="C12" s="117"/>
      <c r="D12" s="59">
        <f>$C12*D13</f>
        <v>0</v>
      </c>
      <c r="E12" s="59">
        <f t="shared" ref="E12" si="45">$C12*E13</f>
        <v>0</v>
      </c>
      <c r="F12" s="59">
        <f t="shared" ref="F12" si="46">$C12*F13</f>
        <v>0</v>
      </c>
      <c r="G12" s="59">
        <f t="shared" ref="G12" si="47">$C12*G13</f>
        <v>0</v>
      </c>
      <c r="H12" s="59">
        <f t="shared" ref="H12" si="48">$C12*H13</f>
        <v>0</v>
      </c>
      <c r="I12" s="59">
        <f t="shared" ref="I12" si="49">$C12*I13</f>
        <v>0</v>
      </c>
      <c r="J12" s="59">
        <f t="shared" ref="J12" si="50">$C12*J13</f>
        <v>0</v>
      </c>
      <c r="K12" s="59">
        <f t="shared" ref="K12" si="51">$C12*K13</f>
        <v>0</v>
      </c>
      <c r="L12" s="59">
        <f t="shared" ref="L12" si="52">$C12*L13</f>
        <v>0</v>
      </c>
      <c r="M12" s="59">
        <f t="shared" ref="M12" si="53">$C12*M13</f>
        <v>0</v>
      </c>
      <c r="N12" s="59">
        <f t="shared" ref="N12" si="54">$C12*N13</f>
        <v>0</v>
      </c>
      <c r="O12" s="59">
        <f t="shared" ref="O12" si="55">$C12*O13</f>
        <v>0</v>
      </c>
      <c r="P12" s="59">
        <f t="shared" ref="P12" si="56">$C12*P13</f>
        <v>0</v>
      </c>
      <c r="Q12" s="59">
        <f t="shared" ref="Q12" si="57">$C12*Q13</f>
        <v>0</v>
      </c>
      <c r="R12" s="59">
        <f t="shared" ref="R12" si="58">$C12*R13</f>
        <v>0</v>
      </c>
      <c r="S12" s="59">
        <f t="shared" ref="S12" si="59">$C12*S13</f>
        <v>0</v>
      </c>
      <c r="T12" s="59">
        <f t="shared" ref="T12" si="60">$C12*T13</f>
        <v>0</v>
      </c>
      <c r="U12" s="59">
        <f t="shared" ref="U12" si="61">$C12*U13</f>
        <v>0</v>
      </c>
    </row>
    <row r="13" spans="1:21" x14ac:dyDescent="0.2">
      <c r="B13" s="10" t="s">
        <v>82</v>
      </c>
      <c r="C13" s="2">
        <f>SUM(D13:U13)</f>
        <v>0</v>
      </c>
      <c r="D13" s="60">
        <f>'A cobrar'!D13</f>
        <v>0</v>
      </c>
      <c r="E13" s="60">
        <f>'A cobrar'!E13</f>
        <v>0</v>
      </c>
      <c r="F13" s="60">
        <f>'A cobrar'!F13</f>
        <v>0</v>
      </c>
      <c r="G13" s="60">
        <f>'A cobrar'!G13</f>
        <v>0</v>
      </c>
      <c r="H13" s="60">
        <f>'A cobrar'!H13</f>
        <v>0</v>
      </c>
      <c r="I13" s="60">
        <f>'A cobrar'!I13</f>
        <v>0</v>
      </c>
      <c r="J13" s="60">
        <f>'A cobrar'!J13</f>
        <v>0</v>
      </c>
      <c r="K13" s="60">
        <f>'A cobrar'!K13</f>
        <v>0</v>
      </c>
      <c r="L13" s="60">
        <f>'A cobrar'!L13</f>
        <v>0</v>
      </c>
      <c r="M13" s="60">
        <f>'A cobrar'!M13</f>
        <v>0</v>
      </c>
      <c r="N13" s="60">
        <f>'A cobrar'!N13</f>
        <v>0</v>
      </c>
      <c r="O13" s="60">
        <f>'A cobrar'!O13</f>
        <v>0</v>
      </c>
      <c r="P13" s="60">
        <f>'A cobrar'!P13</f>
        <v>0</v>
      </c>
      <c r="Q13" s="60">
        <f>'A cobrar'!Q13</f>
        <v>0</v>
      </c>
      <c r="R13" s="60">
        <f>'A cobrar'!R13</f>
        <v>0</v>
      </c>
      <c r="S13" s="60">
        <f>'A cobrar'!S13</f>
        <v>0</v>
      </c>
      <c r="T13" s="60">
        <f>'A cobrar'!T13</f>
        <v>0</v>
      </c>
      <c r="U13" s="60">
        <f>'A cobrar'!U13</f>
        <v>0</v>
      </c>
    </row>
    <row r="14" spans="1:21" x14ac:dyDescent="0.2">
      <c r="C14" s="3">
        <f>SUM(D14:U14)</f>
        <v>0</v>
      </c>
      <c r="D14" s="1">
        <f>D13*D12</f>
        <v>0</v>
      </c>
      <c r="E14" s="1">
        <f t="shared" ref="E14:M14" si="62">E13*E12</f>
        <v>0</v>
      </c>
      <c r="F14" s="1">
        <f t="shared" si="62"/>
        <v>0</v>
      </c>
      <c r="G14" s="1">
        <f t="shared" si="62"/>
        <v>0</v>
      </c>
      <c r="H14" s="1">
        <f t="shared" si="62"/>
        <v>0</v>
      </c>
      <c r="I14" s="1">
        <f t="shared" si="62"/>
        <v>0</v>
      </c>
      <c r="J14" s="1">
        <f t="shared" si="62"/>
        <v>0</v>
      </c>
      <c r="K14" s="1">
        <f t="shared" si="62"/>
        <v>0</v>
      </c>
      <c r="L14" s="1">
        <f t="shared" si="62"/>
        <v>0</v>
      </c>
      <c r="M14" s="1">
        <f t="shared" si="62"/>
        <v>0</v>
      </c>
      <c r="N14" s="1">
        <f t="shared" ref="N14:S14" si="63">N13*N12</f>
        <v>0</v>
      </c>
      <c r="O14" s="1">
        <f t="shared" si="63"/>
        <v>0</v>
      </c>
      <c r="P14" s="1">
        <f t="shared" si="63"/>
        <v>0</v>
      </c>
      <c r="Q14" s="1">
        <f t="shared" si="63"/>
        <v>0</v>
      </c>
      <c r="R14" s="1">
        <f t="shared" si="63"/>
        <v>0</v>
      </c>
      <c r="S14" s="1">
        <f t="shared" si="63"/>
        <v>0</v>
      </c>
      <c r="T14" s="1">
        <f t="shared" ref="T14:U14" si="64">T13*T12</f>
        <v>0</v>
      </c>
      <c r="U14" s="1">
        <f t="shared" si="64"/>
        <v>0</v>
      </c>
    </row>
    <row r="15" spans="1:21" x14ac:dyDescent="0.2">
      <c r="A15" s="61" t="str">
        <f>'A cobrar'!A15</f>
        <v>Rol 5</v>
      </c>
      <c r="B15" s="16" t="s">
        <v>121</v>
      </c>
      <c r="C15" s="117"/>
      <c r="D15" s="59">
        <f>$C15*D16</f>
        <v>0</v>
      </c>
      <c r="E15" s="59">
        <f t="shared" ref="E15" si="65">$C15*E16</f>
        <v>0</v>
      </c>
      <c r="F15" s="59">
        <f t="shared" ref="F15" si="66">$C15*F16</f>
        <v>0</v>
      </c>
      <c r="G15" s="59">
        <f t="shared" ref="G15" si="67">$C15*G16</f>
        <v>0</v>
      </c>
      <c r="H15" s="59">
        <f t="shared" ref="H15" si="68">$C15*H16</f>
        <v>0</v>
      </c>
      <c r="I15" s="59">
        <f t="shared" ref="I15" si="69">$C15*I16</f>
        <v>0</v>
      </c>
      <c r="J15" s="59">
        <f t="shared" ref="J15" si="70">$C15*J16</f>
        <v>0</v>
      </c>
      <c r="K15" s="59">
        <f t="shared" ref="K15" si="71">$C15*K16</f>
        <v>0</v>
      </c>
      <c r="L15" s="59">
        <f t="shared" ref="L15" si="72">$C15*L16</f>
        <v>0</v>
      </c>
      <c r="M15" s="59">
        <f t="shared" ref="M15" si="73">$C15*M16</f>
        <v>0</v>
      </c>
      <c r="N15" s="59">
        <f t="shared" ref="N15" si="74">$C15*N16</f>
        <v>0</v>
      </c>
      <c r="O15" s="59">
        <f t="shared" ref="O15" si="75">$C15*O16</f>
        <v>0</v>
      </c>
      <c r="P15" s="59">
        <f t="shared" ref="P15" si="76">$C15*P16</f>
        <v>0</v>
      </c>
      <c r="Q15" s="59">
        <f t="shared" ref="Q15" si="77">$C15*Q16</f>
        <v>0</v>
      </c>
      <c r="R15" s="59">
        <f t="shared" ref="R15" si="78">$C15*R16</f>
        <v>0</v>
      </c>
      <c r="S15" s="59">
        <f t="shared" ref="S15" si="79">$C15*S16</f>
        <v>0</v>
      </c>
      <c r="T15" s="59">
        <f t="shared" ref="T15" si="80">$C15*T16</f>
        <v>0</v>
      </c>
      <c r="U15" s="59">
        <f t="shared" ref="U15" si="81">$C15*U16</f>
        <v>0</v>
      </c>
    </row>
    <row r="16" spans="1:21" x14ac:dyDescent="0.2">
      <c r="B16" s="10" t="s">
        <v>82</v>
      </c>
      <c r="C16" s="2">
        <f>SUM(D16:U16)</f>
        <v>0</v>
      </c>
      <c r="D16" s="60">
        <f>'A cobrar'!D16</f>
        <v>0</v>
      </c>
      <c r="E16" s="60">
        <f>'A cobrar'!E16</f>
        <v>0</v>
      </c>
      <c r="F16" s="60">
        <f>'A cobrar'!F16</f>
        <v>0</v>
      </c>
      <c r="G16" s="60">
        <f>'A cobrar'!G16</f>
        <v>0</v>
      </c>
      <c r="H16" s="60">
        <f>'A cobrar'!H16</f>
        <v>0</v>
      </c>
      <c r="I16" s="60">
        <f>'A cobrar'!I16</f>
        <v>0</v>
      </c>
      <c r="J16" s="60">
        <f>'A cobrar'!J16</f>
        <v>0</v>
      </c>
      <c r="K16" s="60">
        <f>'A cobrar'!K16</f>
        <v>0</v>
      </c>
      <c r="L16" s="60">
        <f>'A cobrar'!L16</f>
        <v>0</v>
      </c>
      <c r="M16" s="60">
        <f>'A cobrar'!M16</f>
        <v>0</v>
      </c>
      <c r="N16" s="60">
        <f>'A cobrar'!N16</f>
        <v>0</v>
      </c>
      <c r="O16" s="60">
        <f>'A cobrar'!O16</f>
        <v>0</v>
      </c>
      <c r="P16" s="60">
        <f>'A cobrar'!P16</f>
        <v>0</v>
      </c>
      <c r="Q16" s="60">
        <f>'A cobrar'!Q16</f>
        <v>0</v>
      </c>
      <c r="R16" s="60">
        <f>'A cobrar'!R16</f>
        <v>0</v>
      </c>
      <c r="S16" s="60">
        <f>'A cobrar'!S16</f>
        <v>0</v>
      </c>
      <c r="T16" s="60">
        <f>'A cobrar'!T16</f>
        <v>0</v>
      </c>
      <c r="U16" s="60">
        <f>'A cobrar'!U16</f>
        <v>0</v>
      </c>
    </row>
    <row r="17" spans="1:21" x14ac:dyDescent="0.2">
      <c r="C17" s="3">
        <f>SUM(D17:U17)</f>
        <v>0</v>
      </c>
      <c r="D17" s="1">
        <f>D16*D15</f>
        <v>0</v>
      </c>
      <c r="E17" s="1">
        <f t="shared" ref="E17:M17" si="82">E16*E15</f>
        <v>0</v>
      </c>
      <c r="F17" s="1">
        <f t="shared" si="82"/>
        <v>0</v>
      </c>
      <c r="G17" s="1">
        <f t="shared" si="82"/>
        <v>0</v>
      </c>
      <c r="H17" s="1">
        <f t="shared" si="82"/>
        <v>0</v>
      </c>
      <c r="I17" s="1">
        <f t="shared" si="82"/>
        <v>0</v>
      </c>
      <c r="J17" s="1">
        <f t="shared" si="82"/>
        <v>0</v>
      </c>
      <c r="K17" s="1">
        <f t="shared" si="82"/>
        <v>0</v>
      </c>
      <c r="L17" s="1">
        <f t="shared" si="82"/>
        <v>0</v>
      </c>
      <c r="M17" s="1">
        <f t="shared" si="82"/>
        <v>0</v>
      </c>
      <c r="N17" s="1">
        <f t="shared" ref="N17:S17" si="83">N16*N15</f>
        <v>0</v>
      </c>
      <c r="O17" s="1">
        <f t="shared" si="83"/>
        <v>0</v>
      </c>
      <c r="P17" s="1">
        <f t="shared" si="83"/>
        <v>0</v>
      </c>
      <c r="Q17" s="1">
        <f t="shared" si="83"/>
        <v>0</v>
      </c>
      <c r="R17" s="1">
        <f t="shared" si="83"/>
        <v>0</v>
      </c>
      <c r="S17" s="1">
        <f t="shared" si="83"/>
        <v>0</v>
      </c>
      <c r="T17" s="1">
        <f t="shared" ref="T17:U17" si="84">T16*T15</f>
        <v>0</v>
      </c>
      <c r="U17" s="1">
        <f t="shared" si="84"/>
        <v>0</v>
      </c>
    </row>
    <row r="18" spans="1:21" x14ac:dyDescent="0.2">
      <c r="A18" s="61" t="str">
        <f>'A cobrar'!A18</f>
        <v>Rol 6</v>
      </c>
      <c r="B18" s="10" t="s">
        <v>121</v>
      </c>
      <c r="C18" s="117"/>
      <c r="D18" s="59">
        <f>$C18*D19</f>
        <v>0</v>
      </c>
      <c r="E18" s="59">
        <f t="shared" ref="E18" si="85">$C18*E19</f>
        <v>0</v>
      </c>
      <c r="F18" s="59">
        <f t="shared" ref="F18" si="86">$C18*F19</f>
        <v>0</v>
      </c>
      <c r="G18" s="59">
        <f t="shared" ref="G18" si="87">$C18*G19</f>
        <v>0</v>
      </c>
      <c r="H18" s="59">
        <f t="shared" ref="H18" si="88">$C18*H19</f>
        <v>0</v>
      </c>
      <c r="I18" s="59">
        <f t="shared" ref="I18" si="89">$C18*I19</f>
        <v>0</v>
      </c>
      <c r="J18" s="59">
        <f t="shared" ref="J18" si="90">$C18*J19</f>
        <v>0</v>
      </c>
      <c r="K18" s="59">
        <f t="shared" ref="K18" si="91">$C18*K19</f>
        <v>0</v>
      </c>
      <c r="L18" s="59">
        <f t="shared" ref="L18" si="92">$C18*L19</f>
        <v>0</v>
      </c>
      <c r="M18" s="59">
        <f t="shared" ref="M18" si="93">$C18*M19</f>
        <v>0</v>
      </c>
      <c r="N18" s="59">
        <f t="shared" ref="N18" si="94">$C18*N19</f>
        <v>0</v>
      </c>
      <c r="O18" s="59">
        <f t="shared" ref="O18" si="95">$C18*O19</f>
        <v>0</v>
      </c>
      <c r="P18" s="59">
        <f t="shared" ref="P18" si="96">$C18*P19</f>
        <v>0</v>
      </c>
      <c r="Q18" s="59">
        <f t="shared" ref="Q18" si="97">$C18*Q19</f>
        <v>0</v>
      </c>
      <c r="R18" s="59">
        <f t="shared" ref="R18" si="98">$C18*R19</f>
        <v>0</v>
      </c>
      <c r="S18" s="59">
        <f t="shared" ref="S18" si="99">$C18*S19</f>
        <v>0</v>
      </c>
      <c r="T18" s="59">
        <f t="shared" ref="T18" si="100">$C18*T19</f>
        <v>0</v>
      </c>
      <c r="U18" s="59">
        <f t="shared" ref="U18" si="101">$C18*U19</f>
        <v>0</v>
      </c>
    </row>
    <row r="19" spans="1:21" x14ac:dyDescent="0.2">
      <c r="B19" s="10" t="s">
        <v>82</v>
      </c>
      <c r="C19" s="2">
        <f>SUM(D19:U19)</f>
        <v>0</v>
      </c>
      <c r="D19" s="60">
        <f>'A cobrar'!D19</f>
        <v>0</v>
      </c>
      <c r="E19" s="60">
        <f>'A cobrar'!E19</f>
        <v>0</v>
      </c>
      <c r="F19" s="60">
        <f>'A cobrar'!F19</f>
        <v>0</v>
      </c>
      <c r="G19" s="60">
        <f>'A cobrar'!G19</f>
        <v>0</v>
      </c>
      <c r="H19" s="60">
        <f>'A cobrar'!H19</f>
        <v>0</v>
      </c>
      <c r="I19" s="60">
        <f>'A cobrar'!I19</f>
        <v>0</v>
      </c>
      <c r="J19" s="60">
        <f>'A cobrar'!J19</f>
        <v>0</v>
      </c>
      <c r="K19" s="60">
        <f>'A cobrar'!K19</f>
        <v>0</v>
      </c>
      <c r="L19" s="60">
        <f>'A cobrar'!L19</f>
        <v>0</v>
      </c>
      <c r="M19" s="60">
        <f>'A cobrar'!M19</f>
        <v>0</v>
      </c>
      <c r="N19" s="60">
        <f>'A cobrar'!N19</f>
        <v>0</v>
      </c>
      <c r="O19" s="60">
        <f>'A cobrar'!O19</f>
        <v>0</v>
      </c>
      <c r="P19" s="60">
        <f>'A cobrar'!P19</f>
        <v>0</v>
      </c>
      <c r="Q19" s="60">
        <f>'A cobrar'!Q19</f>
        <v>0</v>
      </c>
      <c r="R19" s="60">
        <f>'A cobrar'!R19</f>
        <v>0</v>
      </c>
      <c r="S19" s="60">
        <f>'A cobrar'!S19</f>
        <v>0</v>
      </c>
      <c r="T19" s="60">
        <f>'A cobrar'!T19</f>
        <v>0</v>
      </c>
      <c r="U19" s="60">
        <f>'A cobrar'!U19</f>
        <v>0</v>
      </c>
    </row>
    <row r="20" spans="1:21" x14ac:dyDescent="0.2">
      <c r="C20" s="3">
        <f>SUM(D20:U20)</f>
        <v>0</v>
      </c>
      <c r="D20" s="1">
        <f>D19*D18</f>
        <v>0</v>
      </c>
      <c r="E20" s="1">
        <f t="shared" ref="E20:M20" si="102">E19*E18</f>
        <v>0</v>
      </c>
      <c r="F20" s="1">
        <f t="shared" si="102"/>
        <v>0</v>
      </c>
      <c r="G20" s="1">
        <f t="shared" si="102"/>
        <v>0</v>
      </c>
      <c r="H20" s="1">
        <f t="shared" si="102"/>
        <v>0</v>
      </c>
      <c r="I20" s="1">
        <f t="shared" si="102"/>
        <v>0</v>
      </c>
      <c r="J20" s="1">
        <f t="shared" si="102"/>
        <v>0</v>
      </c>
      <c r="K20" s="1">
        <f t="shared" si="102"/>
        <v>0</v>
      </c>
      <c r="L20" s="1">
        <f t="shared" si="102"/>
        <v>0</v>
      </c>
      <c r="M20" s="1">
        <f t="shared" si="102"/>
        <v>0</v>
      </c>
      <c r="N20" s="1">
        <f t="shared" ref="N20:S20" si="103">N19*N18</f>
        <v>0</v>
      </c>
      <c r="O20" s="1">
        <f t="shared" si="103"/>
        <v>0</v>
      </c>
      <c r="P20" s="1">
        <f t="shared" si="103"/>
        <v>0</v>
      </c>
      <c r="Q20" s="1">
        <f t="shared" si="103"/>
        <v>0</v>
      </c>
      <c r="R20" s="1">
        <f t="shared" si="103"/>
        <v>0</v>
      </c>
      <c r="S20" s="1">
        <f t="shared" si="103"/>
        <v>0</v>
      </c>
      <c r="T20" s="1">
        <f t="shared" ref="T20:U20" si="104">T19*T18</f>
        <v>0</v>
      </c>
      <c r="U20" s="1">
        <f t="shared" si="104"/>
        <v>0</v>
      </c>
    </row>
    <row r="21" spans="1:21" x14ac:dyDescent="0.2">
      <c r="A21" s="61" t="str">
        <f>'A cobrar'!A21</f>
        <v>Rol 7</v>
      </c>
      <c r="B21" s="10" t="s">
        <v>121</v>
      </c>
      <c r="C21" s="117"/>
      <c r="D21" s="59">
        <f>$C21*D22</f>
        <v>0</v>
      </c>
      <c r="E21" s="59">
        <f t="shared" ref="E21" si="105">$C21*E22</f>
        <v>0</v>
      </c>
      <c r="F21" s="59">
        <f t="shared" ref="F21" si="106">$C21*F22</f>
        <v>0</v>
      </c>
      <c r="G21" s="59">
        <f t="shared" ref="G21" si="107">$C21*G22</f>
        <v>0</v>
      </c>
      <c r="H21" s="59">
        <f t="shared" ref="H21" si="108">$C21*H22</f>
        <v>0</v>
      </c>
      <c r="I21" s="59">
        <f t="shared" ref="I21" si="109">$C21*I22</f>
        <v>0</v>
      </c>
      <c r="J21" s="59">
        <f t="shared" ref="J21" si="110">$C21*J22</f>
        <v>0</v>
      </c>
      <c r="K21" s="59">
        <f t="shared" ref="K21" si="111">$C21*K22</f>
        <v>0</v>
      </c>
      <c r="L21" s="59">
        <f t="shared" ref="L21" si="112">$C21*L22</f>
        <v>0</v>
      </c>
      <c r="M21" s="59">
        <f t="shared" ref="M21" si="113">$C21*M22</f>
        <v>0</v>
      </c>
      <c r="N21" s="59">
        <f t="shared" ref="N21" si="114">$C21*N22</f>
        <v>0</v>
      </c>
      <c r="O21" s="59">
        <f t="shared" ref="O21" si="115">$C21*O22</f>
        <v>0</v>
      </c>
      <c r="P21" s="59">
        <f t="shared" ref="P21" si="116">$C21*P22</f>
        <v>0</v>
      </c>
      <c r="Q21" s="59">
        <f t="shared" ref="Q21" si="117">$C21*Q22</f>
        <v>0</v>
      </c>
      <c r="R21" s="59">
        <f t="shared" ref="R21" si="118">$C21*R22</f>
        <v>0</v>
      </c>
      <c r="S21" s="59">
        <f t="shared" ref="S21" si="119">$C21*S22</f>
        <v>0</v>
      </c>
      <c r="T21" s="59">
        <f t="shared" ref="T21" si="120">$C21*T22</f>
        <v>0</v>
      </c>
      <c r="U21" s="59">
        <f t="shared" ref="U21" si="121">$C21*U22</f>
        <v>0</v>
      </c>
    </row>
    <row r="22" spans="1:21" x14ac:dyDescent="0.2">
      <c r="B22" s="10" t="s">
        <v>82</v>
      </c>
      <c r="C22" s="2">
        <f>SUM(D22:U22)</f>
        <v>0</v>
      </c>
      <c r="D22" s="60">
        <f>'A cobrar'!D22</f>
        <v>0</v>
      </c>
      <c r="E22" s="60">
        <f>'A cobrar'!E22</f>
        <v>0</v>
      </c>
      <c r="F22" s="60">
        <f>'A cobrar'!F22</f>
        <v>0</v>
      </c>
      <c r="G22" s="60">
        <f>'A cobrar'!G22</f>
        <v>0</v>
      </c>
      <c r="H22" s="60">
        <f>'A cobrar'!H22</f>
        <v>0</v>
      </c>
      <c r="I22" s="60">
        <f>'A cobrar'!I22</f>
        <v>0</v>
      </c>
      <c r="J22" s="60">
        <f>'A cobrar'!J22</f>
        <v>0</v>
      </c>
      <c r="K22" s="60">
        <f>'A cobrar'!K22</f>
        <v>0</v>
      </c>
      <c r="L22" s="60">
        <f>'A cobrar'!L22</f>
        <v>0</v>
      </c>
      <c r="M22" s="60">
        <f>'A cobrar'!M22</f>
        <v>0</v>
      </c>
      <c r="N22" s="60">
        <f>'A cobrar'!N22</f>
        <v>0</v>
      </c>
      <c r="O22" s="60">
        <f>'A cobrar'!O22</f>
        <v>0</v>
      </c>
      <c r="P22" s="60">
        <f>'A cobrar'!P22</f>
        <v>0</v>
      </c>
      <c r="Q22" s="60">
        <f>'A cobrar'!Q22</f>
        <v>0</v>
      </c>
      <c r="R22" s="60">
        <f>'A cobrar'!R22</f>
        <v>0</v>
      </c>
      <c r="S22" s="60">
        <f>'A cobrar'!S22</f>
        <v>0</v>
      </c>
      <c r="T22" s="60">
        <f>'A cobrar'!T22</f>
        <v>0</v>
      </c>
      <c r="U22" s="60">
        <f>'A cobrar'!U22</f>
        <v>0</v>
      </c>
    </row>
    <row r="23" spans="1:21" x14ac:dyDescent="0.2">
      <c r="C23" s="3">
        <f>SUM(D23:U23)</f>
        <v>0</v>
      </c>
      <c r="D23" s="1">
        <f>D22*D21</f>
        <v>0</v>
      </c>
      <c r="E23" s="1">
        <f t="shared" ref="E23:M23" si="122">E22*E21</f>
        <v>0</v>
      </c>
      <c r="F23" s="1">
        <f t="shared" si="122"/>
        <v>0</v>
      </c>
      <c r="G23" s="1">
        <f t="shared" si="122"/>
        <v>0</v>
      </c>
      <c r="H23" s="1">
        <f t="shared" si="122"/>
        <v>0</v>
      </c>
      <c r="I23" s="1">
        <f t="shared" si="122"/>
        <v>0</v>
      </c>
      <c r="J23" s="1">
        <f t="shared" si="122"/>
        <v>0</v>
      </c>
      <c r="K23" s="1">
        <f t="shared" si="122"/>
        <v>0</v>
      </c>
      <c r="L23" s="1">
        <f t="shared" si="122"/>
        <v>0</v>
      </c>
      <c r="M23" s="1">
        <f t="shared" si="122"/>
        <v>0</v>
      </c>
      <c r="N23" s="1">
        <f t="shared" ref="N23:S23" si="123">N22*N21</f>
        <v>0</v>
      </c>
      <c r="O23" s="1">
        <f t="shared" si="123"/>
        <v>0</v>
      </c>
      <c r="P23" s="1">
        <f t="shared" si="123"/>
        <v>0</v>
      </c>
      <c r="Q23" s="1">
        <f t="shared" si="123"/>
        <v>0</v>
      </c>
      <c r="R23" s="1">
        <f t="shared" si="123"/>
        <v>0</v>
      </c>
      <c r="S23" s="1">
        <f t="shared" si="123"/>
        <v>0</v>
      </c>
      <c r="T23" s="1">
        <f t="shared" ref="T23:U23" si="124">T22*T21</f>
        <v>0</v>
      </c>
      <c r="U23" s="1">
        <f t="shared" si="124"/>
        <v>0</v>
      </c>
    </row>
    <row r="24" spans="1:21" x14ac:dyDescent="0.2">
      <c r="A24" s="61" t="str">
        <f>'A cobrar'!A24</f>
        <v>Rol 8</v>
      </c>
      <c r="B24" s="10" t="s">
        <v>121</v>
      </c>
      <c r="C24" s="117"/>
      <c r="D24" s="59">
        <f>$C24*D25</f>
        <v>0</v>
      </c>
      <c r="E24" s="59">
        <f t="shared" ref="E24" si="125">$C24*E25</f>
        <v>0</v>
      </c>
      <c r="F24" s="59">
        <f t="shared" ref="F24" si="126">$C24*F25</f>
        <v>0</v>
      </c>
      <c r="G24" s="59">
        <f t="shared" ref="G24" si="127">$C24*G25</f>
        <v>0</v>
      </c>
      <c r="H24" s="59">
        <f t="shared" ref="H24" si="128">$C24*H25</f>
        <v>0</v>
      </c>
      <c r="I24" s="59">
        <f t="shared" ref="I24" si="129">$C24*I25</f>
        <v>0</v>
      </c>
      <c r="J24" s="59">
        <f t="shared" ref="J24" si="130">$C24*J25</f>
        <v>0</v>
      </c>
      <c r="K24" s="59">
        <f t="shared" ref="K24" si="131">$C24*K25</f>
        <v>0</v>
      </c>
      <c r="L24" s="59">
        <f t="shared" ref="L24" si="132">$C24*L25</f>
        <v>0</v>
      </c>
      <c r="M24" s="59">
        <f t="shared" ref="M24" si="133">$C24*M25</f>
        <v>0</v>
      </c>
      <c r="N24" s="59">
        <f t="shared" ref="N24" si="134">$C24*N25</f>
        <v>0</v>
      </c>
      <c r="O24" s="59">
        <f t="shared" ref="O24" si="135">$C24*O25</f>
        <v>0</v>
      </c>
      <c r="P24" s="59">
        <f t="shared" ref="P24" si="136">$C24*P25</f>
        <v>0</v>
      </c>
      <c r="Q24" s="59">
        <f t="shared" ref="Q24" si="137">$C24*Q25</f>
        <v>0</v>
      </c>
      <c r="R24" s="59">
        <f t="shared" ref="R24" si="138">$C24*R25</f>
        <v>0</v>
      </c>
      <c r="S24" s="59">
        <f t="shared" ref="S24" si="139">$C24*S25</f>
        <v>0</v>
      </c>
      <c r="T24" s="59">
        <f t="shared" ref="T24" si="140">$C24*T25</f>
        <v>0</v>
      </c>
      <c r="U24" s="59">
        <f t="shared" ref="U24" si="141">$C24*U25</f>
        <v>0</v>
      </c>
    </row>
    <row r="25" spans="1:21" x14ac:dyDescent="0.2">
      <c r="B25" s="10" t="s">
        <v>82</v>
      </c>
      <c r="C25" s="2">
        <f>SUM(D25:U25)</f>
        <v>0</v>
      </c>
      <c r="D25" s="60">
        <f>'A cobrar'!D25</f>
        <v>0</v>
      </c>
      <c r="E25" s="60">
        <f>'A cobrar'!E25</f>
        <v>0</v>
      </c>
      <c r="F25" s="60">
        <f>'A cobrar'!F25</f>
        <v>0</v>
      </c>
      <c r="G25" s="60">
        <f>'A cobrar'!G25</f>
        <v>0</v>
      </c>
      <c r="H25" s="60">
        <f>'A cobrar'!H25</f>
        <v>0</v>
      </c>
      <c r="I25" s="60">
        <f>'A cobrar'!I25</f>
        <v>0</v>
      </c>
      <c r="J25" s="60">
        <f>'A cobrar'!J25</f>
        <v>0</v>
      </c>
      <c r="K25" s="60">
        <f>'A cobrar'!K25</f>
        <v>0</v>
      </c>
      <c r="L25" s="60">
        <f>'A cobrar'!L25</f>
        <v>0</v>
      </c>
      <c r="M25" s="60">
        <f>'A cobrar'!M25</f>
        <v>0</v>
      </c>
      <c r="N25" s="60">
        <f>'A cobrar'!N25</f>
        <v>0</v>
      </c>
      <c r="O25" s="60">
        <f>'A cobrar'!O25</f>
        <v>0</v>
      </c>
      <c r="P25" s="60">
        <f>'A cobrar'!P25</f>
        <v>0</v>
      </c>
      <c r="Q25" s="60">
        <f>'A cobrar'!Q25</f>
        <v>0</v>
      </c>
      <c r="R25" s="60">
        <f>'A cobrar'!R25</f>
        <v>0</v>
      </c>
      <c r="S25" s="60">
        <f>'A cobrar'!S25</f>
        <v>0</v>
      </c>
      <c r="T25" s="60">
        <f>'A cobrar'!T25</f>
        <v>0</v>
      </c>
      <c r="U25" s="60">
        <f>'A cobrar'!U25</f>
        <v>0</v>
      </c>
    </row>
    <row r="26" spans="1:21" x14ac:dyDescent="0.2">
      <c r="C26" s="3">
        <f>SUM(D26:U26)</f>
        <v>0</v>
      </c>
      <c r="D26" s="1">
        <f>D25*D24</f>
        <v>0</v>
      </c>
      <c r="E26" s="1">
        <f t="shared" ref="E26:O26" si="142">E25*E24</f>
        <v>0</v>
      </c>
      <c r="F26" s="1">
        <f t="shared" si="142"/>
        <v>0</v>
      </c>
      <c r="G26" s="1">
        <f t="shared" si="142"/>
        <v>0</v>
      </c>
      <c r="H26" s="1">
        <f t="shared" si="142"/>
        <v>0</v>
      </c>
      <c r="I26" s="1">
        <f t="shared" si="142"/>
        <v>0</v>
      </c>
      <c r="J26" s="1">
        <f t="shared" si="142"/>
        <v>0</v>
      </c>
      <c r="K26" s="1">
        <f t="shared" si="142"/>
        <v>0</v>
      </c>
      <c r="L26" s="1">
        <f t="shared" si="142"/>
        <v>0</v>
      </c>
      <c r="M26" s="1">
        <f t="shared" si="142"/>
        <v>0</v>
      </c>
      <c r="N26" s="1">
        <f t="shared" si="142"/>
        <v>0</v>
      </c>
      <c r="O26" s="1">
        <f t="shared" si="142"/>
        <v>0</v>
      </c>
      <c r="P26" s="1">
        <f t="shared" ref="P26:U26" si="143">P25*P24</f>
        <v>0</v>
      </c>
      <c r="Q26" s="1">
        <f t="shared" si="143"/>
        <v>0</v>
      </c>
      <c r="R26" s="1">
        <f t="shared" si="143"/>
        <v>0</v>
      </c>
      <c r="S26" s="1">
        <f t="shared" si="143"/>
        <v>0</v>
      </c>
      <c r="T26" s="1">
        <f t="shared" si="143"/>
        <v>0</v>
      </c>
      <c r="U26" s="1">
        <f t="shared" si="143"/>
        <v>0</v>
      </c>
    </row>
    <row r="27" spans="1:21" x14ac:dyDescent="0.2">
      <c r="A27" s="61" t="str">
        <f>'A cobrar'!A27</f>
        <v>Rol 9</v>
      </c>
      <c r="B27" s="10" t="s">
        <v>121</v>
      </c>
      <c r="C27" s="117"/>
      <c r="D27" s="59">
        <f>$C27*D28</f>
        <v>0</v>
      </c>
      <c r="E27" s="59">
        <f t="shared" ref="E27" si="144">$C27*E28</f>
        <v>0</v>
      </c>
      <c r="F27" s="59">
        <f t="shared" ref="F27" si="145">$C27*F28</f>
        <v>0</v>
      </c>
      <c r="G27" s="59">
        <f t="shared" ref="G27" si="146">$C27*G28</f>
        <v>0</v>
      </c>
      <c r="H27" s="59">
        <f t="shared" ref="H27" si="147">$C27*H28</f>
        <v>0</v>
      </c>
      <c r="I27" s="59">
        <f t="shared" ref="I27" si="148">$C27*I28</f>
        <v>0</v>
      </c>
      <c r="J27" s="59">
        <f t="shared" ref="J27" si="149">$C27*J28</f>
        <v>0</v>
      </c>
      <c r="K27" s="59">
        <f t="shared" ref="K27" si="150">$C27*K28</f>
        <v>0</v>
      </c>
      <c r="L27" s="59">
        <f t="shared" ref="L27" si="151">$C27*L28</f>
        <v>0</v>
      </c>
      <c r="M27" s="59">
        <f t="shared" ref="M27" si="152">$C27*M28</f>
        <v>0</v>
      </c>
      <c r="N27" s="59">
        <f t="shared" ref="N27" si="153">$C27*N28</f>
        <v>0</v>
      </c>
      <c r="O27" s="59">
        <f t="shared" ref="O27" si="154">$C27*O28</f>
        <v>0</v>
      </c>
      <c r="P27" s="59">
        <f t="shared" ref="P27" si="155">$C27*P28</f>
        <v>0</v>
      </c>
      <c r="Q27" s="59">
        <f t="shared" ref="Q27" si="156">$C27*Q28</f>
        <v>0</v>
      </c>
      <c r="R27" s="59">
        <f t="shared" ref="R27" si="157">$C27*R28</f>
        <v>0</v>
      </c>
      <c r="S27" s="59">
        <f t="shared" ref="S27" si="158">$C27*S28</f>
        <v>0</v>
      </c>
      <c r="T27" s="59">
        <f t="shared" ref="T27" si="159">$C27*T28</f>
        <v>0</v>
      </c>
      <c r="U27" s="59">
        <f t="shared" ref="U27" si="160">$C27*U28</f>
        <v>0</v>
      </c>
    </row>
    <row r="28" spans="1:21" x14ac:dyDescent="0.2">
      <c r="B28" s="10" t="s">
        <v>82</v>
      </c>
      <c r="C28" s="2">
        <f>SUM(D28:U28)</f>
        <v>0</v>
      </c>
      <c r="D28" s="60">
        <f>'A cobrar'!D28</f>
        <v>0</v>
      </c>
      <c r="E28" s="60">
        <f>'A cobrar'!E28</f>
        <v>0</v>
      </c>
      <c r="F28" s="60">
        <f>'A cobrar'!F28</f>
        <v>0</v>
      </c>
      <c r="G28" s="60">
        <f>'A cobrar'!G28</f>
        <v>0</v>
      </c>
      <c r="H28" s="60">
        <f>'A cobrar'!H28</f>
        <v>0</v>
      </c>
      <c r="I28" s="60">
        <f>'A cobrar'!I28</f>
        <v>0</v>
      </c>
      <c r="J28" s="60">
        <f>'A cobrar'!J28</f>
        <v>0</v>
      </c>
      <c r="K28" s="60">
        <f>'A cobrar'!K28</f>
        <v>0</v>
      </c>
      <c r="L28" s="60">
        <f>'A cobrar'!L28</f>
        <v>0</v>
      </c>
      <c r="M28" s="60">
        <f>'A cobrar'!M28</f>
        <v>0</v>
      </c>
      <c r="N28" s="60">
        <f>'A cobrar'!N28</f>
        <v>0</v>
      </c>
      <c r="O28" s="60">
        <f>'A cobrar'!O28</f>
        <v>0</v>
      </c>
      <c r="P28" s="60">
        <f>'A cobrar'!P28</f>
        <v>0</v>
      </c>
      <c r="Q28" s="60">
        <f>'A cobrar'!Q28</f>
        <v>0</v>
      </c>
      <c r="R28" s="60">
        <f>'A cobrar'!R28</f>
        <v>0</v>
      </c>
      <c r="S28" s="60">
        <f>'A cobrar'!S28</f>
        <v>0</v>
      </c>
      <c r="T28" s="60">
        <f>'A cobrar'!T28</f>
        <v>0</v>
      </c>
      <c r="U28" s="60">
        <f>'A cobrar'!U28</f>
        <v>0</v>
      </c>
    </row>
    <row r="29" spans="1:21" x14ac:dyDescent="0.2">
      <c r="C29" s="3">
        <f>SUM(D29:U29)</f>
        <v>0</v>
      </c>
      <c r="D29" s="1">
        <f>D28*D27</f>
        <v>0</v>
      </c>
      <c r="E29" s="1">
        <f t="shared" ref="E29:M29" si="161">E28*E27</f>
        <v>0</v>
      </c>
      <c r="F29" s="1">
        <f t="shared" si="161"/>
        <v>0</v>
      </c>
      <c r="G29" s="1">
        <f t="shared" si="161"/>
        <v>0</v>
      </c>
      <c r="H29" s="1">
        <f t="shared" si="161"/>
        <v>0</v>
      </c>
      <c r="I29" s="1">
        <f t="shared" si="161"/>
        <v>0</v>
      </c>
      <c r="J29" s="1">
        <f t="shared" si="161"/>
        <v>0</v>
      </c>
      <c r="K29" s="1">
        <f t="shared" si="161"/>
        <v>0</v>
      </c>
      <c r="L29" s="1">
        <f t="shared" si="161"/>
        <v>0</v>
      </c>
      <c r="M29" s="1">
        <f t="shared" si="161"/>
        <v>0</v>
      </c>
      <c r="N29" s="1">
        <f t="shared" ref="N29:S29" si="162">N28*N27</f>
        <v>0</v>
      </c>
      <c r="O29" s="1">
        <f t="shared" si="162"/>
        <v>0</v>
      </c>
      <c r="P29" s="1">
        <f t="shared" si="162"/>
        <v>0</v>
      </c>
      <c r="Q29" s="1">
        <f t="shared" si="162"/>
        <v>0</v>
      </c>
      <c r="R29" s="1">
        <f t="shared" si="162"/>
        <v>0</v>
      </c>
      <c r="S29" s="1">
        <f t="shared" si="162"/>
        <v>0</v>
      </c>
      <c r="T29" s="1">
        <f t="shared" ref="T29:U29" si="163">T28*T27</f>
        <v>0</v>
      </c>
      <c r="U29" s="1">
        <f t="shared" si="163"/>
        <v>0</v>
      </c>
    </row>
    <row r="30" spans="1:21" x14ac:dyDescent="0.2">
      <c r="A30" s="61" t="str">
        <f>'A cobrar'!A30</f>
        <v>Rol 10</v>
      </c>
      <c r="B30" s="10" t="s">
        <v>121</v>
      </c>
      <c r="C30" s="117"/>
      <c r="D30" s="59">
        <f>$C30*D31</f>
        <v>0</v>
      </c>
      <c r="E30" s="59">
        <f t="shared" ref="E30" si="164">$C30*E31</f>
        <v>0</v>
      </c>
      <c r="F30" s="59">
        <f t="shared" ref="F30" si="165">$C30*F31</f>
        <v>0</v>
      </c>
      <c r="G30" s="59">
        <f t="shared" ref="G30" si="166">$C30*G31</f>
        <v>0</v>
      </c>
      <c r="H30" s="59">
        <f t="shared" ref="H30" si="167">$C30*H31</f>
        <v>0</v>
      </c>
      <c r="I30" s="59">
        <f t="shared" ref="I30" si="168">$C30*I31</f>
        <v>0</v>
      </c>
      <c r="J30" s="59">
        <f t="shared" ref="J30" si="169">$C30*J31</f>
        <v>0</v>
      </c>
      <c r="K30" s="59">
        <f t="shared" ref="K30" si="170">$C30*K31</f>
        <v>0</v>
      </c>
      <c r="L30" s="59">
        <f t="shared" ref="L30" si="171">$C30*L31</f>
        <v>0</v>
      </c>
      <c r="M30" s="59">
        <f t="shared" ref="M30" si="172">$C30*M31</f>
        <v>0</v>
      </c>
      <c r="N30" s="59">
        <f t="shared" ref="N30" si="173">$C30*N31</f>
        <v>0</v>
      </c>
      <c r="O30" s="59">
        <f t="shared" ref="O30" si="174">$C30*O31</f>
        <v>0</v>
      </c>
      <c r="P30" s="59">
        <f t="shared" ref="P30" si="175">$C30*P31</f>
        <v>0</v>
      </c>
      <c r="Q30" s="59">
        <f t="shared" ref="Q30" si="176">$C30*Q31</f>
        <v>0</v>
      </c>
      <c r="R30" s="59">
        <f t="shared" ref="R30" si="177">$C30*R31</f>
        <v>0</v>
      </c>
      <c r="S30" s="59">
        <f t="shared" ref="S30" si="178">$C30*S31</f>
        <v>0</v>
      </c>
      <c r="T30" s="59">
        <f t="shared" ref="T30" si="179">$C30*T31</f>
        <v>0</v>
      </c>
      <c r="U30" s="59">
        <f t="shared" ref="U30" si="180">$C30*U31</f>
        <v>0</v>
      </c>
    </row>
    <row r="31" spans="1:21" x14ac:dyDescent="0.2">
      <c r="B31" s="10" t="s">
        <v>82</v>
      </c>
      <c r="C31" s="2">
        <f>SUM(D31:U31)</f>
        <v>0</v>
      </c>
      <c r="D31" s="60">
        <f>'A cobrar'!D31</f>
        <v>0</v>
      </c>
      <c r="E31" s="60">
        <f>'A cobrar'!E31</f>
        <v>0</v>
      </c>
      <c r="F31" s="60">
        <f>'A cobrar'!F31</f>
        <v>0</v>
      </c>
      <c r="G31" s="60">
        <f>'A cobrar'!G31</f>
        <v>0</v>
      </c>
      <c r="H31" s="60">
        <f>'A cobrar'!H31</f>
        <v>0</v>
      </c>
      <c r="I31" s="60">
        <f>'A cobrar'!I31</f>
        <v>0</v>
      </c>
      <c r="J31" s="60">
        <f>'A cobrar'!J31</f>
        <v>0</v>
      </c>
      <c r="K31" s="60">
        <f>'A cobrar'!K31</f>
        <v>0</v>
      </c>
      <c r="L31" s="60">
        <f>'A cobrar'!L31</f>
        <v>0</v>
      </c>
      <c r="M31" s="60">
        <f>'A cobrar'!M31</f>
        <v>0</v>
      </c>
      <c r="N31" s="60">
        <f>'A cobrar'!N31</f>
        <v>0</v>
      </c>
      <c r="O31" s="60">
        <f>'A cobrar'!O31</f>
        <v>0</v>
      </c>
      <c r="P31" s="60">
        <f>'A cobrar'!P31</f>
        <v>0</v>
      </c>
      <c r="Q31" s="60">
        <f>'A cobrar'!Q31</f>
        <v>0</v>
      </c>
      <c r="R31" s="60">
        <f>'A cobrar'!R31</f>
        <v>0</v>
      </c>
      <c r="S31" s="60">
        <f>'A cobrar'!S31</f>
        <v>0</v>
      </c>
      <c r="T31" s="60">
        <f>'A cobrar'!T31</f>
        <v>0</v>
      </c>
      <c r="U31" s="60">
        <f>'A cobrar'!U31</f>
        <v>0</v>
      </c>
    </row>
    <row r="32" spans="1:21" x14ac:dyDescent="0.2">
      <c r="C32" s="3">
        <f>SUM(D32:U32)</f>
        <v>0</v>
      </c>
      <c r="D32" s="1">
        <f>D31*D30</f>
        <v>0</v>
      </c>
      <c r="E32" s="1">
        <f t="shared" ref="E32:U32" si="181">E31*E30</f>
        <v>0</v>
      </c>
      <c r="F32" s="1">
        <f t="shared" si="181"/>
        <v>0</v>
      </c>
      <c r="G32" s="1">
        <f t="shared" si="181"/>
        <v>0</v>
      </c>
      <c r="H32" s="1">
        <f t="shared" si="181"/>
        <v>0</v>
      </c>
      <c r="I32" s="1">
        <f t="shared" si="181"/>
        <v>0</v>
      </c>
      <c r="J32" s="1">
        <f t="shared" si="181"/>
        <v>0</v>
      </c>
      <c r="K32" s="1">
        <f t="shared" si="181"/>
        <v>0</v>
      </c>
      <c r="L32" s="1">
        <f t="shared" si="181"/>
        <v>0</v>
      </c>
      <c r="M32" s="1">
        <f t="shared" si="181"/>
        <v>0</v>
      </c>
      <c r="N32" s="1">
        <f t="shared" si="181"/>
        <v>0</v>
      </c>
      <c r="O32" s="1">
        <f t="shared" si="181"/>
        <v>0</v>
      </c>
      <c r="P32" s="1">
        <f t="shared" si="181"/>
        <v>0</v>
      </c>
      <c r="Q32" s="1">
        <f t="shared" si="181"/>
        <v>0</v>
      </c>
      <c r="R32" s="1">
        <f t="shared" si="181"/>
        <v>0</v>
      </c>
      <c r="S32" s="1">
        <f t="shared" si="181"/>
        <v>0</v>
      </c>
      <c r="T32" s="1">
        <f t="shared" si="181"/>
        <v>0</v>
      </c>
      <c r="U32" s="1">
        <f t="shared" si="181"/>
        <v>0</v>
      </c>
    </row>
    <row r="33" spans="1:21" x14ac:dyDescent="0.2">
      <c r="A33" s="61" t="str">
        <f>'A cobrar'!A33</f>
        <v>Rol 11</v>
      </c>
      <c r="B33" s="16" t="s">
        <v>121</v>
      </c>
      <c r="C33" s="117"/>
      <c r="D33" s="59">
        <f>$C33*D34</f>
        <v>0</v>
      </c>
      <c r="E33" s="59">
        <f t="shared" ref="E33" si="182">$C33*E34</f>
        <v>0</v>
      </c>
      <c r="F33" s="59">
        <f t="shared" ref="F33" si="183">$C33*F34</f>
        <v>0</v>
      </c>
      <c r="G33" s="59">
        <f t="shared" ref="G33" si="184">$C33*G34</f>
        <v>0</v>
      </c>
      <c r="H33" s="59">
        <f t="shared" ref="H33" si="185">$C33*H34</f>
        <v>0</v>
      </c>
      <c r="I33" s="59">
        <f t="shared" ref="I33" si="186">$C33*I34</f>
        <v>0</v>
      </c>
      <c r="J33" s="59">
        <f t="shared" ref="J33" si="187">$C33*J34</f>
        <v>0</v>
      </c>
      <c r="K33" s="59">
        <f t="shared" ref="K33" si="188">$C33*K34</f>
        <v>0</v>
      </c>
      <c r="L33" s="59">
        <f t="shared" ref="L33" si="189">$C33*L34</f>
        <v>0</v>
      </c>
      <c r="M33" s="59">
        <f t="shared" ref="M33" si="190">$C33*M34</f>
        <v>0</v>
      </c>
      <c r="N33" s="59">
        <f t="shared" ref="N33" si="191">$C33*N34</f>
        <v>0</v>
      </c>
      <c r="O33" s="59">
        <f t="shared" ref="O33" si="192">$C33*O34</f>
        <v>0</v>
      </c>
      <c r="P33" s="59">
        <f t="shared" ref="P33" si="193">$C33*P34</f>
        <v>0</v>
      </c>
      <c r="Q33" s="59">
        <f t="shared" ref="Q33" si="194">$C33*Q34</f>
        <v>0</v>
      </c>
      <c r="R33" s="59">
        <f t="shared" ref="R33" si="195">$C33*R34</f>
        <v>0</v>
      </c>
      <c r="S33" s="59">
        <f t="shared" ref="S33" si="196">$C33*S34</f>
        <v>0</v>
      </c>
      <c r="T33" s="59">
        <f t="shared" ref="T33" si="197">$C33*T34</f>
        <v>0</v>
      </c>
      <c r="U33" s="59">
        <f t="shared" ref="U33" si="198">$C33*U34</f>
        <v>0</v>
      </c>
    </row>
    <row r="34" spans="1:21" x14ac:dyDescent="0.2">
      <c r="B34" s="10" t="s">
        <v>82</v>
      </c>
      <c r="C34" s="2">
        <f>SUM(D34:U34)</f>
        <v>0</v>
      </c>
      <c r="D34" s="60">
        <f>'A cobrar'!D34</f>
        <v>0</v>
      </c>
      <c r="E34" s="60">
        <f>'A cobrar'!E34</f>
        <v>0</v>
      </c>
      <c r="F34" s="60">
        <f>'A cobrar'!F34</f>
        <v>0</v>
      </c>
      <c r="G34" s="60">
        <f>'A cobrar'!G34</f>
        <v>0</v>
      </c>
      <c r="H34" s="60">
        <f>'A cobrar'!H34</f>
        <v>0</v>
      </c>
      <c r="I34" s="60">
        <f>'A cobrar'!I34</f>
        <v>0</v>
      </c>
      <c r="J34" s="60">
        <f>'A cobrar'!J34</f>
        <v>0</v>
      </c>
      <c r="K34" s="60">
        <f>'A cobrar'!K34</f>
        <v>0</v>
      </c>
      <c r="L34" s="60">
        <f>'A cobrar'!L34</f>
        <v>0</v>
      </c>
      <c r="M34" s="60">
        <f>'A cobrar'!M34</f>
        <v>0</v>
      </c>
      <c r="N34" s="60">
        <f>'A cobrar'!N34</f>
        <v>0</v>
      </c>
      <c r="O34" s="60">
        <f>'A cobrar'!O34</f>
        <v>0</v>
      </c>
      <c r="P34" s="60">
        <f>'A cobrar'!P34</f>
        <v>0</v>
      </c>
      <c r="Q34" s="60">
        <f>'A cobrar'!Q34</f>
        <v>0</v>
      </c>
      <c r="R34" s="60">
        <f>'A cobrar'!R34</f>
        <v>0</v>
      </c>
      <c r="S34" s="60">
        <f>'A cobrar'!S34</f>
        <v>0</v>
      </c>
      <c r="T34" s="60">
        <f>'A cobrar'!T34</f>
        <v>0</v>
      </c>
      <c r="U34" s="60">
        <f>'A cobrar'!U34</f>
        <v>0</v>
      </c>
    </row>
    <row r="35" spans="1:21" x14ac:dyDescent="0.2">
      <c r="C35" s="3">
        <f>SUM(D35:U35)</f>
        <v>0</v>
      </c>
      <c r="D35" s="1">
        <f>D34*D33</f>
        <v>0</v>
      </c>
      <c r="E35" s="1">
        <f t="shared" ref="E35:U35" si="199">E34*E33</f>
        <v>0</v>
      </c>
      <c r="F35" s="1">
        <f t="shared" si="199"/>
        <v>0</v>
      </c>
      <c r="G35" s="1">
        <f t="shared" si="199"/>
        <v>0</v>
      </c>
      <c r="H35" s="1">
        <f t="shared" si="199"/>
        <v>0</v>
      </c>
      <c r="I35" s="1">
        <f t="shared" si="199"/>
        <v>0</v>
      </c>
      <c r="J35" s="1">
        <f t="shared" si="199"/>
        <v>0</v>
      </c>
      <c r="K35" s="1">
        <f t="shared" si="199"/>
        <v>0</v>
      </c>
      <c r="L35" s="1">
        <f t="shared" si="199"/>
        <v>0</v>
      </c>
      <c r="M35" s="1">
        <f t="shared" si="199"/>
        <v>0</v>
      </c>
      <c r="N35" s="1">
        <f t="shared" si="199"/>
        <v>0</v>
      </c>
      <c r="O35" s="1">
        <f t="shared" si="199"/>
        <v>0</v>
      </c>
      <c r="P35" s="1">
        <f t="shared" si="199"/>
        <v>0</v>
      </c>
      <c r="Q35" s="1">
        <f t="shared" si="199"/>
        <v>0</v>
      </c>
      <c r="R35" s="1">
        <f t="shared" si="199"/>
        <v>0</v>
      </c>
      <c r="S35" s="1">
        <f t="shared" si="199"/>
        <v>0</v>
      </c>
      <c r="T35" s="1">
        <f t="shared" si="199"/>
        <v>0</v>
      </c>
      <c r="U35" s="1">
        <f t="shared" si="199"/>
        <v>0</v>
      </c>
    </row>
    <row r="36" spans="1:21" x14ac:dyDescent="0.2">
      <c r="A36" s="61" t="str">
        <f>'A cobrar'!A36</f>
        <v>Rol 12</v>
      </c>
      <c r="B36" s="10" t="s">
        <v>121</v>
      </c>
      <c r="C36" s="117"/>
      <c r="D36" s="59">
        <f>$C36*D37</f>
        <v>0</v>
      </c>
      <c r="E36" s="59">
        <f t="shared" ref="E36" si="200">$C36*E37</f>
        <v>0</v>
      </c>
      <c r="F36" s="59">
        <f t="shared" ref="F36" si="201">$C36*F37</f>
        <v>0</v>
      </c>
      <c r="G36" s="59">
        <f t="shared" ref="G36" si="202">$C36*G37</f>
        <v>0</v>
      </c>
      <c r="H36" s="59">
        <f t="shared" ref="H36" si="203">$C36*H37</f>
        <v>0</v>
      </c>
      <c r="I36" s="59">
        <f t="shared" ref="I36" si="204">$C36*I37</f>
        <v>0</v>
      </c>
      <c r="J36" s="59">
        <f t="shared" ref="J36" si="205">$C36*J37</f>
        <v>0</v>
      </c>
      <c r="K36" s="59">
        <f t="shared" ref="K36" si="206">$C36*K37</f>
        <v>0</v>
      </c>
      <c r="L36" s="59">
        <f t="shared" ref="L36" si="207">$C36*L37</f>
        <v>0</v>
      </c>
      <c r="M36" s="59">
        <f t="shared" ref="M36" si="208">$C36*M37</f>
        <v>0</v>
      </c>
      <c r="N36" s="59">
        <f t="shared" ref="N36" si="209">$C36*N37</f>
        <v>0</v>
      </c>
      <c r="O36" s="59">
        <f t="shared" ref="O36" si="210">$C36*O37</f>
        <v>0</v>
      </c>
      <c r="P36" s="59">
        <f t="shared" ref="P36" si="211">$C36*P37</f>
        <v>0</v>
      </c>
      <c r="Q36" s="59">
        <f t="shared" ref="Q36" si="212">$C36*Q37</f>
        <v>0</v>
      </c>
      <c r="R36" s="59">
        <f t="shared" ref="R36" si="213">$C36*R37</f>
        <v>0</v>
      </c>
      <c r="S36" s="59">
        <f t="shared" ref="S36" si="214">$C36*S37</f>
        <v>0</v>
      </c>
      <c r="T36" s="59">
        <f t="shared" ref="T36" si="215">$C36*T37</f>
        <v>0</v>
      </c>
      <c r="U36" s="59">
        <f t="shared" ref="U36" si="216">$C36*U37</f>
        <v>0</v>
      </c>
    </row>
    <row r="37" spans="1:21" x14ac:dyDescent="0.2">
      <c r="B37" s="10" t="s">
        <v>82</v>
      </c>
      <c r="C37" s="2">
        <f>SUM(D37:U37)</f>
        <v>0</v>
      </c>
      <c r="D37" s="60">
        <f>'A cobrar'!D37</f>
        <v>0</v>
      </c>
      <c r="E37" s="60">
        <f>'A cobrar'!E37</f>
        <v>0</v>
      </c>
      <c r="F37" s="60">
        <f>'A cobrar'!F37</f>
        <v>0</v>
      </c>
      <c r="G37" s="60">
        <f>'A cobrar'!G37</f>
        <v>0</v>
      </c>
      <c r="H37" s="60">
        <f>'A cobrar'!H37</f>
        <v>0</v>
      </c>
      <c r="I37" s="60">
        <f>'A cobrar'!I37</f>
        <v>0</v>
      </c>
      <c r="J37" s="60">
        <f>'A cobrar'!J37</f>
        <v>0</v>
      </c>
      <c r="K37" s="60">
        <f>'A cobrar'!K37</f>
        <v>0</v>
      </c>
      <c r="L37" s="60">
        <f>'A cobrar'!L37</f>
        <v>0</v>
      </c>
      <c r="M37" s="60">
        <f>'A cobrar'!M37</f>
        <v>0</v>
      </c>
      <c r="N37" s="60">
        <f>'A cobrar'!N37</f>
        <v>0</v>
      </c>
      <c r="O37" s="60">
        <f>'A cobrar'!O37</f>
        <v>0</v>
      </c>
      <c r="P37" s="60">
        <f>'A cobrar'!P37</f>
        <v>0</v>
      </c>
      <c r="Q37" s="60">
        <f>'A cobrar'!Q37</f>
        <v>0</v>
      </c>
      <c r="R37" s="60">
        <f>'A cobrar'!R37</f>
        <v>0</v>
      </c>
      <c r="S37" s="60">
        <f>'A cobrar'!S37</f>
        <v>0</v>
      </c>
      <c r="T37" s="60">
        <f>'A cobrar'!T37</f>
        <v>0</v>
      </c>
      <c r="U37" s="60">
        <f>'A cobrar'!U37</f>
        <v>0</v>
      </c>
    </row>
    <row r="38" spans="1:21" x14ac:dyDescent="0.2">
      <c r="C38" s="3">
        <f>SUM(D38:U38)</f>
        <v>0</v>
      </c>
      <c r="D38" s="1">
        <f>D37*D36</f>
        <v>0</v>
      </c>
      <c r="E38" s="1">
        <f t="shared" ref="E38:U38" si="217">E37*E36</f>
        <v>0</v>
      </c>
      <c r="F38" s="1">
        <f t="shared" si="217"/>
        <v>0</v>
      </c>
      <c r="G38" s="1">
        <f t="shared" si="217"/>
        <v>0</v>
      </c>
      <c r="H38" s="1">
        <f t="shared" si="217"/>
        <v>0</v>
      </c>
      <c r="I38" s="1">
        <f t="shared" si="217"/>
        <v>0</v>
      </c>
      <c r="J38" s="1">
        <f t="shared" si="217"/>
        <v>0</v>
      </c>
      <c r="K38" s="1">
        <f t="shared" si="217"/>
        <v>0</v>
      </c>
      <c r="L38" s="1">
        <f t="shared" si="217"/>
        <v>0</v>
      </c>
      <c r="M38" s="1">
        <f t="shared" si="217"/>
        <v>0</v>
      </c>
      <c r="N38" s="1">
        <f t="shared" si="217"/>
        <v>0</v>
      </c>
      <c r="O38" s="1">
        <f t="shared" si="217"/>
        <v>0</v>
      </c>
      <c r="P38" s="1">
        <f t="shared" si="217"/>
        <v>0</v>
      </c>
      <c r="Q38" s="1">
        <f t="shared" si="217"/>
        <v>0</v>
      </c>
      <c r="R38" s="1">
        <f t="shared" si="217"/>
        <v>0</v>
      </c>
      <c r="S38" s="1">
        <f t="shared" si="217"/>
        <v>0</v>
      </c>
      <c r="T38" s="1">
        <f t="shared" si="217"/>
        <v>0</v>
      </c>
      <c r="U38" s="1">
        <f t="shared" si="217"/>
        <v>0</v>
      </c>
    </row>
    <row r="39" spans="1:21" x14ac:dyDescent="0.2">
      <c r="A39" s="61" t="str">
        <f>'A cobrar'!A39</f>
        <v>Rol 13</v>
      </c>
      <c r="B39" s="10" t="s">
        <v>121</v>
      </c>
      <c r="C39" s="117"/>
      <c r="D39" s="59">
        <f>$C39*D40</f>
        <v>0</v>
      </c>
      <c r="E39" s="59">
        <f t="shared" ref="E39" si="218">$C39*E40</f>
        <v>0</v>
      </c>
      <c r="F39" s="59">
        <f t="shared" ref="F39" si="219">$C39*F40</f>
        <v>0</v>
      </c>
      <c r="G39" s="59">
        <f t="shared" ref="G39" si="220">$C39*G40</f>
        <v>0</v>
      </c>
      <c r="H39" s="59">
        <f t="shared" ref="H39" si="221">$C39*H40</f>
        <v>0</v>
      </c>
      <c r="I39" s="59">
        <f t="shared" ref="I39" si="222">$C39*I40</f>
        <v>0</v>
      </c>
      <c r="J39" s="59">
        <f t="shared" ref="J39" si="223">$C39*J40</f>
        <v>0</v>
      </c>
      <c r="K39" s="59">
        <f t="shared" ref="K39" si="224">$C39*K40</f>
        <v>0</v>
      </c>
      <c r="L39" s="59">
        <f t="shared" ref="L39" si="225">$C39*L40</f>
        <v>0</v>
      </c>
      <c r="M39" s="59">
        <f t="shared" ref="M39" si="226">$C39*M40</f>
        <v>0</v>
      </c>
      <c r="N39" s="59">
        <f t="shared" ref="N39" si="227">$C39*N40</f>
        <v>0</v>
      </c>
      <c r="O39" s="59">
        <f t="shared" ref="O39" si="228">$C39*O40</f>
        <v>0</v>
      </c>
      <c r="P39" s="59">
        <f t="shared" ref="P39" si="229">$C39*P40</f>
        <v>0</v>
      </c>
      <c r="Q39" s="59">
        <f t="shared" ref="Q39" si="230">$C39*Q40</f>
        <v>0</v>
      </c>
      <c r="R39" s="59">
        <f t="shared" ref="R39" si="231">$C39*R40</f>
        <v>0</v>
      </c>
      <c r="S39" s="59">
        <f t="shared" ref="S39" si="232">$C39*S40</f>
        <v>0</v>
      </c>
      <c r="T39" s="59">
        <f t="shared" ref="T39" si="233">$C39*T40</f>
        <v>0</v>
      </c>
      <c r="U39" s="59">
        <f t="shared" ref="U39" si="234">$C39*U40</f>
        <v>0</v>
      </c>
    </row>
    <row r="40" spans="1:21" x14ac:dyDescent="0.2">
      <c r="B40" s="10" t="s">
        <v>82</v>
      </c>
      <c r="C40" s="2">
        <f>SUM(D40:U40)</f>
        <v>0</v>
      </c>
      <c r="D40" s="60">
        <f>'A cobrar'!D40</f>
        <v>0</v>
      </c>
      <c r="E40" s="60">
        <f>'A cobrar'!E40</f>
        <v>0</v>
      </c>
      <c r="F40" s="60">
        <f>'A cobrar'!F40</f>
        <v>0</v>
      </c>
      <c r="G40" s="60">
        <f>'A cobrar'!G40</f>
        <v>0</v>
      </c>
      <c r="H40" s="60">
        <f>'A cobrar'!H40</f>
        <v>0</v>
      </c>
      <c r="I40" s="60">
        <f>'A cobrar'!I40</f>
        <v>0</v>
      </c>
      <c r="J40" s="60">
        <f>'A cobrar'!J40</f>
        <v>0</v>
      </c>
      <c r="K40" s="60">
        <f>'A cobrar'!K40</f>
        <v>0</v>
      </c>
      <c r="L40" s="60">
        <f>'A cobrar'!L40</f>
        <v>0</v>
      </c>
      <c r="M40" s="60">
        <f>'A cobrar'!M40</f>
        <v>0</v>
      </c>
      <c r="N40" s="60">
        <f>'A cobrar'!N40</f>
        <v>0</v>
      </c>
      <c r="O40" s="60">
        <f>'A cobrar'!O40</f>
        <v>0</v>
      </c>
      <c r="P40" s="60">
        <f>'A cobrar'!P40</f>
        <v>0</v>
      </c>
      <c r="Q40" s="60">
        <f>'A cobrar'!Q40</f>
        <v>0</v>
      </c>
      <c r="R40" s="60">
        <f>'A cobrar'!R40</f>
        <v>0</v>
      </c>
      <c r="S40" s="60">
        <f>'A cobrar'!S40</f>
        <v>0</v>
      </c>
      <c r="T40" s="60">
        <f>'A cobrar'!T40</f>
        <v>0</v>
      </c>
      <c r="U40" s="60">
        <f>'A cobrar'!U40</f>
        <v>0</v>
      </c>
    </row>
    <row r="41" spans="1:21" x14ac:dyDescent="0.2">
      <c r="C41" s="3">
        <f>SUM(D41:U41)</f>
        <v>0</v>
      </c>
      <c r="D41" s="1">
        <f>D40*D39</f>
        <v>0</v>
      </c>
      <c r="E41" s="1">
        <f t="shared" ref="E41:U41" si="235">E40*E39</f>
        <v>0</v>
      </c>
      <c r="F41" s="1">
        <f t="shared" si="235"/>
        <v>0</v>
      </c>
      <c r="G41" s="1">
        <f t="shared" si="235"/>
        <v>0</v>
      </c>
      <c r="H41" s="1">
        <f t="shared" si="235"/>
        <v>0</v>
      </c>
      <c r="I41" s="1">
        <f t="shared" si="235"/>
        <v>0</v>
      </c>
      <c r="J41" s="1">
        <f t="shared" si="235"/>
        <v>0</v>
      </c>
      <c r="K41" s="1">
        <f t="shared" si="235"/>
        <v>0</v>
      </c>
      <c r="L41" s="1">
        <f t="shared" si="235"/>
        <v>0</v>
      </c>
      <c r="M41" s="1">
        <f t="shared" si="235"/>
        <v>0</v>
      </c>
      <c r="N41" s="1">
        <f t="shared" si="235"/>
        <v>0</v>
      </c>
      <c r="O41" s="1">
        <f t="shared" si="235"/>
        <v>0</v>
      </c>
      <c r="P41" s="1">
        <f t="shared" si="235"/>
        <v>0</v>
      </c>
      <c r="Q41" s="1">
        <f t="shared" si="235"/>
        <v>0</v>
      </c>
      <c r="R41" s="1">
        <f t="shared" si="235"/>
        <v>0</v>
      </c>
      <c r="S41" s="1">
        <f t="shared" si="235"/>
        <v>0</v>
      </c>
      <c r="T41" s="1">
        <f t="shared" si="235"/>
        <v>0</v>
      </c>
      <c r="U41" s="1">
        <f t="shared" si="235"/>
        <v>0</v>
      </c>
    </row>
    <row r="42" spans="1:21" x14ac:dyDescent="0.2">
      <c r="A42" s="61" t="str">
        <f>'A cobrar'!A42</f>
        <v>Rol 14</v>
      </c>
      <c r="B42" s="10" t="s">
        <v>121</v>
      </c>
      <c r="C42" s="117"/>
      <c r="D42" s="59">
        <f>$C42*D43</f>
        <v>0</v>
      </c>
      <c r="E42" s="59">
        <f t="shared" ref="E42" si="236">$C42*E43</f>
        <v>0</v>
      </c>
      <c r="F42" s="59">
        <f t="shared" ref="F42" si="237">$C42*F43</f>
        <v>0</v>
      </c>
      <c r="G42" s="59">
        <f t="shared" ref="G42" si="238">$C42*G43</f>
        <v>0</v>
      </c>
      <c r="H42" s="59">
        <f t="shared" ref="H42" si="239">$C42*H43</f>
        <v>0</v>
      </c>
      <c r="I42" s="59">
        <f t="shared" ref="I42" si="240">$C42*I43</f>
        <v>0</v>
      </c>
      <c r="J42" s="59">
        <f t="shared" ref="J42" si="241">$C42*J43</f>
        <v>0</v>
      </c>
      <c r="K42" s="59">
        <f t="shared" ref="K42" si="242">$C42*K43</f>
        <v>0</v>
      </c>
      <c r="L42" s="59">
        <f t="shared" ref="L42" si="243">$C42*L43</f>
        <v>0</v>
      </c>
      <c r="M42" s="59">
        <f t="shared" ref="M42" si="244">$C42*M43</f>
        <v>0</v>
      </c>
      <c r="N42" s="59">
        <f t="shared" ref="N42" si="245">$C42*N43</f>
        <v>0</v>
      </c>
      <c r="O42" s="59">
        <f t="shared" ref="O42" si="246">$C42*O43</f>
        <v>0</v>
      </c>
      <c r="P42" s="59">
        <f t="shared" ref="P42" si="247">$C42*P43</f>
        <v>0</v>
      </c>
      <c r="Q42" s="59">
        <f t="shared" ref="Q42" si="248">$C42*Q43</f>
        <v>0</v>
      </c>
      <c r="R42" s="59">
        <f t="shared" ref="R42" si="249">$C42*R43</f>
        <v>0</v>
      </c>
      <c r="S42" s="59">
        <f t="shared" ref="S42" si="250">$C42*S43</f>
        <v>0</v>
      </c>
      <c r="T42" s="59">
        <f t="shared" ref="T42" si="251">$C42*T43</f>
        <v>0</v>
      </c>
      <c r="U42" s="59">
        <f t="shared" ref="U42" si="252">$C42*U43</f>
        <v>0</v>
      </c>
    </row>
    <row r="43" spans="1:21" x14ac:dyDescent="0.2">
      <c r="B43" s="10" t="s">
        <v>82</v>
      </c>
      <c r="C43" s="2">
        <f>SUM(D43:U43)</f>
        <v>0</v>
      </c>
      <c r="D43" s="60">
        <f>'A cobrar'!D43</f>
        <v>0</v>
      </c>
      <c r="E43" s="60">
        <f>'A cobrar'!E43</f>
        <v>0</v>
      </c>
      <c r="F43" s="60">
        <f>'A cobrar'!F43</f>
        <v>0</v>
      </c>
      <c r="G43" s="60">
        <f>'A cobrar'!G43</f>
        <v>0</v>
      </c>
      <c r="H43" s="60">
        <f>'A cobrar'!H43</f>
        <v>0</v>
      </c>
      <c r="I43" s="60">
        <f>'A cobrar'!I43</f>
        <v>0</v>
      </c>
      <c r="J43" s="60">
        <f>'A cobrar'!J43</f>
        <v>0</v>
      </c>
      <c r="K43" s="60">
        <f>'A cobrar'!K43</f>
        <v>0</v>
      </c>
      <c r="L43" s="60">
        <f>'A cobrar'!L43</f>
        <v>0</v>
      </c>
      <c r="M43" s="60">
        <f>'A cobrar'!M43</f>
        <v>0</v>
      </c>
      <c r="N43" s="60">
        <f>'A cobrar'!N43</f>
        <v>0</v>
      </c>
      <c r="O43" s="60">
        <f>'A cobrar'!O43</f>
        <v>0</v>
      </c>
      <c r="P43" s="60">
        <f>'A cobrar'!P43</f>
        <v>0</v>
      </c>
      <c r="Q43" s="60">
        <f>'A cobrar'!Q43</f>
        <v>0</v>
      </c>
      <c r="R43" s="60">
        <f>'A cobrar'!R43</f>
        <v>0</v>
      </c>
      <c r="S43" s="60">
        <f>'A cobrar'!S43</f>
        <v>0</v>
      </c>
      <c r="T43" s="60">
        <f>'A cobrar'!T43</f>
        <v>0</v>
      </c>
      <c r="U43" s="60">
        <f>'A cobrar'!U43</f>
        <v>0</v>
      </c>
    </row>
    <row r="44" spans="1:21" x14ac:dyDescent="0.2">
      <c r="C44" s="3">
        <f>SUM(D44:U44)</f>
        <v>0</v>
      </c>
      <c r="D44" s="1">
        <f>D43*D42</f>
        <v>0</v>
      </c>
      <c r="E44" s="1">
        <f t="shared" ref="E44:U44" si="253">E43*E42</f>
        <v>0</v>
      </c>
      <c r="F44" s="1">
        <f t="shared" si="253"/>
        <v>0</v>
      </c>
      <c r="G44" s="1">
        <f t="shared" si="253"/>
        <v>0</v>
      </c>
      <c r="H44" s="1">
        <f t="shared" si="253"/>
        <v>0</v>
      </c>
      <c r="I44" s="1">
        <f t="shared" si="253"/>
        <v>0</v>
      </c>
      <c r="J44" s="1">
        <f t="shared" si="253"/>
        <v>0</v>
      </c>
      <c r="K44" s="1">
        <f t="shared" si="253"/>
        <v>0</v>
      </c>
      <c r="L44" s="1">
        <f t="shared" si="253"/>
        <v>0</v>
      </c>
      <c r="M44" s="1">
        <f t="shared" si="253"/>
        <v>0</v>
      </c>
      <c r="N44" s="1">
        <f t="shared" si="253"/>
        <v>0</v>
      </c>
      <c r="O44" s="1">
        <f t="shared" si="253"/>
        <v>0</v>
      </c>
      <c r="P44" s="1">
        <f t="shared" si="253"/>
        <v>0</v>
      </c>
      <c r="Q44" s="1">
        <f t="shared" si="253"/>
        <v>0</v>
      </c>
      <c r="R44" s="1">
        <f t="shared" si="253"/>
        <v>0</v>
      </c>
      <c r="S44" s="1">
        <f t="shared" si="253"/>
        <v>0</v>
      </c>
      <c r="T44" s="1">
        <f t="shared" si="253"/>
        <v>0</v>
      </c>
      <c r="U44" s="1">
        <f t="shared" si="253"/>
        <v>0</v>
      </c>
    </row>
    <row r="45" spans="1:21" x14ac:dyDescent="0.2">
      <c r="A45" s="61" t="str">
        <f>'A cobrar'!A45</f>
        <v>Rol 15</v>
      </c>
      <c r="B45" s="10" t="s">
        <v>121</v>
      </c>
      <c r="C45" s="117"/>
      <c r="D45" s="59">
        <f>$C45*D46</f>
        <v>0</v>
      </c>
      <c r="E45" s="59">
        <f t="shared" ref="E45" si="254">$C45*E46</f>
        <v>0</v>
      </c>
      <c r="F45" s="59">
        <f t="shared" ref="F45" si="255">$C45*F46</f>
        <v>0</v>
      </c>
      <c r="G45" s="59">
        <f t="shared" ref="G45" si="256">$C45*G46</f>
        <v>0</v>
      </c>
      <c r="H45" s="59">
        <f t="shared" ref="H45" si="257">$C45*H46</f>
        <v>0</v>
      </c>
      <c r="I45" s="59">
        <f t="shared" ref="I45" si="258">$C45*I46</f>
        <v>0</v>
      </c>
      <c r="J45" s="59">
        <f t="shared" ref="J45" si="259">$C45*J46</f>
        <v>0</v>
      </c>
      <c r="K45" s="59">
        <f t="shared" ref="K45" si="260">$C45*K46</f>
        <v>0</v>
      </c>
      <c r="L45" s="59">
        <f t="shared" ref="L45" si="261">$C45*L46</f>
        <v>0</v>
      </c>
      <c r="M45" s="59">
        <f t="shared" ref="M45" si="262">$C45*M46</f>
        <v>0</v>
      </c>
      <c r="N45" s="59">
        <f t="shared" ref="N45" si="263">$C45*N46</f>
        <v>0</v>
      </c>
      <c r="O45" s="59">
        <f t="shared" ref="O45" si="264">$C45*O46</f>
        <v>0</v>
      </c>
      <c r="P45" s="59">
        <f t="shared" ref="P45" si="265">$C45*P46</f>
        <v>0</v>
      </c>
      <c r="Q45" s="59">
        <f t="shared" ref="Q45" si="266">$C45*Q46</f>
        <v>0</v>
      </c>
      <c r="R45" s="59">
        <f t="shared" ref="R45" si="267">$C45*R46</f>
        <v>0</v>
      </c>
      <c r="S45" s="59">
        <f t="shared" ref="S45" si="268">$C45*S46</f>
        <v>0</v>
      </c>
      <c r="T45" s="59">
        <f t="shared" ref="T45" si="269">$C45*T46</f>
        <v>0</v>
      </c>
      <c r="U45" s="59">
        <f t="shared" ref="U45" si="270">$C45*U46</f>
        <v>0</v>
      </c>
    </row>
    <row r="46" spans="1:21" x14ac:dyDescent="0.2">
      <c r="B46" s="10" t="s">
        <v>82</v>
      </c>
      <c r="C46" s="2">
        <f>SUM(D46:U46)</f>
        <v>0</v>
      </c>
      <c r="D46" s="60">
        <f>'A cobrar'!D46</f>
        <v>0</v>
      </c>
      <c r="E46" s="60">
        <f>'A cobrar'!E46</f>
        <v>0</v>
      </c>
      <c r="F46" s="60">
        <f>'A cobrar'!F46</f>
        <v>0</v>
      </c>
      <c r="G46" s="60">
        <f>'A cobrar'!G46</f>
        <v>0</v>
      </c>
      <c r="H46" s="60">
        <f>'A cobrar'!H46</f>
        <v>0</v>
      </c>
      <c r="I46" s="60">
        <f>'A cobrar'!I46</f>
        <v>0</v>
      </c>
      <c r="J46" s="60">
        <f>'A cobrar'!J46</f>
        <v>0</v>
      </c>
      <c r="K46" s="60">
        <f>'A cobrar'!K46</f>
        <v>0</v>
      </c>
      <c r="L46" s="60">
        <f>'A cobrar'!L46</f>
        <v>0</v>
      </c>
      <c r="M46" s="60">
        <f>'A cobrar'!M46</f>
        <v>0</v>
      </c>
      <c r="N46" s="60">
        <f>'A cobrar'!N46</f>
        <v>0</v>
      </c>
      <c r="O46" s="60">
        <f>'A cobrar'!O46</f>
        <v>0</v>
      </c>
      <c r="P46" s="60">
        <f>'A cobrar'!P46</f>
        <v>0</v>
      </c>
      <c r="Q46" s="60">
        <f>'A cobrar'!Q46</f>
        <v>0</v>
      </c>
      <c r="R46" s="60">
        <f>'A cobrar'!R46</f>
        <v>0</v>
      </c>
      <c r="S46" s="60">
        <f>'A cobrar'!S46</f>
        <v>0</v>
      </c>
      <c r="T46" s="60">
        <f>'A cobrar'!T46</f>
        <v>0</v>
      </c>
      <c r="U46" s="60">
        <f>'A cobrar'!U46</f>
        <v>0</v>
      </c>
    </row>
    <row r="47" spans="1:21" x14ac:dyDescent="0.2">
      <c r="C47" s="3">
        <f>SUM(D47:U47)</f>
        <v>0</v>
      </c>
      <c r="D47" s="1">
        <f>D46*D45</f>
        <v>0</v>
      </c>
      <c r="E47" s="1">
        <f t="shared" ref="E47:U47" si="271">E46*E45</f>
        <v>0</v>
      </c>
      <c r="F47" s="1">
        <f t="shared" si="271"/>
        <v>0</v>
      </c>
      <c r="G47" s="1">
        <f t="shared" si="271"/>
        <v>0</v>
      </c>
      <c r="H47" s="1">
        <f t="shared" si="271"/>
        <v>0</v>
      </c>
      <c r="I47" s="1">
        <f t="shared" si="271"/>
        <v>0</v>
      </c>
      <c r="J47" s="1">
        <f t="shared" si="271"/>
        <v>0</v>
      </c>
      <c r="K47" s="1">
        <f t="shared" si="271"/>
        <v>0</v>
      </c>
      <c r="L47" s="1">
        <f t="shared" si="271"/>
        <v>0</v>
      </c>
      <c r="M47" s="1">
        <f t="shared" si="271"/>
        <v>0</v>
      </c>
      <c r="N47" s="1">
        <f t="shared" si="271"/>
        <v>0</v>
      </c>
      <c r="O47" s="1">
        <f t="shared" si="271"/>
        <v>0</v>
      </c>
      <c r="P47" s="1">
        <f t="shared" si="271"/>
        <v>0</v>
      </c>
      <c r="Q47" s="1">
        <f t="shared" si="271"/>
        <v>0</v>
      </c>
      <c r="R47" s="1">
        <f t="shared" si="271"/>
        <v>0</v>
      </c>
      <c r="S47" s="1">
        <f t="shared" si="271"/>
        <v>0</v>
      </c>
      <c r="T47" s="1">
        <f t="shared" si="271"/>
        <v>0</v>
      </c>
      <c r="U47" s="1">
        <f t="shared" si="271"/>
        <v>0</v>
      </c>
    </row>
    <row r="50" spans="1:21" x14ac:dyDescent="0.2">
      <c r="A50" s="8" t="s">
        <v>122</v>
      </c>
      <c r="B50" s="12">
        <f>SUM(D50:U50)</f>
        <v>0</v>
      </c>
      <c r="C50" s="105" t="s">
        <v>80</v>
      </c>
      <c r="D50" s="3">
        <f>SUM(D51:D58)</f>
        <v>0</v>
      </c>
      <c r="E50" s="3">
        <f t="shared" ref="E50:U50" si="272">SUM(E51:E58)</f>
        <v>0</v>
      </c>
      <c r="F50" s="3">
        <f t="shared" si="272"/>
        <v>0</v>
      </c>
      <c r="G50" s="3">
        <f t="shared" si="272"/>
        <v>0</v>
      </c>
      <c r="H50" s="3">
        <f t="shared" si="272"/>
        <v>0</v>
      </c>
      <c r="I50" s="3">
        <f t="shared" si="272"/>
        <v>0</v>
      </c>
      <c r="J50" s="3">
        <f t="shared" si="272"/>
        <v>0</v>
      </c>
      <c r="K50" s="3">
        <f t="shared" si="272"/>
        <v>0</v>
      </c>
      <c r="L50" s="3">
        <f t="shared" si="272"/>
        <v>0</v>
      </c>
      <c r="M50" s="3">
        <f t="shared" si="272"/>
        <v>0</v>
      </c>
      <c r="N50" s="3">
        <f t="shared" si="272"/>
        <v>0</v>
      </c>
      <c r="O50" s="3">
        <f t="shared" si="272"/>
        <v>0</v>
      </c>
      <c r="P50" s="3">
        <f t="shared" si="272"/>
        <v>0</v>
      </c>
      <c r="Q50" s="3">
        <f t="shared" si="272"/>
        <v>0</v>
      </c>
      <c r="R50" s="3">
        <f t="shared" si="272"/>
        <v>0</v>
      </c>
      <c r="S50" s="3">
        <f t="shared" si="272"/>
        <v>0</v>
      </c>
      <c r="T50" s="3">
        <f t="shared" si="272"/>
        <v>0</v>
      </c>
      <c r="U50" s="3">
        <f t="shared" si="272"/>
        <v>0</v>
      </c>
    </row>
    <row r="51" spans="1:21" x14ac:dyDescent="0.2">
      <c r="A51" s="61" t="str">
        <f>'A cobrar'!A51</f>
        <v>Recurso 1</v>
      </c>
      <c r="B51" s="10" t="s">
        <v>96</v>
      </c>
      <c r="C51" s="11">
        <f>SUM(D51:U51)</f>
        <v>0</v>
      </c>
      <c r="D51" s="59">
        <f>'A cobrar'!D51</f>
        <v>0</v>
      </c>
      <c r="E51" s="59">
        <f>'A cobrar'!E51</f>
        <v>0</v>
      </c>
      <c r="F51" s="59">
        <f>'A cobrar'!F51</f>
        <v>0</v>
      </c>
      <c r="G51" s="59">
        <f>'A cobrar'!G51</f>
        <v>0</v>
      </c>
      <c r="H51" s="59">
        <f>'A cobrar'!H51</f>
        <v>0</v>
      </c>
      <c r="I51" s="59">
        <f>'A cobrar'!I51</f>
        <v>0</v>
      </c>
      <c r="J51" s="59">
        <f>'A cobrar'!J51</f>
        <v>0</v>
      </c>
      <c r="K51" s="59">
        <f>'A cobrar'!K51</f>
        <v>0</v>
      </c>
      <c r="L51" s="59">
        <f>'A cobrar'!L51</f>
        <v>0</v>
      </c>
      <c r="M51" s="59">
        <f>'A cobrar'!M51</f>
        <v>0</v>
      </c>
      <c r="N51" s="59">
        <f>'A cobrar'!N51</f>
        <v>0</v>
      </c>
      <c r="O51" s="59">
        <f>'A cobrar'!O51</f>
        <v>0</v>
      </c>
      <c r="P51" s="59">
        <f>'A cobrar'!P51</f>
        <v>0</v>
      </c>
      <c r="Q51" s="59">
        <f>'A cobrar'!Q51</f>
        <v>0</v>
      </c>
      <c r="R51" s="59">
        <f>'A cobrar'!R51</f>
        <v>0</v>
      </c>
      <c r="S51" s="59">
        <f>'A cobrar'!S51</f>
        <v>0</v>
      </c>
      <c r="T51" s="59">
        <f>'A cobrar'!T51</f>
        <v>0</v>
      </c>
      <c r="U51" s="59">
        <f>'A cobrar'!U51</f>
        <v>0</v>
      </c>
    </row>
    <row r="52" spans="1:21" x14ac:dyDescent="0.2">
      <c r="A52" s="61" t="str">
        <f>'A cobrar'!A52</f>
        <v>Recurso 2</v>
      </c>
      <c r="B52" s="10" t="s">
        <v>96</v>
      </c>
      <c r="C52" s="11">
        <f t="shared" ref="C52:C58" si="273">SUM(D52:U52)</f>
        <v>0</v>
      </c>
      <c r="D52" s="59">
        <f>'A cobrar'!D52</f>
        <v>0</v>
      </c>
      <c r="E52" s="59">
        <f>'A cobrar'!E52</f>
        <v>0</v>
      </c>
      <c r="F52" s="59">
        <f>'A cobrar'!F52</f>
        <v>0</v>
      </c>
      <c r="G52" s="59">
        <f>'A cobrar'!G52</f>
        <v>0</v>
      </c>
      <c r="H52" s="59">
        <f>'A cobrar'!H52</f>
        <v>0</v>
      </c>
      <c r="I52" s="59">
        <f>'A cobrar'!I52</f>
        <v>0</v>
      </c>
      <c r="J52" s="59">
        <f>'A cobrar'!J52</f>
        <v>0</v>
      </c>
      <c r="K52" s="59">
        <f>'A cobrar'!K52</f>
        <v>0</v>
      </c>
      <c r="L52" s="59">
        <f>'A cobrar'!L52</f>
        <v>0</v>
      </c>
      <c r="M52" s="59">
        <f>'A cobrar'!M52</f>
        <v>0</v>
      </c>
      <c r="N52" s="59">
        <f>'A cobrar'!N52</f>
        <v>0</v>
      </c>
      <c r="O52" s="59">
        <f>'A cobrar'!O52</f>
        <v>0</v>
      </c>
      <c r="P52" s="59">
        <f>'A cobrar'!P52</f>
        <v>0</v>
      </c>
      <c r="Q52" s="59">
        <f>'A cobrar'!Q52</f>
        <v>0</v>
      </c>
      <c r="R52" s="59">
        <f>'A cobrar'!R52</f>
        <v>0</v>
      </c>
      <c r="S52" s="59">
        <f>'A cobrar'!S52</f>
        <v>0</v>
      </c>
      <c r="T52" s="59">
        <f>'A cobrar'!T52</f>
        <v>0</v>
      </c>
      <c r="U52" s="59">
        <f>'A cobrar'!U52</f>
        <v>0</v>
      </c>
    </row>
    <row r="53" spans="1:21" x14ac:dyDescent="0.2">
      <c r="A53" s="61" t="str">
        <f>'A cobrar'!A53</f>
        <v>Recurso 3</v>
      </c>
      <c r="B53" s="10" t="s">
        <v>96</v>
      </c>
      <c r="C53" s="11">
        <f t="shared" si="273"/>
        <v>0</v>
      </c>
      <c r="D53" s="59">
        <f>'A cobrar'!D53</f>
        <v>0</v>
      </c>
      <c r="E53" s="59">
        <f>'A cobrar'!E53</f>
        <v>0</v>
      </c>
      <c r="F53" s="59">
        <f>'A cobrar'!F53</f>
        <v>0</v>
      </c>
      <c r="G53" s="59">
        <f>'A cobrar'!G53</f>
        <v>0</v>
      </c>
      <c r="H53" s="59">
        <f>'A cobrar'!H53</f>
        <v>0</v>
      </c>
      <c r="I53" s="59">
        <f>'A cobrar'!I53</f>
        <v>0</v>
      </c>
      <c r="J53" s="59">
        <f>'A cobrar'!J53</f>
        <v>0</v>
      </c>
      <c r="K53" s="59">
        <f>'A cobrar'!K53</f>
        <v>0</v>
      </c>
      <c r="L53" s="59">
        <f>'A cobrar'!L53</f>
        <v>0</v>
      </c>
      <c r="M53" s="59">
        <f>'A cobrar'!M53</f>
        <v>0</v>
      </c>
      <c r="N53" s="59">
        <f>'A cobrar'!N53</f>
        <v>0</v>
      </c>
      <c r="O53" s="59">
        <f>'A cobrar'!O53</f>
        <v>0</v>
      </c>
      <c r="P53" s="59">
        <f>'A cobrar'!P53</f>
        <v>0</v>
      </c>
      <c r="Q53" s="59">
        <f>'A cobrar'!Q53</f>
        <v>0</v>
      </c>
      <c r="R53" s="59">
        <f>'A cobrar'!R53</f>
        <v>0</v>
      </c>
      <c r="S53" s="59">
        <f>'A cobrar'!S53</f>
        <v>0</v>
      </c>
      <c r="T53" s="59">
        <f>'A cobrar'!T53</f>
        <v>0</v>
      </c>
      <c r="U53" s="59">
        <f>'A cobrar'!U53</f>
        <v>0</v>
      </c>
    </row>
    <row r="54" spans="1:21" x14ac:dyDescent="0.2">
      <c r="A54" s="61" t="str">
        <f>'A cobrar'!A54</f>
        <v>Recurso 4</v>
      </c>
      <c r="B54" s="10" t="s">
        <v>96</v>
      </c>
      <c r="C54" s="11">
        <f t="shared" si="273"/>
        <v>0</v>
      </c>
      <c r="D54" s="59">
        <f>'A cobrar'!D54</f>
        <v>0</v>
      </c>
      <c r="E54" s="59">
        <f>'A cobrar'!E54</f>
        <v>0</v>
      </c>
      <c r="F54" s="59">
        <f>'A cobrar'!F54</f>
        <v>0</v>
      </c>
      <c r="G54" s="59">
        <f>'A cobrar'!G54</f>
        <v>0</v>
      </c>
      <c r="H54" s="59">
        <f>'A cobrar'!H54</f>
        <v>0</v>
      </c>
      <c r="I54" s="59">
        <f>'A cobrar'!I54</f>
        <v>0</v>
      </c>
      <c r="J54" s="59">
        <f>'A cobrar'!J54</f>
        <v>0</v>
      </c>
      <c r="K54" s="59">
        <f>'A cobrar'!K54</f>
        <v>0</v>
      </c>
      <c r="L54" s="59">
        <f>'A cobrar'!L54</f>
        <v>0</v>
      </c>
      <c r="M54" s="59">
        <f>'A cobrar'!M54</f>
        <v>0</v>
      </c>
      <c r="N54" s="59">
        <f>'A cobrar'!N54</f>
        <v>0</v>
      </c>
      <c r="O54" s="59">
        <f>'A cobrar'!O54</f>
        <v>0</v>
      </c>
      <c r="P54" s="59">
        <f>'A cobrar'!P54</f>
        <v>0</v>
      </c>
      <c r="Q54" s="59">
        <f>'A cobrar'!Q54</f>
        <v>0</v>
      </c>
      <c r="R54" s="59">
        <f>'A cobrar'!R54</f>
        <v>0</v>
      </c>
      <c r="S54" s="59">
        <f>'A cobrar'!S54</f>
        <v>0</v>
      </c>
      <c r="T54" s="59">
        <f>'A cobrar'!T54</f>
        <v>0</v>
      </c>
      <c r="U54" s="59">
        <f>'A cobrar'!U54</f>
        <v>0</v>
      </c>
    </row>
    <row r="55" spans="1:21" x14ac:dyDescent="0.2">
      <c r="A55" s="61" t="str">
        <f>'A cobrar'!A55</f>
        <v>Recurso 5</v>
      </c>
      <c r="B55" s="10" t="s">
        <v>96</v>
      </c>
      <c r="C55" s="11">
        <f t="shared" si="273"/>
        <v>0</v>
      </c>
      <c r="D55" s="59">
        <f>'A cobrar'!D55</f>
        <v>0</v>
      </c>
      <c r="E55" s="59">
        <f>'A cobrar'!E55</f>
        <v>0</v>
      </c>
      <c r="F55" s="59">
        <f>'A cobrar'!F55</f>
        <v>0</v>
      </c>
      <c r="G55" s="59">
        <f>'A cobrar'!G55</f>
        <v>0</v>
      </c>
      <c r="H55" s="59">
        <f>'A cobrar'!H55</f>
        <v>0</v>
      </c>
      <c r="I55" s="59">
        <f>'A cobrar'!I55</f>
        <v>0</v>
      </c>
      <c r="J55" s="59">
        <f>'A cobrar'!J55</f>
        <v>0</v>
      </c>
      <c r="K55" s="59">
        <f>'A cobrar'!K55</f>
        <v>0</v>
      </c>
      <c r="L55" s="59">
        <f>'A cobrar'!L55</f>
        <v>0</v>
      </c>
      <c r="M55" s="59">
        <f>'A cobrar'!M55</f>
        <v>0</v>
      </c>
      <c r="N55" s="59">
        <f>'A cobrar'!N55</f>
        <v>0</v>
      </c>
      <c r="O55" s="59">
        <f>'A cobrar'!O55</f>
        <v>0</v>
      </c>
      <c r="P55" s="59">
        <f>'A cobrar'!P55</f>
        <v>0</v>
      </c>
      <c r="Q55" s="59">
        <f>'A cobrar'!Q55</f>
        <v>0</v>
      </c>
      <c r="R55" s="59">
        <f>'A cobrar'!R55</f>
        <v>0</v>
      </c>
      <c r="S55" s="59">
        <f>'A cobrar'!S55</f>
        <v>0</v>
      </c>
      <c r="T55" s="59">
        <f>'A cobrar'!T55</f>
        <v>0</v>
      </c>
      <c r="U55" s="59">
        <f>'A cobrar'!U55</f>
        <v>0</v>
      </c>
    </row>
    <row r="56" spans="1:21" x14ac:dyDescent="0.2">
      <c r="A56" s="61" t="str">
        <f>'A cobrar'!A56</f>
        <v>Recurso 6</v>
      </c>
      <c r="B56" s="10" t="s">
        <v>96</v>
      </c>
      <c r="C56" s="11">
        <f t="shared" si="273"/>
        <v>0</v>
      </c>
      <c r="D56" s="59">
        <f>'A cobrar'!D56</f>
        <v>0</v>
      </c>
      <c r="E56" s="59">
        <f>'A cobrar'!E56</f>
        <v>0</v>
      </c>
      <c r="F56" s="59">
        <f>'A cobrar'!F56</f>
        <v>0</v>
      </c>
      <c r="G56" s="59">
        <f>'A cobrar'!G56</f>
        <v>0</v>
      </c>
      <c r="H56" s="59">
        <f>'A cobrar'!H56</f>
        <v>0</v>
      </c>
      <c r="I56" s="59">
        <f>'A cobrar'!I56</f>
        <v>0</v>
      </c>
      <c r="J56" s="59">
        <f>'A cobrar'!J56</f>
        <v>0</v>
      </c>
      <c r="K56" s="59">
        <f>'A cobrar'!K56</f>
        <v>0</v>
      </c>
      <c r="L56" s="59">
        <f>'A cobrar'!L56</f>
        <v>0</v>
      </c>
      <c r="M56" s="59">
        <f>'A cobrar'!M56</f>
        <v>0</v>
      </c>
      <c r="N56" s="59">
        <f>'A cobrar'!N56</f>
        <v>0</v>
      </c>
      <c r="O56" s="59">
        <f>'A cobrar'!O56</f>
        <v>0</v>
      </c>
      <c r="P56" s="59">
        <f>'A cobrar'!P56</f>
        <v>0</v>
      </c>
      <c r="Q56" s="59">
        <f>'A cobrar'!Q56</f>
        <v>0</v>
      </c>
      <c r="R56" s="59">
        <f>'A cobrar'!R56</f>
        <v>0</v>
      </c>
      <c r="S56" s="59">
        <f>'A cobrar'!S56</f>
        <v>0</v>
      </c>
      <c r="T56" s="59">
        <f>'A cobrar'!T56</f>
        <v>0</v>
      </c>
      <c r="U56" s="59">
        <f>'A cobrar'!U56</f>
        <v>0</v>
      </c>
    </row>
    <row r="57" spans="1:21" x14ac:dyDescent="0.2">
      <c r="A57" s="61" t="str">
        <f>'A cobrar'!A57</f>
        <v>Recurso 7</v>
      </c>
      <c r="B57" s="10" t="s">
        <v>96</v>
      </c>
      <c r="C57" s="11">
        <f t="shared" si="273"/>
        <v>0</v>
      </c>
      <c r="D57" s="59">
        <f>'A cobrar'!D57</f>
        <v>0</v>
      </c>
      <c r="E57" s="59">
        <f>'A cobrar'!E57</f>
        <v>0</v>
      </c>
      <c r="F57" s="59">
        <f>'A cobrar'!F57</f>
        <v>0</v>
      </c>
      <c r="G57" s="59">
        <f>'A cobrar'!G57</f>
        <v>0</v>
      </c>
      <c r="H57" s="59">
        <f>'A cobrar'!H57</f>
        <v>0</v>
      </c>
      <c r="I57" s="59">
        <f>'A cobrar'!I57</f>
        <v>0</v>
      </c>
      <c r="J57" s="59">
        <f>'A cobrar'!J57</f>
        <v>0</v>
      </c>
      <c r="K57" s="59">
        <f>'A cobrar'!K57</f>
        <v>0</v>
      </c>
      <c r="L57" s="59">
        <f>'A cobrar'!L57</f>
        <v>0</v>
      </c>
      <c r="M57" s="59">
        <f>'A cobrar'!M57</f>
        <v>0</v>
      </c>
      <c r="N57" s="59">
        <f>'A cobrar'!N57</f>
        <v>0</v>
      </c>
      <c r="O57" s="59">
        <f>'A cobrar'!O57</f>
        <v>0</v>
      </c>
      <c r="P57" s="59">
        <f>'A cobrar'!P57</f>
        <v>0</v>
      </c>
      <c r="Q57" s="59">
        <f>'A cobrar'!Q57</f>
        <v>0</v>
      </c>
      <c r="R57" s="59">
        <f>'A cobrar'!R57</f>
        <v>0</v>
      </c>
      <c r="S57" s="59">
        <f>'A cobrar'!S57</f>
        <v>0</v>
      </c>
      <c r="T57" s="59">
        <f>'A cobrar'!T57</f>
        <v>0</v>
      </c>
      <c r="U57" s="59">
        <f>'A cobrar'!U57</f>
        <v>0</v>
      </c>
    </row>
    <row r="58" spans="1:21" x14ac:dyDescent="0.2">
      <c r="A58" s="61" t="str">
        <f>'A cobrar'!A58</f>
        <v>Recurso 8</v>
      </c>
      <c r="B58" s="10" t="s">
        <v>96</v>
      </c>
      <c r="C58" s="11">
        <f t="shared" si="273"/>
        <v>0</v>
      </c>
      <c r="D58" s="59">
        <f>'A cobrar'!D58</f>
        <v>0</v>
      </c>
      <c r="E58" s="59">
        <f>'A cobrar'!E58</f>
        <v>0</v>
      </c>
      <c r="F58" s="59">
        <f>'A cobrar'!F58</f>
        <v>0</v>
      </c>
      <c r="G58" s="59">
        <f>'A cobrar'!G58</f>
        <v>0</v>
      </c>
      <c r="H58" s="59">
        <f>'A cobrar'!H58</f>
        <v>0</v>
      </c>
      <c r="I58" s="59">
        <f>'A cobrar'!I58</f>
        <v>0</v>
      </c>
      <c r="J58" s="59">
        <f>'A cobrar'!J58</f>
        <v>0</v>
      </c>
      <c r="K58" s="59">
        <f>'A cobrar'!K58</f>
        <v>0</v>
      </c>
      <c r="L58" s="59">
        <f>'A cobrar'!L58</f>
        <v>0</v>
      </c>
      <c r="M58" s="59">
        <f>'A cobrar'!M58</f>
        <v>0</v>
      </c>
      <c r="N58" s="59">
        <f>'A cobrar'!N58</f>
        <v>0</v>
      </c>
      <c r="O58" s="59">
        <f>'A cobrar'!O58</f>
        <v>0</v>
      </c>
      <c r="P58" s="59">
        <f>'A cobrar'!P58</f>
        <v>0</v>
      </c>
      <c r="Q58" s="59">
        <f>'A cobrar'!Q58</f>
        <v>0</v>
      </c>
      <c r="R58" s="59">
        <f>'A cobrar'!R58</f>
        <v>0</v>
      </c>
      <c r="S58" s="59">
        <f>'A cobrar'!S58</f>
        <v>0</v>
      </c>
      <c r="T58" s="59">
        <f>'A cobrar'!T58</f>
        <v>0</v>
      </c>
      <c r="U58" s="59">
        <f>'A cobrar'!U58</f>
        <v>0</v>
      </c>
    </row>
    <row r="60" spans="1:21" ht="13.5" thickBot="1" x14ac:dyDescent="0.25"/>
    <row r="61" spans="1:21" x14ac:dyDescent="0.2">
      <c r="A61" s="20" t="s">
        <v>123</v>
      </c>
      <c r="B61" s="21">
        <f>B50+B2</f>
        <v>0</v>
      </c>
      <c r="C61" s="101"/>
      <c r="D61" s="102">
        <f t="shared" ref="D61:U61" si="274">+D50+D2</f>
        <v>0</v>
      </c>
      <c r="E61" s="102">
        <f t="shared" si="274"/>
        <v>0</v>
      </c>
      <c r="F61" s="102">
        <f t="shared" si="274"/>
        <v>0</v>
      </c>
      <c r="G61" s="102">
        <f t="shared" si="274"/>
        <v>0</v>
      </c>
      <c r="H61" s="102">
        <f t="shared" si="274"/>
        <v>0</v>
      </c>
      <c r="I61" s="102">
        <f t="shared" si="274"/>
        <v>0</v>
      </c>
      <c r="J61" s="102">
        <f t="shared" si="274"/>
        <v>0</v>
      </c>
      <c r="K61" s="102">
        <f t="shared" si="274"/>
        <v>0</v>
      </c>
      <c r="L61" s="102">
        <f t="shared" si="274"/>
        <v>0</v>
      </c>
      <c r="M61" s="102">
        <f t="shared" si="274"/>
        <v>0</v>
      </c>
      <c r="N61" s="102">
        <f t="shared" si="274"/>
        <v>0</v>
      </c>
      <c r="O61" s="103">
        <f t="shared" si="274"/>
        <v>0</v>
      </c>
      <c r="P61" s="102">
        <f t="shared" si="274"/>
        <v>0</v>
      </c>
      <c r="Q61" s="102">
        <f t="shared" si="274"/>
        <v>0</v>
      </c>
      <c r="R61" s="102">
        <f t="shared" si="274"/>
        <v>0</v>
      </c>
      <c r="S61" s="102">
        <f t="shared" si="274"/>
        <v>0</v>
      </c>
      <c r="T61" s="102">
        <f t="shared" si="274"/>
        <v>0</v>
      </c>
      <c r="U61" s="103">
        <f t="shared" si="274"/>
        <v>0</v>
      </c>
    </row>
    <row r="62" spans="1:21" x14ac:dyDescent="0.2">
      <c r="A62" s="24"/>
      <c r="O62" s="25"/>
      <c r="U62" s="25"/>
    </row>
    <row r="63" spans="1:21" x14ac:dyDescent="0.2">
      <c r="A63" s="29" t="s">
        <v>162</v>
      </c>
      <c r="O63" s="25"/>
      <c r="U63" s="25"/>
    </row>
    <row r="64" spans="1:21" x14ac:dyDescent="0.2">
      <c r="A64" s="30" t="s">
        <v>125</v>
      </c>
      <c r="B64" s="41">
        <f>'A cobrar'!B66:C66*(0.00966+0.008)</f>
        <v>257836.00000000003</v>
      </c>
      <c r="C64" s="42"/>
      <c r="D64" s="43">
        <f t="shared" ref="D64:M64" si="275">D61*0.0069</f>
        <v>0</v>
      </c>
      <c r="E64" s="43">
        <f t="shared" si="275"/>
        <v>0</v>
      </c>
      <c r="F64" s="43">
        <f t="shared" si="275"/>
        <v>0</v>
      </c>
      <c r="G64" s="43">
        <f t="shared" si="275"/>
        <v>0</v>
      </c>
      <c r="H64" s="43">
        <f t="shared" si="275"/>
        <v>0</v>
      </c>
      <c r="I64" s="43">
        <f t="shared" si="275"/>
        <v>0</v>
      </c>
      <c r="J64" s="43">
        <f t="shared" si="275"/>
        <v>0</v>
      </c>
      <c r="K64" s="43">
        <f t="shared" si="275"/>
        <v>0</v>
      </c>
      <c r="L64" s="43">
        <f t="shared" si="275"/>
        <v>0</v>
      </c>
      <c r="M64" s="43">
        <f t="shared" si="275"/>
        <v>0</v>
      </c>
      <c r="N64" s="43">
        <f t="shared" ref="N64:S64" si="276">N61*0.0069</f>
        <v>0</v>
      </c>
      <c r="O64" s="44">
        <f t="shared" si="276"/>
        <v>0</v>
      </c>
      <c r="P64" s="43">
        <f t="shared" si="276"/>
        <v>0</v>
      </c>
      <c r="Q64" s="43">
        <f t="shared" si="276"/>
        <v>0</v>
      </c>
      <c r="R64" s="43">
        <f t="shared" si="276"/>
        <v>0</v>
      </c>
      <c r="S64" s="43">
        <f t="shared" si="276"/>
        <v>0</v>
      </c>
      <c r="T64" s="43">
        <f t="shared" ref="T64:U64" si="277">T61*0.0069</f>
        <v>0</v>
      </c>
      <c r="U64" s="44">
        <f t="shared" si="277"/>
        <v>0</v>
      </c>
    </row>
    <row r="65" spans="1:21" x14ac:dyDescent="0.2">
      <c r="A65" s="30" t="s">
        <v>126</v>
      </c>
      <c r="B65" s="41">
        <f>'A cobrar'!B66:C66*0.004</f>
        <v>58400</v>
      </c>
      <c r="C65" s="42"/>
      <c r="D65" s="43">
        <f t="shared" ref="D65:M65" si="278">D61*0.004</f>
        <v>0</v>
      </c>
      <c r="E65" s="43">
        <f t="shared" si="278"/>
        <v>0</v>
      </c>
      <c r="F65" s="43">
        <f t="shared" si="278"/>
        <v>0</v>
      </c>
      <c r="G65" s="43">
        <f t="shared" si="278"/>
        <v>0</v>
      </c>
      <c r="H65" s="43">
        <f t="shared" si="278"/>
        <v>0</v>
      </c>
      <c r="I65" s="43">
        <f t="shared" si="278"/>
        <v>0</v>
      </c>
      <c r="J65" s="43">
        <f t="shared" si="278"/>
        <v>0</v>
      </c>
      <c r="K65" s="43">
        <f t="shared" si="278"/>
        <v>0</v>
      </c>
      <c r="L65" s="43">
        <f t="shared" si="278"/>
        <v>0</v>
      </c>
      <c r="M65" s="43">
        <f t="shared" si="278"/>
        <v>0</v>
      </c>
      <c r="N65" s="43">
        <f t="shared" ref="N65:S65" si="279">N61*0.004</f>
        <v>0</v>
      </c>
      <c r="O65" s="44">
        <f t="shared" si="279"/>
        <v>0</v>
      </c>
      <c r="P65" s="43">
        <f t="shared" si="279"/>
        <v>0</v>
      </c>
      <c r="Q65" s="43">
        <f t="shared" si="279"/>
        <v>0</v>
      </c>
      <c r="R65" s="43">
        <f t="shared" si="279"/>
        <v>0</v>
      </c>
      <c r="S65" s="43">
        <f t="shared" si="279"/>
        <v>0</v>
      </c>
      <c r="T65" s="43">
        <f t="shared" ref="T65:U65" si="280">T61*0.004</f>
        <v>0</v>
      </c>
      <c r="U65" s="44">
        <f t="shared" si="280"/>
        <v>0</v>
      </c>
    </row>
    <row r="66" spans="1:21" x14ac:dyDescent="0.2">
      <c r="A66" s="30" t="s">
        <v>161</v>
      </c>
      <c r="B66" s="41">
        <f>'A cobrar'!C65</f>
        <v>0</v>
      </c>
      <c r="C66" s="42"/>
      <c r="D66" s="43">
        <f>B66</f>
        <v>0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107"/>
      <c r="P66" s="42"/>
      <c r="Q66" s="42"/>
      <c r="R66" s="42"/>
      <c r="S66" s="42"/>
      <c r="T66" s="42"/>
      <c r="U66" s="107"/>
    </row>
    <row r="67" spans="1:21" x14ac:dyDescent="0.2">
      <c r="A67" s="31"/>
      <c r="O67" s="25"/>
      <c r="U67" s="25"/>
    </row>
    <row r="68" spans="1:21" ht="18.75" thickBot="1" x14ac:dyDescent="0.3">
      <c r="A68" s="32" t="s">
        <v>127</v>
      </c>
      <c r="B68" s="53">
        <f>B61+B64+B65</f>
        <v>316236</v>
      </c>
      <c r="C68" s="33"/>
      <c r="D68" s="34">
        <f>D61+D64+D65+D66</f>
        <v>0</v>
      </c>
      <c r="E68" s="34">
        <f t="shared" ref="E68:M68" si="281">E61+E64+E65</f>
        <v>0</v>
      </c>
      <c r="F68" s="34">
        <f t="shared" si="281"/>
        <v>0</v>
      </c>
      <c r="G68" s="34">
        <f t="shared" si="281"/>
        <v>0</v>
      </c>
      <c r="H68" s="34">
        <f t="shared" si="281"/>
        <v>0</v>
      </c>
      <c r="I68" s="34">
        <f t="shared" si="281"/>
        <v>0</v>
      </c>
      <c r="J68" s="34">
        <f t="shared" si="281"/>
        <v>0</v>
      </c>
      <c r="K68" s="34">
        <f t="shared" si="281"/>
        <v>0</v>
      </c>
      <c r="L68" s="34">
        <f t="shared" si="281"/>
        <v>0</v>
      </c>
      <c r="M68" s="34">
        <f t="shared" si="281"/>
        <v>0</v>
      </c>
      <c r="N68" s="34">
        <f t="shared" ref="N68:S68" si="282">N61+N64+N65</f>
        <v>0</v>
      </c>
      <c r="O68" s="35">
        <f t="shared" si="282"/>
        <v>0</v>
      </c>
      <c r="P68" s="34">
        <f t="shared" si="282"/>
        <v>0</v>
      </c>
      <c r="Q68" s="34">
        <f t="shared" si="282"/>
        <v>0</v>
      </c>
      <c r="R68" s="34">
        <f t="shared" si="282"/>
        <v>0</v>
      </c>
      <c r="S68" s="34">
        <f t="shared" si="282"/>
        <v>0</v>
      </c>
      <c r="T68" s="34">
        <f t="shared" ref="T68:U68" si="283">T61+T64+T65</f>
        <v>0</v>
      </c>
      <c r="U68" s="35">
        <f t="shared" si="283"/>
        <v>0</v>
      </c>
    </row>
  </sheetData>
  <sheetProtection sheet="1" objects="1" scenarios="1"/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82"/>
  <sheetViews>
    <sheetView workbookViewId="0">
      <pane xSplit="3" ySplit="3" topLeftCell="D4" activePane="bottomRight" state="frozen"/>
      <selection activeCell="C2" sqref="C2:G2"/>
      <selection pane="topRight" activeCell="C2" sqref="C2:G2"/>
      <selection pane="bottomLeft" activeCell="C2" sqref="C2:G2"/>
      <selection pane="bottomRight" activeCell="D4" sqref="D4"/>
    </sheetView>
  </sheetViews>
  <sheetFormatPr baseColWidth="10" defaultColWidth="11.42578125" defaultRowHeight="12.75" x14ac:dyDescent="0.2"/>
  <cols>
    <col min="1" max="1" width="46.7109375" customWidth="1"/>
    <col min="2" max="2" width="23.140625" customWidth="1"/>
    <col min="3" max="3" width="18" customWidth="1"/>
    <col min="4" max="21" width="17.42578125" customWidth="1"/>
  </cols>
  <sheetData>
    <row r="1" spans="1:21" x14ac:dyDescent="0.2">
      <c r="D1" s="64" t="s">
        <v>61</v>
      </c>
      <c r="E1" s="64" t="s">
        <v>62</v>
      </c>
      <c r="F1" s="64" t="s">
        <v>63</v>
      </c>
      <c r="G1" s="64" t="s">
        <v>64</v>
      </c>
      <c r="H1" s="64" t="s">
        <v>65</v>
      </c>
      <c r="I1" s="64" t="s">
        <v>66</v>
      </c>
      <c r="J1" s="64" t="s">
        <v>67</v>
      </c>
      <c r="K1" s="64" t="s">
        <v>68</v>
      </c>
      <c r="L1" s="64" t="s">
        <v>69</v>
      </c>
      <c r="M1" s="64" t="s">
        <v>70</v>
      </c>
      <c r="N1" s="64" t="s">
        <v>71</v>
      </c>
      <c r="O1" s="64" t="s">
        <v>72</v>
      </c>
      <c r="P1" s="64" t="s">
        <v>73</v>
      </c>
      <c r="Q1" s="64" t="s">
        <v>74</v>
      </c>
      <c r="R1" s="64" t="s">
        <v>75</v>
      </c>
      <c r="S1" s="64" t="s">
        <v>76</v>
      </c>
      <c r="T1" s="64" t="s">
        <v>77</v>
      </c>
      <c r="U1" s="64" t="s">
        <v>78</v>
      </c>
    </row>
    <row r="2" spans="1:21" x14ac:dyDescent="0.2">
      <c r="A2" s="8" t="s">
        <v>128</v>
      </c>
      <c r="B2" s="12">
        <f>+C6+C9+C12+C15+C18+C21+C24+C30+C27+C33+C36+C39+C42+C45+C48</f>
        <v>0</v>
      </c>
      <c r="C2" s="158" t="s">
        <v>80</v>
      </c>
      <c r="D2" s="3">
        <f>+D6+D9+D12+D15+D18+D21+D24+D30+D27+D33+D36+D39+D42+D45+D48</f>
        <v>0</v>
      </c>
      <c r="E2" s="3">
        <f t="shared" ref="E2:U2" si="0">+E6+E9+E12+E15+E18+E21+E24+E30+E27+E33+E36+E39+E42+E45+E48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</row>
    <row r="3" spans="1:21" x14ac:dyDescent="0.2">
      <c r="C3" s="158"/>
      <c r="D3" s="14">
        <f>+D5+D8+D11+D14+D17+D20+D23+D29+D26+D32+D35+D38+D41+D44+D47</f>
        <v>0</v>
      </c>
      <c r="E3" s="14">
        <f t="shared" ref="E3:U3" si="1">+E5+E8+E11+E14+E17+E20+E23+E29+E26+E32+E35+E38+E41+E44+E47</f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1"/>
        <v>0</v>
      </c>
      <c r="T3" s="14">
        <f t="shared" si="1"/>
        <v>0</v>
      </c>
      <c r="U3" s="14">
        <f t="shared" si="1"/>
        <v>0</v>
      </c>
    </row>
    <row r="4" spans="1:21" x14ac:dyDescent="0.2">
      <c r="A4" s="61" t="s">
        <v>129</v>
      </c>
      <c r="B4" s="16" t="s">
        <v>121</v>
      </c>
      <c r="C4" s="40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1" x14ac:dyDescent="0.2">
      <c r="B5" s="10" t="s">
        <v>82</v>
      </c>
      <c r="C5" s="2">
        <f>SUM(D5:U5)</f>
        <v>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</row>
    <row r="6" spans="1:21" x14ac:dyDescent="0.2">
      <c r="C6" s="3">
        <f>SUM(D6:U6)</f>
        <v>0</v>
      </c>
      <c r="D6" s="1">
        <f>D5*D4</f>
        <v>0</v>
      </c>
      <c r="E6" s="1">
        <f t="shared" ref="E6:M6" si="2">E5*E4</f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1">
        <f t="shared" si="2"/>
        <v>0</v>
      </c>
      <c r="L6" s="1">
        <f t="shared" si="2"/>
        <v>0</v>
      </c>
      <c r="M6" s="1">
        <f t="shared" si="2"/>
        <v>0</v>
      </c>
      <c r="N6" s="1">
        <f t="shared" ref="N6:S6" si="3">N5*N4</f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ref="T6:U6" si="4">T5*T4</f>
        <v>0</v>
      </c>
      <c r="U6" s="1">
        <f t="shared" si="4"/>
        <v>0</v>
      </c>
    </row>
    <row r="7" spans="1:21" x14ac:dyDescent="0.2">
      <c r="A7" s="58" t="s">
        <v>130</v>
      </c>
      <c r="B7" s="10" t="s">
        <v>121</v>
      </c>
      <c r="C7" s="40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</row>
    <row r="8" spans="1:21" x14ac:dyDescent="0.2">
      <c r="B8" s="10" t="s">
        <v>82</v>
      </c>
      <c r="C8" s="2">
        <f>SUM(D8:U8)</f>
        <v>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</row>
    <row r="9" spans="1:21" x14ac:dyDescent="0.2">
      <c r="C9" s="3">
        <f>SUM(D9:U9)</f>
        <v>0</v>
      </c>
      <c r="D9" s="1">
        <f>D8*D7</f>
        <v>0</v>
      </c>
      <c r="E9" s="1">
        <f t="shared" ref="E9:M9" si="5">E8*E7</f>
        <v>0</v>
      </c>
      <c r="F9" s="1">
        <f t="shared" si="5"/>
        <v>0</v>
      </c>
      <c r="G9" s="1">
        <f t="shared" si="5"/>
        <v>0</v>
      </c>
      <c r="H9" s="1">
        <f t="shared" si="5"/>
        <v>0</v>
      </c>
      <c r="I9" s="1">
        <f t="shared" si="5"/>
        <v>0</v>
      </c>
      <c r="J9" s="1">
        <f t="shared" si="5"/>
        <v>0</v>
      </c>
      <c r="K9" s="1">
        <f t="shared" si="5"/>
        <v>0</v>
      </c>
      <c r="L9" s="1">
        <f t="shared" si="5"/>
        <v>0</v>
      </c>
      <c r="M9" s="1">
        <f t="shared" si="5"/>
        <v>0</v>
      </c>
      <c r="N9" s="1">
        <f t="shared" ref="N9:S9" si="6">N8*N7</f>
        <v>0</v>
      </c>
      <c r="O9" s="1">
        <f t="shared" si="6"/>
        <v>0</v>
      </c>
      <c r="P9" s="1">
        <f t="shared" si="6"/>
        <v>0</v>
      </c>
      <c r="Q9" s="1">
        <f t="shared" si="6"/>
        <v>0</v>
      </c>
      <c r="R9" s="1">
        <f t="shared" si="6"/>
        <v>0</v>
      </c>
      <c r="S9" s="1">
        <f t="shared" si="6"/>
        <v>0</v>
      </c>
      <c r="T9" s="1">
        <f t="shared" ref="T9:U9" si="7">T8*T7</f>
        <v>0</v>
      </c>
      <c r="U9" s="1">
        <f t="shared" si="7"/>
        <v>0</v>
      </c>
    </row>
    <row r="10" spans="1:21" x14ac:dyDescent="0.2">
      <c r="A10" s="58" t="s">
        <v>131</v>
      </c>
      <c r="B10" s="10" t="s">
        <v>121</v>
      </c>
      <c r="C10" s="40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</row>
    <row r="11" spans="1:21" x14ac:dyDescent="0.2">
      <c r="B11" s="10" t="s">
        <v>82</v>
      </c>
      <c r="C11" s="2">
        <f>SUM(D11:U11)</f>
        <v>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</row>
    <row r="12" spans="1:21" x14ac:dyDescent="0.2">
      <c r="C12" s="3">
        <f>SUM(D12:U12)</f>
        <v>0</v>
      </c>
      <c r="D12" s="1">
        <f>D11*D10</f>
        <v>0</v>
      </c>
      <c r="E12" s="1">
        <f t="shared" ref="E12:M12" si="8">E11*E10</f>
        <v>0</v>
      </c>
      <c r="F12" s="1">
        <f t="shared" si="8"/>
        <v>0</v>
      </c>
      <c r="G12" s="1">
        <f t="shared" si="8"/>
        <v>0</v>
      </c>
      <c r="H12" s="1">
        <f t="shared" si="8"/>
        <v>0</v>
      </c>
      <c r="I12" s="1">
        <f t="shared" si="8"/>
        <v>0</v>
      </c>
      <c r="J12" s="1">
        <f t="shared" si="8"/>
        <v>0</v>
      </c>
      <c r="K12" s="1">
        <f t="shared" si="8"/>
        <v>0</v>
      </c>
      <c r="L12" s="1">
        <f t="shared" si="8"/>
        <v>0</v>
      </c>
      <c r="M12" s="1">
        <f t="shared" si="8"/>
        <v>0</v>
      </c>
      <c r="N12" s="1">
        <f t="shared" ref="N12:S12" si="9">N11*N10</f>
        <v>0</v>
      </c>
      <c r="O12" s="1">
        <f t="shared" si="9"/>
        <v>0</v>
      </c>
      <c r="P12" s="1">
        <f t="shared" si="9"/>
        <v>0</v>
      </c>
      <c r="Q12" s="1">
        <f t="shared" si="9"/>
        <v>0</v>
      </c>
      <c r="R12" s="1">
        <f t="shared" si="9"/>
        <v>0</v>
      </c>
      <c r="S12" s="1">
        <f t="shared" si="9"/>
        <v>0</v>
      </c>
      <c r="T12" s="1">
        <f t="shared" ref="T12:U12" si="10">T11*T10</f>
        <v>0</v>
      </c>
      <c r="U12" s="1">
        <f t="shared" si="10"/>
        <v>0</v>
      </c>
    </row>
    <row r="13" spans="1:21" x14ac:dyDescent="0.2">
      <c r="A13" s="58" t="s">
        <v>132</v>
      </c>
      <c r="B13" s="10" t="s">
        <v>121</v>
      </c>
      <c r="C13" s="40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</row>
    <row r="14" spans="1:21" x14ac:dyDescent="0.2">
      <c r="B14" s="10" t="s">
        <v>82</v>
      </c>
      <c r="C14" s="2">
        <f>SUM(D14:U14)</f>
        <v>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</row>
    <row r="15" spans="1:21" x14ac:dyDescent="0.2">
      <c r="C15" s="3">
        <f>SUM(D15:U15)</f>
        <v>0</v>
      </c>
      <c r="D15" s="1">
        <f>D14*D13</f>
        <v>0</v>
      </c>
      <c r="E15" s="1">
        <f t="shared" ref="E15:M15" si="11">E14*E13</f>
        <v>0</v>
      </c>
      <c r="F15" s="1">
        <f t="shared" si="11"/>
        <v>0</v>
      </c>
      <c r="G15" s="1">
        <f t="shared" si="11"/>
        <v>0</v>
      </c>
      <c r="H15" s="1">
        <f t="shared" si="11"/>
        <v>0</v>
      </c>
      <c r="I15" s="1">
        <f t="shared" si="11"/>
        <v>0</v>
      </c>
      <c r="J15" s="1">
        <f t="shared" si="11"/>
        <v>0</v>
      </c>
      <c r="K15" s="1">
        <f t="shared" si="11"/>
        <v>0</v>
      </c>
      <c r="L15" s="1">
        <f t="shared" si="11"/>
        <v>0</v>
      </c>
      <c r="M15" s="1">
        <f t="shared" si="11"/>
        <v>0</v>
      </c>
      <c r="N15" s="1">
        <f t="shared" ref="N15:S15" si="12">N14*N13</f>
        <v>0</v>
      </c>
      <c r="O15" s="1">
        <f t="shared" si="12"/>
        <v>0</v>
      </c>
      <c r="P15" s="1">
        <f t="shared" si="12"/>
        <v>0</v>
      </c>
      <c r="Q15" s="1">
        <f t="shared" si="12"/>
        <v>0</v>
      </c>
      <c r="R15" s="1">
        <f t="shared" si="12"/>
        <v>0</v>
      </c>
      <c r="S15" s="1">
        <f t="shared" si="12"/>
        <v>0</v>
      </c>
      <c r="T15" s="1">
        <f t="shared" ref="T15:U15" si="13">T14*T13</f>
        <v>0</v>
      </c>
      <c r="U15" s="1">
        <f t="shared" si="13"/>
        <v>0</v>
      </c>
    </row>
    <row r="16" spans="1:21" x14ac:dyDescent="0.2">
      <c r="A16" s="61" t="s">
        <v>133</v>
      </c>
      <c r="B16" s="16" t="s">
        <v>121</v>
      </c>
      <c r="C16" s="40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</row>
    <row r="17" spans="1:21" x14ac:dyDescent="0.2">
      <c r="B17" s="10" t="s">
        <v>82</v>
      </c>
      <c r="C17" s="2">
        <f>SUM(D17:U17)</f>
        <v>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</row>
    <row r="18" spans="1:21" x14ac:dyDescent="0.2">
      <c r="C18" s="3">
        <f>SUM(D18:U18)</f>
        <v>0</v>
      </c>
      <c r="D18" s="1">
        <f>D17*D16</f>
        <v>0</v>
      </c>
      <c r="E18" s="1">
        <f t="shared" ref="E18:M18" si="14">E17*E16</f>
        <v>0</v>
      </c>
      <c r="F18" s="1">
        <f t="shared" si="14"/>
        <v>0</v>
      </c>
      <c r="G18" s="1">
        <f t="shared" si="14"/>
        <v>0</v>
      </c>
      <c r="H18" s="1">
        <f t="shared" si="14"/>
        <v>0</v>
      </c>
      <c r="I18" s="1">
        <f t="shared" si="14"/>
        <v>0</v>
      </c>
      <c r="J18" s="1">
        <f t="shared" si="14"/>
        <v>0</v>
      </c>
      <c r="K18" s="1">
        <f t="shared" si="14"/>
        <v>0</v>
      </c>
      <c r="L18" s="1">
        <f t="shared" si="14"/>
        <v>0</v>
      </c>
      <c r="M18" s="1">
        <f t="shared" si="14"/>
        <v>0</v>
      </c>
      <c r="N18" s="1">
        <f t="shared" ref="N18:S18" si="15">N17*N16</f>
        <v>0</v>
      </c>
      <c r="O18" s="1">
        <f t="shared" si="15"/>
        <v>0</v>
      </c>
      <c r="P18" s="1">
        <f t="shared" si="15"/>
        <v>0</v>
      </c>
      <c r="Q18" s="1">
        <f t="shared" si="15"/>
        <v>0</v>
      </c>
      <c r="R18" s="1">
        <f t="shared" si="15"/>
        <v>0</v>
      </c>
      <c r="S18" s="1">
        <f t="shared" si="15"/>
        <v>0</v>
      </c>
      <c r="T18" s="1">
        <f t="shared" ref="T18:U18" si="16">T17*T16</f>
        <v>0</v>
      </c>
      <c r="U18" s="1">
        <f t="shared" si="16"/>
        <v>0</v>
      </c>
    </row>
    <row r="19" spans="1:21" x14ac:dyDescent="0.2">
      <c r="A19" s="58" t="s">
        <v>134</v>
      </c>
      <c r="B19" s="10" t="s">
        <v>121</v>
      </c>
      <c r="C19" s="4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</row>
    <row r="20" spans="1:21" x14ac:dyDescent="0.2">
      <c r="B20" s="10" t="s">
        <v>82</v>
      </c>
      <c r="C20" s="2">
        <f>SUM(D20:U20)</f>
        <v>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</row>
    <row r="21" spans="1:21" x14ac:dyDescent="0.2">
      <c r="C21" s="3">
        <f>SUM(D21:U21)</f>
        <v>0</v>
      </c>
      <c r="D21" s="1">
        <f>D20*D19</f>
        <v>0</v>
      </c>
      <c r="E21" s="1">
        <f t="shared" ref="E21:M21" si="17">E20*E19</f>
        <v>0</v>
      </c>
      <c r="F21" s="1">
        <f t="shared" si="17"/>
        <v>0</v>
      </c>
      <c r="G21" s="1">
        <f t="shared" si="17"/>
        <v>0</v>
      </c>
      <c r="H21" s="1">
        <f t="shared" si="17"/>
        <v>0</v>
      </c>
      <c r="I21" s="1">
        <f t="shared" si="17"/>
        <v>0</v>
      </c>
      <c r="J21" s="1">
        <f t="shared" si="17"/>
        <v>0</v>
      </c>
      <c r="K21" s="1">
        <f t="shared" si="17"/>
        <v>0</v>
      </c>
      <c r="L21" s="1">
        <f t="shared" si="17"/>
        <v>0</v>
      </c>
      <c r="M21" s="1">
        <f t="shared" si="17"/>
        <v>0</v>
      </c>
      <c r="N21" s="1">
        <f t="shared" ref="N21:S21" si="18">N20*N19</f>
        <v>0</v>
      </c>
      <c r="O21" s="1">
        <f t="shared" si="18"/>
        <v>0</v>
      </c>
      <c r="P21" s="1">
        <f t="shared" si="18"/>
        <v>0</v>
      </c>
      <c r="Q21" s="1">
        <f t="shared" si="18"/>
        <v>0</v>
      </c>
      <c r="R21" s="1">
        <f t="shared" si="18"/>
        <v>0</v>
      </c>
      <c r="S21" s="1">
        <f t="shared" si="18"/>
        <v>0</v>
      </c>
      <c r="T21" s="1">
        <f t="shared" ref="T21:U21" si="19">T20*T19</f>
        <v>0</v>
      </c>
      <c r="U21" s="1">
        <f t="shared" si="19"/>
        <v>0</v>
      </c>
    </row>
    <row r="22" spans="1:21" x14ac:dyDescent="0.2">
      <c r="A22" s="58" t="s">
        <v>135</v>
      </c>
      <c r="B22" s="10" t="s">
        <v>121</v>
      </c>
      <c r="C22" s="4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</row>
    <row r="23" spans="1:21" x14ac:dyDescent="0.2">
      <c r="B23" s="10" t="s">
        <v>82</v>
      </c>
      <c r="C23" s="2">
        <f>SUM(D23:U23)</f>
        <v>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</row>
    <row r="24" spans="1:21" x14ac:dyDescent="0.2">
      <c r="C24" s="3">
        <f>SUM(D24:U24)</f>
        <v>0</v>
      </c>
      <c r="D24" s="1">
        <f>D23*D22</f>
        <v>0</v>
      </c>
      <c r="E24" s="1">
        <f t="shared" ref="E24:M24" si="20">E23*E22</f>
        <v>0</v>
      </c>
      <c r="F24" s="1">
        <f t="shared" si="20"/>
        <v>0</v>
      </c>
      <c r="G24" s="1">
        <f t="shared" si="20"/>
        <v>0</v>
      </c>
      <c r="H24" s="1">
        <f t="shared" si="20"/>
        <v>0</v>
      </c>
      <c r="I24" s="1">
        <f t="shared" si="20"/>
        <v>0</v>
      </c>
      <c r="J24" s="1">
        <f t="shared" si="20"/>
        <v>0</v>
      </c>
      <c r="K24" s="1">
        <f t="shared" si="20"/>
        <v>0</v>
      </c>
      <c r="L24" s="1">
        <f t="shared" si="20"/>
        <v>0</v>
      </c>
      <c r="M24" s="1">
        <f t="shared" si="20"/>
        <v>0</v>
      </c>
      <c r="N24" s="1">
        <f t="shared" ref="N24:S24" si="21">N23*N22</f>
        <v>0</v>
      </c>
      <c r="O24" s="1">
        <f t="shared" si="21"/>
        <v>0</v>
      </c>
      <c r="P24" s="1">
        <f t="shared" si="21"/>
        <v>0</v>
      </c>
      <c r="Q24" s="1">
        <f t="shared" si="21"/>
        <v>0</v>
      </c>
      <c r="R24" s="1">
        <f t="shared" si="21"/>
        <v>0</v>
      </c>
      <c r="S24" s="1">
        <f t="shared" si="21"/>
        <v>0</v>
      </c>
      <c r="T24" s="1">
        <f t="shared" ref="T24:U24" si="22">T23*T22</f>
        <v>0</v>
      </c>
      <c r="U24" s="1">
        <f t="shared" si="22"/>
        <v>0</v>
      </c>
    </row>
    <row r="25" spans="1:21" x14ac:dyDescent="0.2">
      <c r="A25" s="58" t="s">
        <v>136</v>
      </c>
      <c r="B25" s="10" t="s">
        <v>121</v>
      </c>
      <c r="C25" s="40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</row>
    <row r="26" spans="1:21" x14ac:dyDescent="0.2">
      <c r="B26" s="10" t="s">
        <v>82</v>
      </c>
      <c r="C26" s="2">
        <f>SUM(D26:U26)</f>
        <v>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</row>
    <row r="27" spans="1:21" x14ac:dyDescent="0.2">
      <c r="C27" s="3">
        <f>SUM(D27:U27)</f>
        <v>0</v>
      </c>
      <c r="D27" s="1">
        <f>D26*D25</f>
        <v>0</v>
      </c>
      <c r="E27" s="1">
        <f t="shared" ref="E27:O27" si="23">E26*E25</f>
        <v>0</v>
      </c>
      <c r="F27" s="1">
        <f t="shared" si="23"/>
        <v>0</v>
      </c>
      <c r="G27" s="1">
        <f t="shared" si="23"/>
        <v>0</v>
      </c>
      <c r="H27" s="1">
        <f t="shared" si="23"/>
        <v>0</v>
      </c>
      <c r="I27" s="1">
        <f t="shared" si="23"/>
        <v>0</v>
      </c>
      <c r="J27" s="1">
        <f t="shared" si="23"/>
        <v>0</v>
      </c>
      <c r="K27" s="1">
        <f t="shared" si="23"/>
        <v>0</v>
      </c>
      <c r="L27" s="1">
        <f t="shared" si="23"/>
        <v>0</v>
      </c>
      <c r="M27" s="1">
        <f t="shared" si="23"/>
        <v>0</v>
      </c>
      <c r="N27" s="1">
        <f t="shared" si="23"/>
        <v>0</v>
      </c>
      <c r="O27" s="1">
        <f t="shared" si="23"/>
        <v>0</v>
      </c>
      <c r="P27" s="1">
        <f t="shared" ref="P27:U27" si="24">P26*P25</f>
        <v>0</v>
      </c>
      <c r="Q27" s="1">
        <f t="shared" si="24"/>
        <v>0</v>
      </c>
      <c r="R27" s="1">
        <f t="shared" si="24"/>
        <v>0</v>
      </c>
      <c r="S27" s="1">
        <f t="shared" si="24"/>
        <v>0</v>
      </c>
      <c r="T27" s="1">
        <f t="shared" si="24"/>
        <v>0</v>
      </c>
      <c r="U27" s="1">
        <f t="shared" si="24"/>
        <v>0</v>
      </c>
    </row>
    <row r="28" spans="1:21" x14ac:dyDescent="0.2">
      <c r="A28" s="58" t="s">
        <v>137</v>
      </c>
      <c r="B28" s="10" t="s">
        <v>121</v>
      </c>
      <c r="C28" s="40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</row>
    <row r="29" spans="1:21" x14ac:dyDescent="0.2">
      <c r="B29" s="10" t="s">
        <v>82</v>
      </c>
      <c r="C29" s="2">
        <f>SUM(D29:U29)</f>
        <v>0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</row>
    <row r="30" spans="1:21" x14ac:dyDescent="0.2">
      <c r="C30" s="3">
        <f>SUM(D30:U30)</f>
        <v>0</v>
      </c>
      <c r="D30" s="1">
        <f>D29*D28</f>
        <v>0</v>
      </c>
      <c r="E30" s="1">
        <f t="shared" ref="E30:M30" si="25">E29*E28</f>
        <v>0</v>
      </c>
      <c r="F30" s="1">
        <f t="shared" si="25"/>
        <v>0</v>
      </c>
      <c r="G30" s="1">
        <f t="shared" si="25"/>
        <v>0</v>
      </c>
      <c r="H30" s="1">
        <f t="shared" si="25"/>
        <v>0</v>
      </c>
      <c r="I30" s="1">
        <f t="shared" si="25"/>
        <v>0</v>
      </c>
      <c r="J30" s="1">
        <f t="shared" si="25"/>
        <v>0</v>
      </c>
      <c r="K30" s="1">
        <f t="shared" si="25"/>
        <v>0</v>
      </c>
      <c r="L30" s="1">
        <f t="shared" si="25"/>
        <v>0</v>
      </c>
      <c r="M30" s="1">
        <f t="shared" si="25"/>
        <v>0</v>
      </c>
      <c r="N30" s="1">
        <f t="shared" ref="N30:S30" si="26">N29*N28</f>
        <v>0</v>
      </c>
      <c r="O30" s="1">
        <f t="shared" si="26"/>
        <v>0</v>
      </c>
      <c r="P30" s="1">
        <f t="shared" si="26"/>
        <v>0</v>
      </c>
      <c r="Q30" s="1">
        <f t="shared" si="26"/>
        <v>0</v>
      </c>
      <c r="R30" s="1">
        <f t="shared" si="26"/>
        <v>0</v>
      </c>
      <c r="S30" s="1">
        <f t="shared" si="26"/>
        <v>0</v>
      </c>
      <c r="T30" s="1">
        <f t="shared" ref="T30:U30" si="27">T29*T28</f>
        <v>0</v>
      </c>
      <c r="U30" s="1">
        <f t="shared" si="27"/>
        <v>0</v>
      </c>
    </row>
    <row r="31" spans="1:21" x14ac:dyDescent="0.2">
      <c r="A31" s="58" t="s">
        <v>138</v>
      </c>
      <c r="B31" s="10" t="s">
        <v>121</v>
      </c>
      <c r="C31" s="40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</row>
    <row r="32" spans="1:21" x14ac:dyDescent="0.2">
      <c r="B32" s="10" t="s">
        <v>82</v>
      </c>
      <c r="C32" s="2">
        <f>SUM(D32:U32)</f>
        <v>0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</row>
    <row r="33" spans="1:21" x14ac:dyDescent="0.2">
      <c r="C33" s="3">
        <f>SUM(D33:U33)</f>
        <v>0</v>
      </c>
      <c r="D33" s="1">
        <f>D32*D31</f>
        <v>0</v>
      </c>
      <c r="E33" s="1">
        <f t="shared" ref="E33:O33" si="28">E32*E31</f>
        <v>0</v>
      </c>
      <c r="F33" s="1">
        <f t="shared" si="28"/>
        <v>0</v>
      </c>
      <c r="G33" s="1">
        <f t="shared" si="28"/>
        <v>0</v>
      </c>
      <c r="H33" s="1">
        <f t="shared" si="28"/>
        <v>0</v>
      </c>
      <c r="I33" s="1">
        <f t="shared" si="28"/>
        <v>0</v>
      </c>
      <c r="J33" s="1">
        <f t="shared" si="28"/>
        <v>0</v>
      </c>
      <c r="K33" s="1">
        <f t="shared" si="28"/>
        <v>0</v>
      </c>
      <c r="L33" s="1">
        <f t="shared" si="28"/>
        <v>0</v>
      </c>
      <c r="M33" s="1">
        <f t="shared" si="28"/>
        <v>0</v>
      </c>
      <c r="N33" s="1">
        <f t="shared" si="28"/>
        <v>0</v>
      </c>
      <c r="O33" s="1">
        <f t="shared" si="28"/>
        <v>0</v>
      </c>
      <c r="P33" s="1">
        <f t="shared" ref="P33:U33" si="29">P32*P31</f>
        <v>0</v>
      </c>
      <c r="Q33" s="1">
        <f t="shared" si="29"/>
        <v>0</v>
      </c>
      <c r="R33" s="1">
        <f t="shared" si="29"/>
        <v>0</v>
      </c>
      <c r="S33" s="1">
        <f t="shared" si="29"/>
        <v>0</v>
      </c>
      <c r="T33" s="1">
        <f t="shared" si="29"/>
        <v>0</v>
      </c>
      <c r="U33" s="1">
        <f t="shared" si="29"/>
        <v>0</v>
      </c>
    </row>
    <row r="34" spans="1:21" x14ac:dyDescent="0.2">
      <c r="A34" s="61" t="s">
        <v>139</v>
      </c>
      <c r="B34" s="16" t="s">
        <v>121</v>
      </c>
      <c r="C34" s="4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</row>
    <row r="35" spans="1:21" x14ac:dyDescent="0.2">
      <c r="B35" s="10" t="s">
        <v>82</v>
      </c>
      <c r="C35" s="2">
        <f>SUM(D35:U35)</f>
        <v>0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</row>
    <row r="36" spans="1:21" x14ac:dyDescent="0.2">
      <c r="C36" s="3">
        <f>SUM(D36:U36)</f>
        <v>0</v>
      </c>
      <c r="D36" s="1">
        <f>D35*D34</f>
        <v>0</v>
      </c>
      <c r="E36" s="1">
        <f t="shared" ref="E36:O36" si="30">E35*E34</f>
        <v>0</v>
      </c>
      <c r="F36" s="1">
        <f t="shared" si="30"/>
        <v>0</v>
      </c>
      <c r="G36" s="1">
        <f t="shared" si="30"/>
        <v>0</v>
      </c>
      <c r="H36" s="1">
        <f t="shared" si="30"/>
        <v>0</v>
      </c>
      <c r="I36" s="1">
        <f t="shared" si="30"/>
        <v>0</v>
      </c>
      <c r="J36" s="1">
        <f t="shared" si="30"/>
        <v>0</v>
      </c>
      <c r="K36" s="1">
        <f t="shared" si="30"/>
        <v>0</v>
      </c>
      <c r="L36" s="1">
        <f t="shared" si="30"/>
        <v>0</v>
      </c>
      <c r="M36" s="1">
        <f t="shared" si="30"/>
        <v>0</v>
      </c>
      <c r="N36" s="1">
        <f t="shared" si="30"/>
        <v>0</v>
      </c>
      <c r="O36" s="1">
        <f t="shared" si="30"/>
        <v>0</v>
      </c>
      <c r="P36" s="1">
        <f t="shared" ref="P36:U36" si="31">P35*P34</f>
        <v>0</v>
      </c>
      <c r="Q36" s="1">
        <f t="shared" si="31"/>
        <v>0</v>
      </c>
      <c r="R36" s="1">
        <f t="shared" si="31"/>
        <v>0</v>
      </c>
      <c r="S36" s="1">
        <f t="shared" si="31"/>
        <v>0</v>
      </c>
      <c r="T36" s="1">
        <f t="shared" si="31"/>
        <v>0</v>
      </c>
      <c r="U36" s="1">
        <f t="shared" si="31"/>
        <v>0</v>
      </c>
    </row>
    <row r="37" spans="1:21" x14ac:dyDescent="0.2">
      <c r="A37" s="58" t="s">
        <v>140</v>
      </c>
      <c r="B37" s="10" t="s">
        <v>121</v>
      </c>
      <c r="C37" s="40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</row>
    <row r="38" spans="1:21" x14ac:dyDescent="0.2">
      <c r="B38" s="10" t="s">
        <v>82</v>
      </c>
      <c r="C38" s="2">
        <f>SUM(D38:U38)</f>
        <v>0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</row>
    <row r="39" spans="1:21" x14ac:dyDescent="0.2">
      <c r="C39" s="3">
        <f>SUM(D39:U39)</f>
        <v>0</v>
      </c>
      <c r="D39" s="1">
        <f>D38*D37</f>
        <v>0</v>
      </c>
      <c r="E39" s="1">
        <f t="shared" ref="E39:O39" si="32">E38*E37</f>
        <v>0</v>
      </c>
      <c r="F39" s="1">
        <f t="shared" si="32"/>
        <v>0</v>
      </c>
      <c r="G39" s="1">
        <f t="shared" si="32"/>
        <v>0</v>
      </c>
      <c r="H39" s="1">
        <f t="shared" si="32"/>
        <v>0</v>
      </c>
      <c r="I39" s="1">
        <f t="shared" si="32"/>
        <v>0</v>
      </c>
      <c r="J39" s="1">
        <f t="shared" si="32"/>
        <v>0</v>
      </c>
      <c r="K39" s="1">
        <f t="shared" si="32"/>
        <v>0</v>
      </c>
      <c r="L39" s="1">
        <f t="shared" si="32"/>
        <v>0</v>
      </c>
      <c r="M39" s="1">
        <f t="shared" si="32"/>
        <v>0</v>
      </c>
      <c r="N39" s="1">
        <f t="shared" si="32"/>
        <v>0</v>
      </c>
      <c r="O39" s="1">
        <f t="shared" si="32"/>
        <v>0</v>
      </c>
      <c r="P39" s="1">
        <f t="shared" ref="P39:U39" si="33">P38*P37</f>
        <v>0</v>
      </c>
      <c r="Q39" s="1">
        <f t="shared" si="33"/>
        <v>0</v>
      </c>
      <c r="R39" s="1">
        <f t="shared" si="33"/>
        <v>0</v>
      </c>
      <c r="S39" s="1">
        <f t="shared" si="33"/>
        <v>0</v>
      </c>
      <c r="T39" s="1">
        <f t="shared" si="33"/>
        <v>0</v>
      </c>
      <c r="U39" s="1">
        <f t="shared" si="33"/>
        <v>0</v>
      </c>
    </row>
    <row r="40" spans="1:21" x14ac:dyDescent="0.2">
      <c r="A40" s="58" t="s">
        <v>141</v>
      </c>
      <c r="B40" s="10" t="s">
        <v>121</v>
      </c>
      <c r="C40" s="4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spans="1:21" x14ac:dyDescent="0.2">
      <c r="B41" s="10" t="s">
        <v>82</v>
      </c>
      <c r="C41" s="2">
        <f>SUM(D41:U41)</f>
        <v>0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</row>
    <row r="42" spans="1:21" x14ac:dyDescent="0.2">
      <c r="C42" s="3">
        <f>SUM(D42:U42)</f>
        <v>0</v>
      </c>
      <c r="D42" s="1">
        <f>D41*D40</f>
        <v>0</v>
      </c>
      <c r="E42" s="1">
        <f t="shared" ref="E42:O42" si="34">E41*E40</f>
        <v>0</v>
      </c>
      <c r="F42" s="1">
        <f t="shared" si="34"/>
        <v>0</v>
      </c>
      <c r="G42" s="1">
        <f t="shared" si="34"/>
        <v>0</v>
      </c>
      <c r="H42" s="1">
        <f t="shared" si="34"/>
        <v>0</v>
      </c>
      <c r="I42" s="1">
        <f t="shared" si="34"/>
        <v>0</v>
      </c>
      <c r="J42" s="1">
        <f t="shared" si="34"/>
        <v>0</v>
      </c>
      <c r="K42" s="1">
        <f t="shared" si="34"/>
        <v>0</v>
      </c>
      <c r="L42" s="1">
        <f t="shared" si="34"/>
        <v>0</v>
      </c>
      <c r="M42" s="1">
        <f t="shared" si="34"/>
        <v>0</v>
      </c>
      <c r="N42" s="1">
        <f t="shared" si="34"/>
        <v>0</v>
      </c>
      <c r="O42" s="1">
        <f t="shared" si="34"/>
        <v>0</v>
      </c>
      <c r="P42" s="1">
        <f t="shared" ref="P42:U42" si="35">P41*P40</f>
        <v>0</v>
      </c>
      <c r="Q42" s="1">
        <f t="shared" si="35"/>
        <v>0</v>
      </c>
      <c r="R42" s="1">
        <f t="shared" si="35"/>
        <v>0</v>
      </c>
      <c r="S42" s="1">
        <f t="shared" si="35"/>
        <v>0</v>
      </c>
      <c r="T42" s="1">
        <f t="shared" si="35"/>
        <v>0</v>
      </c>
      <c r="U42" s="1">
        <f t="shared" si="35"/>
        <v>0</v>
      </c>
    </row>
    <row r="43" spans="1:21" x14ac:dyDescent="0.2">
      <c r="A43" s="58" t="s">
        <v>142</v>
      </c>
      <c r="B43" s="10" t="s">
        <v>121</v>
      </c>
      <c r="C43" s="4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</row>
    <row r="44" spans="1:21" x14ac:dyDescent="0.2">
      <c r="B44" s="10" t="s">
        <v>82</v>
      </c>
      <c r="C44" s="2">
        <f>SUM(D44:U44)</f>
        <v>0</v>
      </c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</row>
    <row r="45" spans="1:21" x14ac:dyDescent="0.2">
      <c r="C45" s="3">
        <f>SUM(D45:U45)</f>
        <v>0</v>
      </c>
      <c r="D45" s="1">
        <f>D44*D43</f>
        <v>0</v>
      </c>
      <c r="E45" s="1">
        <f t="shared" ref="E45:O45" si="36">E44*E43</f>
        <v>0</v>
      </c>
      <c r="F45" s="1">
        <f t="shared" si="36"/>
        <v>0</v>
      </c>
      <c r="G45" s="1">
        <f t="shared" si="36"/>
        <v>0</v>
      </c>
      <c r="H45" s="1">
        <f t="shared" si="36"/>
        <v>0</v>
      </c>
      <c r="I45" s="1">
        <f t="shared" si="36"/>
        <v>0</v>
      </c>
      <c r="J45" s="1">
        <f t="shared" si="36"/>
        <v>0</v>
      </c>
      <c r="K45" s="1">
        <f t="shared" si="36"/>
        <v>0</v>
      </c>
      <c r="L45" s="1">
        <f t="shared" si="36"/>
        <v>0</v>
      </c>
      <c r="M45" s="1">
        <f t="shared" si="36"/>
        <v>0</v>
      </c>
      <c r="N45" s="1">
        <f t="shared" si="36"/>
        <v>0</v>
      </c>
      <c r="O45" s="1">
        <f t="shared" si="36"/>
        <v>0</v>
      </c>
      <c r="P45" s="1">
        <f t="shared" ref="P45:U45" si="37">P44*P43</f>
        <v>0</v>
      </c>
      <c r="Q45" s="1">
        <f t="shared" si="37"/>
        <v>0</v>
      </c>
      <c r="R45" s="1">
        <f t="shared" si="37"/>
        <v>0</v>
      </c>
      <c r="S45" s="1">
        <f t="shared" si="37"/>
        <v>0</v>
      </c>
      <c r="T45" s="1">
        <f t="shared" si="37"/>
        <v>0</v>
      </c>
      <c r="U45" s="1">
        <f t="shared" si="37"/>
        <v>0</v>
      </c>
    </row>
    <row r="46" spans="1:21" x14ac:dyDescent="0.2">
      <c r="A46" s="58" t="s">
        <v>143</v>
      </c>
      <c r="B46" s="10" t="s">
        <v>121</v>
      </c>
      <c r="C46" s="4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</row>
    <row r="47" spans="1:21" x14ac:dyDescent="0.2">
      <c r="B47" s="10" t="s">
        <v>82</v>
      </c>
      <c r="C47" s="2">
        <f>SUM(D47:U47)</f>
        <v>0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1" x14ac:dyDescent="0.2">
      <c r="C48" s="3">
        <f>SUM(D48:U48)</f>
        <v>0</v>
      </c>
      <c r="D48" s="1">
        <f>D47*D46</f>
        <v>0</v>
      </c>
      <c r="E48" s="1">
        <f t="shared" ref="E48:O48" si="38">E47*E46</f>
        <v>0</v>
      </c>
      <c r="F48" s="1">
        <f t="shared" si="38"/>
        <v>0</v>
      </c>
      <c r="G48" s="1">
        <f t="shared" si="38"/>
        <v>0</v>
      </c>
      <c r="H48" s="1">
        <f t="shared" si="38"/>
        <v>0</v>
      </c>
      <c r="I48" s="1">
        <f t="shared" si="38"/>
        <v>0</v>
      </c>
      <c r="J48" s="1">
        <f t="shared" si="38"/>
        <v>0</v>
      </c>
      <c r="K48" s="1">
        <f t="shared" si="38"/>
        <v>0</v>
      </c>
      <c r="L48" s="1">
        <f t="shared" si="38"/>
        <v>0</v>
      </c>
      <c r="M48" s="1">
        <f t="shared" si="38"/>
        <v>0</v>
      </c>
      <c r="N48" s="1">
        <f t="shared" si="38"/>
        <v>0</v>
      </c>
      <c r="O48" s="1">
        <f t="shared" si="38"/>
        <v>0</v>
      </c>
      <c r="P48" s="1">
        <f t="shared" ref="P48:U48" si="39">P47*P46</f>
        <v>0</v>
      </c>
      <c r="Q48" s="1">
        <f t="shared" si="39"/>
        <v>0</v>
      </c>
      <c r="R48" s="1">
        <f t="shared" si="39"/>
        <v>0</v>
      </c>
      <c r="S48" s="1">
        <f t="shared" si="39"/>
        <v>0</v>
      </c>
      <c r="T48" s="1">
        <f t="shared" si="39"/>
        <v>0</v>
      </c>
      <c r="U48" s="1">
        <f t="shared" si="39"/>
        <v>0</v>
      </c>
    </row>
    <row r="51" spans="1:21" x14ac:dyDescent="0.2">
      <c r="A51" s="8" t="s">
        <v>122</v>
      </c>
      <c r="B51" s="12">
        <f>SUM(D51:U51)</f>
        <v>0</v>
      </c>
      <c r="C51" s="105" t="s">
        <v>80</v>
      </c>
      <c r="D51" s="3">
        <f>SUM(D52:D59)</f>
        <v>0</v>
      </c>
      <c r="E51" s="3">
        <f t="shared" ref="E51:U51" si="40">SUM(E52:E59)</f>
        <v>0</v>
      </c>
      <c r="F51" s="3">
        <f t="shared" si="40"/>
        <v>0</v>
      </c>
      <c r="G51" s="3">
        <f t="shared" si="40"/>
        <v>0</v>
      </c>
      <c r="H51" s="3">
        <f t="shared" si="40"/>
        <v>0</v>
      </c>
      <c r="I51" s="3">
        <f t="shared" si="40"/>
        <v>0</v>
      </c>
      <c r="J51" s="3">
        <f t="shared" si="40"/>
        <v>0</v>
      </c>
      <c r="K51" s="3">
        <f t="shared" si="40"/>
        <v>0</v>
      </c>
      <c r="L51" s="3">
        <f t="shared" si="40"/>
        <v>0</v>
      </c>
      <c r="M51" s="3">
        <f t="shared" si="40"/>
        <v>0</v>
      </c>
      <c r="N51" s="3">
        <f t="shared" si="40"/>
        <v>0</v>
      </c>
      <c r="O51" s="3">
        <f t="shared" si="40"/>
        <v>0</v>
      </c>
      <c r="P51" s="3">
        <f t="shared" si="40"/>
        <v>0</v>
      </c>
      <c r="Q51" s="3">
        <f t="shared" si="40"/>
        <v>0</v>
      </c>
      <c r="R51" s="3">
        <f t="shared" si="40"/>
        <v>0</v>
      </c>
      <c r="S51" s="3">
        <f t="shared" si="40"/>
        <v>0</v>
      </c>
      <c r="T51" s="3">
        <f t="shared" si="40"/>
        <v>0</v>
      </c>
      <c r="U51" s="3">
        <f t="shared" si="40"/>
        <v>0</v>
      </c>
    </row>
    <row r="52" spans="1:21" x14ac:dyDescent="0.2">
      <c r="A52" s="58" t="s">
        <v>95</v>
      </c>
      <c r="B52" s="10" t="s">
        <v>96</v>
      </c>
      <c r="C52" s="11">
        <f>SUM(D52:U52)</f>
        <v>0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</row>
    <row r="53" spans="1:21" x14ac:dyDescent="0.2">
      <c r="A53" s="58" t="s">
        <v>97</v>
      </c>
      <c r="B53" s="10" t="s">
        <v>96</v>
      </c>
      <c r="C53" s="11">
        <f t="shared" ref="C53:C59" si="41">SUM(D53:U53)</f>
        <v>0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</row>
    <row r="54" spans="1:21" x14ac:dyDescent="0.2">
      <c r="A54" s="58" t="s">
        <v>98</v>
      </c>
      <c r="B54" s="10" t="s">
        <v>96</v>
      </c>
      <c r="C54" s="11">
        <f t="shared" si="41"/>
        <v>0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spans="1:21" x14ac:dyDescent="0.2">
      <c r="A55" s="58" t="s">
        <v>99</v>
      </c>
      <c r="B55" s="10" t="s">
        <v>96</v>
      </c>
      <c r="C55" s="11">
        <f t="shared" si="41"/>
        <v>0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6" spans="1:21" x14ac:dyDescent="0.2">
      <c r="A56" s="58" t="s">
        <v>100</v>
      </c>
      <c r="B56" s="10" t="s">
        <v>96</v>
      </c>
      <c r="C56" s="11">
        <f t="shared" si="41"/>
        <v>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</row>
    <row r="57" spans="1:21" x14ac:dyDescent="0.2">
      <c r="A57" s="58" t="s">
        <v>101</v>
      </c>
      <c r="B57" s="10" t="s">
        <v>96</v>
      </c>
      <c r="C57" s="11">
        <f t="shared" si="41"/>
        <v>0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</row>
    <row r="58" spans="1:21" x14ac:dyDescent="0.2">
      <c r="A58" s="58" t="s">
        <v>102</v>
      </c>
      <c r="B58" s="10" t="s">
        <v>96</v>
      </c>
      <c r="C58" s="11">
        <f t="shared" si="41"/>
        <v>0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</row>
    <row r="59" spans="1:21" x14ac:dyDescent="0.2">
      <c r="A59" s="58" t="s">
        <v>103</v>
      </c>
      <c r="B59" s="10" t="s">
        <v>96</v>
      </c>
      <c r="C59" s="11">
        <f t="shared" si="41"/>
        <v>0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</row>
    <row r="61" spans="1:21" ht="13.5" thickBot="1" x14ac:dyDescent="0.25"/>
    <row r="62" spans="1:21" x14ac:dyDescent="0.2">
      <c r="A62" s="20" t="s">
        <v>144</v>
      </c>
      <c r="B62" s="21">
        <f>SUM(D62:U62)</f>
        <v>0</v>
      </c>
      <c r="C62" s="62"/>
      <c r="D62" s="22">
        <f t="shared" ref="D62:M62" si="42">D3*$C62</f>
        <v>0</v>
      </c>
      <c r="E62" s="22">
        <f t="shared" si="42"/>
        <v>0</v>
      </c>
      <c r="F62" s="22">
        <f t="shared" si="42"/>
        <v>0</v>
      </c>
      <c r="G62" s="22">
        <f t="shared" si="42"/>
        <v>0</v>
      </c>
      <c r="H62" s="22">
        <f t="shared" si="42"/>
        <v>0</v>
      </c>
      <c r="I62" s="22">
        <f t="shared" si="42"/>
        <v>0</v>
      </c>
      <c r="J62" s="22">
        <f t="shared" si="42"/>
        <v>0</v>
      </c>
      <c r="K62" s="22">
        <f t="shared" si="42"/>
        <v>0</v>
      </c>
      <c r="L62" s="22">
        <f t="shared" si="42"/>
        <v>0</v>
      </c>
      <c r="M62" s="22">
        <f t="shared" si="42"/>
        <v>0</v>
      </c>
      <c r="N62" s="22">
        <f t="shared" ref="N62:S62" si="43">N3*$C62</f>
        <v>0</v>
      </c>
      <c r="O62" s="22">
        <f t="shared" si="43"/>
        <v>0</v>
      </c>
      <c r="P62" s="22">
        <f t="shared" si="43"/>
        <v>0</v>
      </c>
      <c r="Q62" s="22">
        <f t="shared" si="43"/>
        <v>0</v>
      </c>
      <c r="R62" s="22">
        <f t="shared" si="43"/>
        <v>0</v>
      </c>
      <c r="S62" s="22">
        <f t="shared" si="43"/>
        <v>0</v>
      </c>
      <c r="T62" s="22">
        <f t="shared" ref="T62:U62" si="44">T3*$C62</f>
        <v>0</v>
      </c>
      <c r="U62" s="23">
        <f t="shared" si="44"/>
        <v>0</v>
      </c>
    </row>
    <row r="63" spans="1:21" x14ac:dyDescent="0.2">
      <c r="A63" s="24"/>
      <c r="U63" s="25"/>
    </row>
    <row r="64" spans="1:21" x14ac:dyDescent="0.2">
      <c r="A64" s="26" t="s">
        <v>123</v>
      </c>
      <c r="B64" s="12">
        <f>+B62+B51+B2</f>
        <v>0</v>
      </c>
      <c r="D64" s="27">
        <f t="shared" ref="D64:M64" si="45">+D62+D51+D2</f>
        <v>0</v>
      </c>
      <c r="E64" s="27">
        <f t="shared" si="45"/>
        <v>0</v>
      </c>
      <c r="F64" s="27">
        <f t="shared" si="45"/>
        <v>0</v>
      </c>
      <c r="G64" s="27">
        <f t="shared" si="45"/>
        <v>0</v>
      </c>
      <c r="H64" s="27">
        <f t="shared" si="45"/>
        <v>0</v>
      </c>
      <c r="I64" s="27">
        <f t="shared" si="45"/>
        <v>0</v>
      </c>
      <c r="J64" s="27">
        <f t="shared" si="45"/>
        <v>0</v>
      </c>
      <c r="K64" s="27">
        <f t="shared" si="45"/>
        <v>0</v>
      </c>
      <c r="L64" s="27">
        <f t="shared" si="45"/>
        <v>0</v>
      </c>
      <c r="M64" s="27">
        <f t="shared" si="45"/>
        <v>0</v>
      </c>
      <c r="N64" s="27">
        <f t="shared" ref="N64:S64" si="46">+N62+N51+N2</f>
        <v>0</v>
      </c>
      <c r="O64" s="27">
        <f t="shared" si="46"/>
        <v>0</v>
      </c>
      <c r="P64" s="27">
        <f t="shared" si="46"/>
        <v>0</v>
      </c>
      <c r="Q64" s="27">
        <f t="shared" si="46"/>
        <v>0</v>
      </c>
      <c r="R64" s="27">
        <f t="shared" si="46"/>
        <v>0</v>
      </c>
      <c r="S64" s="27">
        <f t="shared" si="46"/>
        <v>0</v>
      </c>
      <c r="T64" s="27">
        <f t="shared" ref="T64:U64" si="47">+T62+T51+T2</f>
        <v>0</v>
      </c>
      <c r="U64" s="28">
        <f t="shared" si="47"/>
        <v>0</v>
      </c>
    </row>
    <row r="65" spans="1:21" x14ac:dyDescent="0.2">
      <c r="A65" s="24"/>
      <c r="U65" s="25"/>
    </row>
    <row r="66" spans="1:21" x14ac:dyDescent="0.2">
      <c r="A66" s="29" t="s">
        <v>124</v>
      </c>
      <c r="U66" s="25"/>
    </row>
    <row r="67" spans="1:21" x14ac:dyDescent="0.2">
      <c r="A67" s="30" t="s">
        <v>145</v>
      </c>
      <c r="B67" s="41">
        <f>B64*0.0069</f>
        <v>0</v>
      </c>
      <c r="C67" s="42"/>
      <c r="D67" s="43">
        <f t="shared" ref="D67:M67" si="48">D64*0.0069</f>
        <v>0</v>
      </c>
      <c r="E67" s="43">
        <f t="shared" si="48"/>
        <v>0</v>
      </c>
      <c r="F67" s="43">
        <f t="shared" si="48"/>
        <v>0</v>
      </c>
      <c r="G67" s="43">
        <f t="shared" si="48"/>
        <v>0</v>
      </c>
      <c r="H67" s="43">
        <f t="shared" si="48"/>
        <v>0</v>
      </c>
      <c r="I67" s="43">
        <f t="shared" si="48"/>
        <v>0</v>
      </c>
      <c r="J67" s="43">
        <f t="shared" si="48"/>
        <v>0</v>
      </c>
      <c r="K67" s="43">
        <f t="shared" si="48"/>
        <v>0</v>
      </c>
      <c r="L67" s="43">
        <f t="shared" si="48"/>
        <v>0</v>
      </c>
      <c r="M67" s="43">
        <f t="shared" si="48"/>
        <v>0</v>
      </c>
      <c r="N67" s="43">
        <f t="shared" ref="N67:S67" si="49">N64*0.0069</f>
        <v>0</v>
      </c>
      <c r="O67" s="43">
        <f t="shared" si="49"/>
        <v>0</v>
      </c>
      <c r="P67" s="43">
        <f t="shared" si="49"/>
        <v>0</v>
      </c>
      <c r="Q67" s="43">
        <f t="shared" si="49"/>
        <v>0</v>
      </c>
      <c r="R67" s="43">
        <f t="shared" si="49"/>
        <v>0</v>
      </c>
      <c r="S67" s="43">
        <f t="shared" si="49"/>
        <v>0</v>
      </c>
      <c r="T67" s="43">
        <f t="shared" ref="T67:U67" si="50">T64*0.0069</f>
        <v>0</v>
      </c>
      <c r="U67" s="44">
        <f t="shared" si="50"/>
        <v>0</v>
      </c>
    </row>
    <row r="68" spans="1:21" x14ac:dyDescent="0.2">
      <c r="A68" s="30" t="s">
        <v>126</v>
      </c>
      <c r="B68" s="41">
        <f>B64*0.004</f>
        <v>0</v>
      </c>
      <c r="C68" s="42"/>
      <c r="D68" s="43">
        <f t="shared" ref="D68:M68" si="51">D64*0.004</f>
        <v>0</v>
      </c>
      <c r="E68" s="43">
        <f t="shared" si="51"/>
        <v>0</v>
      </c>
      <c r="F68" s="43">
        <f t="shared" si="51"/>
        <v>0</v>
      </c>
      <c r="G68" s="43">
        <f t="shared" si="51"/>
        <v>0</v>
      </c>
      <c r="H68" s="43">
        <f t="shared" si="51"/>
        <v>0</v>
      </c>
      <c r="I68" s="43">
        <f t="shared" si="51"/>
        <v>0</v>
      </c>
      <c r="J68" s="43">
        <f t="shared" si="51"/>
        <v>0</v>
      </c>
      <c r="K68" s="43">
        <f t="shared" si="51"/>
        <v>0</v>
      </c>
      <c r="L68" s="43">
        <f t="shared" si="51"/>
        <v>0</v>
      </c>
      <c r="M68" s="43">
        <f t="shared" si="51"/>
        <v>0</v>
      </c>
      <c r="N68" s="43">
        <f t="shared" ref="N68:S68" si="52">N64*0.004</f>
        <v>0</v>
      </c>
      <c r="O68" s="43">
        <f t="shared" si="52"/>
        <v>0</v>
      </c>
      <c r="P68" s="43">
        <f t="shared" si="52"/>
        <v>0</v>
      </c>
      <c r="Q68" s="43">
        <f t="shared" si="52"/>
        <v>0</v>
      </c>
      <c r="R68" s="43">
        <f t="shared" si="52"/>
        <v>0</v>
      </c>
      <c r="S68" s="43">
        <f t="shared" si="52"/>
        <v>0</v>
      </c>
      <c r="T68" s="43">
        <f t="shared" ref="T68:U68" si="53">T64*0.004</f>
        <v>0</v>
      </c>
      <c r="U68" s="44">
        <f t="shared" si="53"/>
        <v>0</v>
      </c>
    </row>
    <row r="69" spans="1:21" x14ac:dyDescent="0.2">
      <c r="A69" s="31"/>
      <c r="U69" s="25"/>
    </row>
    <row r="70" spans="1:21" ht="18.75" thickBot="1" x14ac:dyDescent="0.3">
      <c r="A70" s="32" t="s">
        <v>127</v>
      </c>
      <c r="B70" s="53">
        <f>B64+B67+B68</f>
        <v>0</v>
      </c>
      <c r="C70" s="33"/>
      <c r="D70" s="34">
        <f t="shared" ref="D70:M70" si="54">D64+D67+D68</f>
        <v>0</v>
      </c>
      <c r="E70" s="34">
        <f t="shared" si="54"/>
        <v>0</v>
      </c>
      <c r="F70" s="34">
        <f t="shared" si="54"/>
        <v>0</v>
      </c>
      <c r="G70" s="34">
        <f t="shared" si="54"/>
        <v>0</v>
      </c>
      <c r="H70" s="34">
        <f t="shared" si="54"/>
        <v>0</v>
      </c>
      <c r="I70" s="34">
        <f t="shared" si="54"/>
        <v>0</v>
      </c>
      <c r="J70" s="34">
        <f t="shared" si="54"/>
        <v>0</v>
      </c>
      <c r="K70" s="34">
        <f t="shared" si="54"/>
        <v>0</v>
      </c>
      <c r="L70" s="34">
        <f t="shared" si="54"/>
        <v>0</v>
      </c>
      <c r="M70" s="34">
        <f t="shared" si="54"/>
        <v>0</v>
      </c>
      <c r="N70" s="34">
        <f t="shared" ref="N70:S70" si="55">N64+N67+N68</f>
        <v>0</v>
      </c>
      <c r="O70" s="34">
        <f t="shared" si="55"/>
        <v>0</v>
      </c>
      <c r="P70" s="34">
        <f t="shared" si="55"/>
        <v>0</v>
      </c>
      <c r="Q70" s="34">
        <f t="shared" si="55"/>
        <v>0</v>
      </c>
      <c r="R70" s="34">
        <f t="shared" si="55"/>
        <v>0</v>
      </c>
      <c r="S70" s="34">
        <f t="shared" si="55"/>
        <v>0</v>
      </c>
      <c r="T70" s="34">
        <f t="shared" ref="T70:U70" si="56">T64+T67+T68</f>
        <v>0</v>
      </c>
      <c r="U70" s="35">
        <f t="shared" si="56"/>
        <v>0</v>
      </c>
    </row>
    <row r="74" spans="1:21" x14ac:dyDescent="0.2">
      <c r="A74" s="49" t="s">
        <v>146</v>
      </c>
    </row>
    <row r="75" spans="1:21" x14ac:dyDescent="0.2">
      <c r="A75" s="18" t="s">
        <v>147</v>
      </c>
      <c r="B75" s="18" t="s">
        <v>148</v>
      </c>
      <c r="C75" s="18" t="s">
        <v>113</v>
      </c>
      <c r="D75" s="19">
        <f>SUM(D76:D80)*'A cobrar'!$B$66</f>
        <v>0</v>
      </c>
      <c r="E75" s="19">
        <f>SUM(E76:E80)*'A cobrar'!$B$66</f>
        <v>0</v>
      </c>
      <c r="F75" s="19">
        <f>SUM(F76:F80)*'A cobrar'!$B$66</f>
        <v>0</v>
      </c>
      <c r="G75" s="19">
        <f>SUM(G76:G80)*'A cobrar'!$B$66</f>
        <v>0</v>
      </c>
      <c r="H75" s="19">
        <f>SUM(H76:H80)*'A cobrar'!$B$66</f>
        <v>0</v>
      </c>
      <c r="I75" s="19">
        <f>SUM(I76:I80)*'A cobrar'!$B$66</f>
        <v>0</v>
      </c>
      <c r="J75" s="19">
        <f>SUM(J76:J80)*'A cobrar'!$B$66</f>
        <v>0</v>
      </c>
      <c r="K75" s="19">
        <f>SUM(K76:K80)*'A cobrar'!$B$66</f>
        <v>0</v>
      </c>
      <c r="L75" s="19">
        <f>SUM(L76:L80)*'A cobrar'!$B$66</f>
        <v>0</v>
      </c>
      <c r="M75" s="19">
        <f>SUM(M76:M80)*'A cobrar'!$B$66</f>
        <v>0</v>
      </c>
      <c r="N75" s="19">
        <f>SUM(N76:N80)*'A cobrar'!$B$66</f>
        <v>0</v>
      </c>
      <c r="O75" s="19">
        <f>SUM(O76:O80)*'A cobrar'!$B$66</f>
        <v>0</v>
      </c>
      <c r="P75" s="19">
        <f>SUM(P76:P80)*'A cobrar'!$B$66</f>
        <v>0</v>
      </c>
      <c r="Q75" s="19">
        <f>SUM(Q76:Q80)*'A cobrar'!$B$66</f>
        <v>0</v>
      </c>
      <c r="R75" s="19">
        <f>SUM(R76:R80)*'A cobrar'!$B$66</f>
        <v>0</v>
      </c>
      <c r="S75" s="19">
        <f>SUM(S76:S80)*'A cobrar'!$B$66</f>
        <v>0</v>
      </c>
      <c r="T75" s="19">
        <f>SUM(T76:T80)*'A cobrar'!$B$66</f>
        <v>0</v>
      </c>
      <c r="U75" s="19">
        <f>SUM(U76:U80)*'A cobrar'!$B$66</f>
        <v>0</v>
      </c>
    </row>
    <row r="76" spans="1:21" x14ac:dyDescent="0.2">
      <c r="A76" s="63"/>
      <c r="B76" s="63"/>
      <c r="C76" s="17">
        <f>SUM(D76:O76)*'A cobrar'!$B$66</f>
        <v>0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</row>
    <row r="77" spans="1:21" x14ac:dyDescent="0.2">
      <c r="A77" s="63"/>
      <c r="B77" s="63"/>
      <c r="C77" s="17">
        <f>SUM(D77:O77)*'A cobrar'!$B$66</f>
        <v>0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</row>
    <row r="78" spans="1:21" x14ac:dyDescent="0.2">
      <c r="A78" s="63"/>
      <c r="B78" s="63"/>
      <c r="C78" s="17">
        <f>SUM(D78:O78)*'A cobrar'!$B$66</f>
        <v>0</v>
      </c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</row>
    <row r="79" spans="1:21" x14ac:dyDescent="0.2">
      <c r="A79" s="63"/>
      <c r="B79" s="63"/>
      <c r="C79" s="17">
        <f>SUM(D79:O79)*'A cobrar'!$B$66</f>
        <v>0</v>
      </c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</row>
    <row r="80" spans="1:21" ht="13.5" thickBot="1" x14ac:dyDescent="0.25">
      <c r="A80" s="63"/>
      <c r="B80" s="63"/>
      <c r="C80" s="17">
        <f>SUM(D80:O80)*'A cobrar'!$B$66</f>
        <v>0</v>
      </c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</row>
    <row r="81" spans="1:4" ht="13.5" thickBot="1" x14ac:dyDescent="0.25">
      <c r="A81" s="71" t="s">
        <v>80</v>
      </c>
      <c r="B81" s="73"/>
      <c r="C81" s="74">
        <f t="shared" ref="C81" si="57">SUM(C76:C80)</f>
        <v>0</v>
      </c>
    </row>
    <row r="82" spans="1:4" x14ac:dyDescent="0.2">
      <c r="D82" s="52" t="s">
        <v>149</v>
      </c>
    </row>
  </sheetData>
  <sheetProtection sheet="1" objects="1" scenarios="1"/>
  <mergeCells count="1"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C2" sqref="C2:G2"/>
    </sheetView>
  </sheetViews>
  <sheetFormatPr baseColWidth="10" defaultColWidth="11.42578125" defaultRowHeight="12.75" x14ac:dyDescent="0.2"/>
  <cols>
    <col min="1" max="1" width="19.28515625" bestFit="1" customWidth="1"/>
    <col min="2" max="2" width="15.42578125" bestFit="1" customWidth="1"/>
    <col min="4" max="21" width="15.140625" customWidth="1"/>
  </cols>
  <sheetData>
    <row r="1" spans="1:21" x14ac:dyDescent="0.2">
      <c r="C1" s="18" t="s">
        <v>150</v>
      </c>
      <c r="D1" s="95" t="s">
        <v>61</v>
      </c>
      <c r="E1" s="95" t="s">
        <v>62</v>
      </c>
      <c r="F1" s="95" t="s">
        <v>63</v>
      </c>
      <c r="G1" s="95" t="s">
        <v>64</v>
      </c>
      <c r="H1" s="95" t="s">
        <v>65</v>
      </c>
      <c r="I1" s="95" t="s">
        <v>66</v>
      </c>
      <c r="J1" s="95" t="s">
        <v>67</v>
      </c>
      <c r="K1" s="95" t="s">
        <v>68</v>
      </c>
      <c r="L1" s="95" t="s">
        <v>69</v>
      </c>
      <c r="M1" s="95" t="s">
        <v>70</v>
      </c>
      <c r="N1" s="95" t="s">
        <v>71</v>
      </c>
      <c r="O1" s="95" t="s">
        <v>72</v>
      </c>
      <c r="P1" s="95" t="s">
        <v>73</v>
      </c>
      <c r="Q1" s="95" t="s">
        <v>74</v>
      </c>
      <c r="R1" s="95" t="s">
        <v>75</v>
      </c>
      <c r="S1" s="95" t="s">
        <v>76</v>
      </c>
      <c r="T1" s="95" t="s">
        <v>77</v>
      </c>
      <c r="U1" s="95" t="s">
        <v>78</v>
      </c>
    </row>
    <row r="2" spans="1:21" x14ac:dyDescent="0.2">
      <c r="C2" s="18" t="s">
        <v>151</v>
      </c>
      <c r="D2" s="91">
        <f>'A cobrar'!D69-'Costos planeados'!D68</f>
        <v>14600000</v>
      </c>
      <c r="E2" s="91">
        <f>'A cobrar'!E69-'Costos planeados'!E68</f>
        <v>0</v>
      </c>
      <c r="F2" s="91">
        <f>'A cobrar'!F69-'Costos planeados'!F68</f>
        <v>0</v>
      </c>
      <c r="G2" s="91">
        <f>'A cobrar'!G69-'Costos planeados'!G68</f>
        <v>0</v>
      </c>
      <c r="H2" s="91">
        <f>'A cobrar'!H69-'Costos planeados'!H68</f>
        <v>0</v>
      </c>
      <c r="I2" s="91">
        <f>'A cobrar'!I69-'Costos planeados'!I68</f>
        <v>0</v>
      </c>
      <c r="J2" s="91">
        <f>'A cobrar'!J69-'Costos planeados'!J68</f>
        <v>0</v>
      </c>
      <c r="K2" s="91">
        <f>'A cobrar'!K69-'Costos planeados'!K68</f>
        <v>0</v>
      </c>
      <c r="L2" s="91">
        <f>'A cobrar'!L69-'Costos planeados'!L68</f>
        <v>0</v>
      </c>
      <c r="M2" s="91">
        <f>'A cobrar'!M69-'Costos planeados'!M68</f>
        <v>0</v>
      </c>
      <c r="N2" s="91">
        <f>'A cobrar'!N69-'Costos planeados'!N68</f>
        <v>0</v>
      </c>
      <c r="O2" s="91">
        <f>'A cobrar'!O69-'Costos planeados'!O68</f>
        <v>0</v>
      </c>
      <c r="P2" s="91">
        <f>'A cobrar'!P69-'Costos planeados'!P68</f>
        <v>0</v>
      </c>
      <c r="Q2" s="91">
        <f>'A cobrar'!Q69-'Costos planeados'!Q68</f>
        <v>0</v>
      </c>
      <c r="R2" s="91">
        <f>'A cobrar'!R69-'Costos planeados'!R68</f>
        <v>0</v>
      </c>
      <c r="S2" s="91">
        <f>'A cobrar'!S69-'Costos planeados'!S68</f>
        <v>0</v>
      </c>
      <c r="T2" s="91">
        <f>'A cobrar'!T69-'Costos planeados'!T68</f>
        <v>0</v>
      </c>
      <c r="U2" s="91">
        <f>'A cobrar'!U69-'Costos planeados'!U68</f>
        <v>0</v>
      </c>
    </row>
    <row r="3" spans="1:21" x14ac:dyDescent="0.2">
      <c r="C3" s="18" t="s">
        <v>152</v>
      </c>
      <c r="D3" s="92">
        <f>D2</f>
        <v>14600000</v>
      </c>
      <c r="E3" s="92">
        <f t="shared" ref="E3:O3" si="0">D3+E2</f>
        <v>14600000</v>
      </c>
      <c r="F3" s="92">
        <f t="shared" si="0"/>
        <v>14600000</v>
      </c>
      <c r="G3" s="92">
        <f t="shared" si="0"/>
        <v>14600000</v>
      </c>
      <c r="H3" s="92">
        <f t="shared" si="0"/>
        <v>14600000</v>
      </c>
      <c r="I3" s="92">
        <f t="shared" si="0"/>
        <v>14600000</v>
      </c>
      <c r="J3" s="92">
        <f t="shared" si="0"/>
        <v>14600000</v>
      </c>
      <c r="K3" s="92">
        <f t="shared" si="0"/>
        <v>14600000</v>
      </c>
      <c r="L3" s="92">
        <f t="shared" si="0"/>
        <v>14600000</v>
      </c>
      <c r="M3" s="92">
        <f t="shared" si="0"/>
        <v>14600000</v>
      </c>
      <c r="N3" s="92">
        <f t="shared" si="0"/>
        <v>14600000</v>
      </c>
      <c r="O3" s="92">
        <f t="shared" si="0"/>
        <v>14600000</v>
      </c>
      <c r="P3" s="92">
        <f t="shared" ref="P3" si="1">O3+P2</f>
        <v>14600000</v>
      </c>
      <c r="Q3" s="92">
        <f t="shared" ref="Q3" si="2">P3+Q2</f>
        <v>14600000</v>
      </c>
      <c r="R3" s="92">
        <f t="shared" ref="R3" si="3">Q3+R2</f>
        <v>14600000</v>
      </c>
      <c r="S3" s="92">
        <f t="shared" ref="S3" si="4">R3+S2</f>
        <v>14600000</v>
      </c>
      <c r="T3" s="92">
        <f t="shared" ref="T3" si="5">S3+T2</f>
        <v>14600000</v>
      </c>
      <c r="U3" s="92">
        <f t="shared" ref="U3" si="6">T3+U2</f>
        <v>14600000</v>
      </c>
    </row>
    <row r="4" spans="1:21" x14ac:dyDescent="0.2">
      <c r="A4" s="18" t="s">
        <v>153</v>
      </c>
      <c r="B4" s="91">
        <f>'A cobrar'!B66:C66</f>
        <v>14600000</v>
      </c>
    </row>
    <row r="5" spans="1:21" x14ac:dyDescent="0.2">
      <c r="A5" s="18" t="s">
        <v>154</v>
      </c>
      <c r="B5" s="91">
        <f>'Costos planeados'!B68</f>
        <v>316236</v>
      </c>
    </row>
    <row r="6" spans="1:21" x14ac:dyDescent="0.2">
      <c r="A6" s="18" t="s">
        <v>155</v>
      </c>
      <c r="B6" s="91">
        <f>'A cobrar'!C64</f>
        <v>0</v>
      </c>
    </row>
    <row r="7" spans="1:21" ht="15.75" x14ac:dyDescent="0.25">
      <c r="A7" s="18" t="s">
        <v>156</v>
      </c>
      <c r="B7" s="91">
        <f>B4-B5-B6</f>
        <v>14283764</v>
      </c>
      <c r="D7" s="51" t="str">
        <f>IF(B7&lt;0,"Este proyecto dá perdida!!!","")</f>
        <v/>
      </c>
    </row>
    <row r="8" spans="1:21" x14ac:dyDescent="0.2">
      <c r="A8" s="18" t="s">
        <v>157</v>
      </c>
      <c r="B8" s="54">
        <f>B7/B5</f>
        <v>45.168051708217916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C2" sqref="C2:G2"/>
    </sheetView>
  </sheetViews>
  <sheetFormatPr baseColWidth="10" defaultColWidth="11.42578125" defaultRowHeight="12.75" x14ac:dyDescent="0.2"/>
  <cols>
    <col min="1" max="1" width="19.28515625" bestFit="1" customWidth="1"/>
    <col min="2" max="2" width="15.42578125" bestFit="1" customWidth="1"/>
    <col min="4" max="21" width="15" customWidth="1"/>
  </cols>
  <sheetData>
    <row r="1" spans="1:21" x14ac:dyDescent="0.2">
      <c r="C1" s="18" t="s">
        <v>150</v>
      </c>
      <c r="D1" s="95" t="s">
        <v>61</v>
      </c>
      <c r="E1" s="95" t="s">
        <v>62</v>
      </c>
      <c r="F1" s="95" t="s">
        <v>63</v>
      </c>
      <c r="G1" s="95" t="s">
        <v>64</v>
      </c>
      <c r="H1" s="95" t="s">
        <v>65</v>
      </c>
      <c r="I1" s="95" t="s">
        <v>66</v>
      </c>
      <c r="J1" s="95" t="s">
        <v>67</v>
      </c>
      <c r="K1" s="95" t="s">
        <v>68</v>
      </c>
      <c r="L1" s="95" t="s">
        <v>69</v>
      </c>
      <c r="M1" s="95" t="s">
        <v>70</v>
      </c>
      <c r="N1" s="95" t="s">
        <v>71</v>
      </c>
      <c r="O1" s="95" t="s">
        <v>72</v>
      </c>
      <c r="P1" s="95" t="s">
        <v>73</v>
      </c>
      <c r="Q1" s="95" t="s">
        <v>74</v>
      </c>
      <c r="R1" s="95" t="s">
        <v>75</v>
      </c>
      <c r="S1" s="95" t="s">
        <v>76</v>
      </c>
      <c r="T1" s="95" t="s">
        <v>77</v>
      </c>
      <c r="U1" s="95" t="s">
        <v>78</v>
      </c>
    </row>
    <row r="2" spans="1:21" x14ac:dyDescent="0.2">
      <c r="C2" s="18" t="s">
        <v>158</v>
      </c>
      <c r="D2" s="91">
        <f>'Valores ejecutados'!D75-'Valores ejecutados'!D70</f>
        <v>0</v>
      </c>
      <c r="E2" s="91">
        <f>'Valores ejecutados'!E75-'Valores ejecutados'!E70</f>
        <v>0</v>
      </c>
      <c r="F2" s="91">
        <f>'Valores ejecutados'!F75-'Valores ejecutados'!F70</f>
        <v>0</v>
      </c>
      <c r="G2" s="91">
        <f>'Valores ejecutados'!G75-'Valores ejecutados'!G70</f>
        <v>0</v>
      </c>
      <c r="H2" s="91">
        <f>'Valores ejecutados'!H75-'Valores ejecutados'!H70</f>
        <v>0</v>
      </c>
      <c r="I2" s="91">
        <f>'Valores ejecutados'!I75-'Valores ejecutados'!I70</f>
        <v>0</v>
      </c>
      <c r="J2" s="91">
        <f>'Valores ejecutados'!J75-'Valores ejecutados'!J70</f>
        <v>0</v>
      </c>
      <c r="K2" s="91">
        <f>'Valores ejecutados'!K75-'Valores ejecutados'!K70</f>
        <v>0</v>
      </c>
      <c r="L2" s="91">
        <f>'Valores ejecutados'!L75-'Valores ejecutados'!L70</f>
        <v>0</v>
      </c>
      <c r="M2" s="91">
        <f>'Valores ejecutados'!M75-'Valores ejecutados'!M70</f>
        <v>0</v>
      </c>
      <c r="N2" s="91">
        <f>'Valores ejecutados'!N75-'Valores ejecutados'!N70</f>
        <v>0</v>
      </c>
      <c r="O2" s="91">
        <f>'Valores ejecutados'!O75-'Valores ejecutados'!O70</f>
        <v>0</v>
      </c>
      <c r="P2" s="91">
        <f>'Valores ejecutados'!P75-'Valores ejecutados'!P70</f>
        <v>0</v>
      </c>
      <c r="Q2" s="91">
        <f>'Valores ejecutados'!Q75-'Valores ejecutados'!Q70</f>
        <v>0</v>
      </c>
      <c r="R2" s="91">
        <f>'Valores ejecutados'!R75-'Valores ejecutados'!R70</f>
        <v>0</v>
      </c>
      <c r="S2" s="91">
        <f>'Valores ejecutados'!S75-'Valores ejecutados'!S70</f>
        <v>0</v>
      </c>
      <c r="T2" s="91">
        <f>'Valores ejecutados'!T75-'Valores ejecutados'!T70</f>
        <v>0</v>
      </c>
      <c r="U2" s="91">
        <f>'Valores ejecutados'!U75-'Valores ejecutados'!U70</f>
        <v>0</v>
      </c>
    </row>
    <row r="3" spans="1:21" x14ac:dyDescent="0.2">
      <c r="C3" s="18" t="s">
        <v>152</v>
      </c>
      <c r="D3" s="92">
        <f>D2</f>
        <v>0</v>
      </c>
      <c r="E3" s="92">
        <f t="shared" ref="E3:O3" si="0">D3+E2</f>
        <v>0</v>
      </c>
      <c r="F3" s="92">
        <f t="shared" si="0"/>
        <v>0</v>
      </c>
      <c r="G3" s="92">
        <f t="shared" si="0"/>
        <v>0</v>
      </c>
      <c r="H3" s="92">
        <f t="shared" si="0"/>
        <v>0</v>
      </c>
      <c r="I3" s="92">
        <f t="shared" si="0"/>
        <v>0</v>
      </c>
      <c r="J3" s="92">
        <f t="shared" si="0"/>
        <v>0</v>
      </c>
      <c r="K3" s="92">
        <f t="shared" si="0"/>
        <v>0</v>
      </c>
      <c r="L3" s="92">
        <f t="shared" si="0"/>
        <v>0</v>
      </c>
      <c r="M3" s="92">
        <f t="shared" si="0"/>
        <v>0</v>
      </c>
      <c r="N3" s="92">
        <f t="shared" si="0"/>
        <v>0</v>
      </c>
      <c r="O3" s="92">
        <f t="shared" si="0"/>
        <v>0</v>
      </c>
      <c r="P3" s="92">
        <f t="shared" ref="P3" si="1">O3+P2</f>
        <v>0</v>
      </c>
      <c r="Q3" s="92">
        <f t="shared" ref="Q3" si="2">P3+Q2</f>
        <v>0</v>
      </c>
      <c r="R3" s="92">
        <f t="shared" ref="R3" si="3">Q3+R2</f>
        <v>0</v>
      </c>
      <c r="S3" s="92">
        <f t="shared" ref="S3" si="4">R3+S2</f>
        <v>0</v>
      </c>
      <c r="T3" s="92">
        <f t="shared" ref="T3" si="5">S3+T2</f>
        <v>0</v>
      </c>
      <c r="U3" s="92">
        <f t="shared" ref="U3" si="6">T3+U2</f>
        <v>0</v>
      </c>
    </row>
    <row r="4" spans="1:21" x14ac:dyDescent="0.2">
      <c r="A4" s="18" t="s">
        <v>153</v>
      </c>
      <c r="B4" s="91">
        <f>'A cobrar'!B66:C66</f>
        <v>14600000</v>
      </c>
    </row>
    <row r="5" spans="1:21" x14ac:dyDescent="0.2">
      <c r="A5" s="18" t="s">
        <v>159</v>
      </c>
      <c r="B5" s="91">
        <f>'Valores ejecutados'!B70</f>
        <v>0</v>
      </c>
    </row>
    <row r="6" spans="1:21" x14ac:dyDescent="0.2">
      <c r="A6" s="18" t="s">
        <v>155</v>
      </c>
      <c r="B6" s="91">
        <f>'A cobrar'!C64</f>
        <v>0</v>
      </c>
    </row>
    <row r="7" spans="1:21" ht="15.75" x14ac:dyDescent="0.25">
      <c r="A7" s="18" t="s">
        <v>156</v>
      </c>
      <c r="B7" s="91">
        <f>B4-B5-B6</f>
        <v>14600000</v>
      </c>
      <c r="D7" s="51" t="str">
        <f>IF(B7&lt;0,"Este proyecto dá perdida!!!","")</f>
        <v/>
      </c>
    </row>
    <row r="8" spans="1:21" x14ac:dyDescent="0.2">
      <c r="A8" s="18" t="s">
        <v>157</v>
      </c>
      <c r="B8" s="54" t="e">
        <f>B7/B5</f>
        <v>#DIV/0!</v>
      </c>
    </row>
    <row r="11" spans="1:21" x14ac:dyDescent="0.2">
      <c r="D11" s="89" t="s">
        <v>160</v>
      </c>
      <c r="E11" s="90"/>
      <c r="F11" s="90"/>
    </row>
    <row r="12" spans="1:21" x14ac:dyDescent="0.2">
      <c r="D12" s="93" t="s">
        <v>151</v>
      </c>
    </row>
    <row r="13" spans="1:21" x14ac:dyDescent="0.2">
      <c r="D13" s="94">
        <f>D2-'Caja planeada'!D2</f>
        <v>-14600000</v>
      </c>
      <c r="E13" s="94">
        <f>E2-'Caja planeada'!E2</f>
        <v>0</v>
      </c>
      <c r="F13" s="94">
        <f>F2-'Caja planeada'!F2</f>
        <v>0</v>
      </c>
      <c r="G13" s="94">
        <f>G2-'Caja planeada'!G2</f>
        <v>0</v>
      </c>
      <c r="H13" s="94">
        <f>H2-'Caja planeada'!H2</f>
        <v>0</v>
      </c>
      <c r="I13" s="94">
        <f>I2-'Caja planeada'!I2</f>
        <v>0</v>
      </c>
      <c r="J13" s="94">
        <f>J2-'Caja planeada'!J2</f>
        <v>0</v>
      </c>
      <c r="K13" s="94">
        <f>K2-'Caja planeada'!K2</f>
        <v>0</v>
      </c>
      <c r="L13" s="94">
        <f>L2-'Caja planeada'!L2</f>
        <v>0</v>
      </c>
      <c r="M13" s="94">
        <f>M2-'Caja planeada'!M2</f>
        <v>0</v>
      </c>
      <c r="N13" s="94">
        <f>N2-'Caja planeada'!N2</f>
        <v>0</v>
      </c>
      <c r="O13" s="94">
        <f>O2-'Caja planeada'!O2</f>
        <v>0</v>
      </c>
      <c r="P13" s="94">
        <f>P2-'Caja planeada'!P2</f>
        <v>0</v>
      </c>
      <c r="Q13" s="94">
        <f>Q2-'Caja planeada'!Q2</f>
        <v>0</v>
      </c>
      <c r="R13" s="94">
        <f>R2-'Caja planeada'!R2</f>
        <v>0</v>
      </c>
      <c r="S13" s="94">
        <f>S2-'Caja planeada'!S2</f>
        <v>0</v>
      </c>
      <c r="T13" s="94">
        <f>T2-'Caja planeada'!T2</f>
        <v>0</v>
      </c>
      <c r="U13" s="94">
        <f>U2-'Caja planeada'!U2</f>
        <v>0</v>
      </c>
    </row>
    <row r="15" spans="1:21" x14ac:dyDescent="0.2">
      <c r="D15" s="93" t="s">
        <v>152</v>
      </c>
    </row>
    <row r="16" spans="1:21" x14ac:dyDescent="0.2">
      <c r="D16" s="94">
        <f>D3-'Caja planeada'!D3</f>
        <v>-14600000</v>
      </c>
      <c r="E16" s="94">
        <f>E3-'Caja planeada'!E3</f>
        <v>-14600000</v>
      </c>
      <c r="F16" s="94">
        <f>F3-'Caja planeada'!F3</f>
        <v>-14600000</v>
      </c>
      <c r="G16" s="94">
        <f>G3-'Caja planeada'!G3</f>
        <v>-14600000</v>
      </c>
      <c r="H16" s="94">
        <f>H3-'Caja planeada'!H3</f>
        <v>-14600000</v>
      </c>
      <c r="I16" s="94">
        <f>I3-'Caja planeada'!I3</f>
        <v>-14600000</v>
      </c>
      <c r="J16" s="94">
        <f>J3-'Caja planeada'!J3</f>
        <v>-14600000</v>
      </c>
      <c r="K16" s="94">
        <f>K3-'Caja planeada'!K3</f>
        <v>-14600000</v>
      </c>
      <c r="L16" s="94">
        <f>L3-'Caja planeada'!L3</f>
        <v>-14600000</v>
      </c>
      <c r="M16" s="94">
        <f>M3-'Caja planeada'!M3</f>
        <v>-14600000</v>
      </c>
      <c r="N16" s="94">
        <f>N3-'Caja planeada'!N3</f>
        <v>-14600000</v>
      </c>
      <c r="O16" s="94">
        <f>O3-'Caja planeada'!O3</f>
        <v>-14600000</v>
      </c>
      <c r="P16" s="94">
        <f>P3-'Caja planeada'!P3</f>
        <v>-14600000</v>
      </c>
      <c r="Q16" s="94">
        <f>Q3-'Caja planeada'!Q3</f>
        <v>-14600000</v>
      </c>
      <c r="R16" s="94">
        <f>R3-'Caja planeada'!R3</f>
        <v>-14600000</v>
      </c>
      <c r="S16" s="94">
        <f>S3-'Caja planeada'!S3</f>
        <v>-14600000</v>
      </c>
      <c r="T16" s="94">
        <f>T3-'Caja planeada'!T3</f>
        <v>-14600000</v>
      </c>
      <c r="U16" s="94">
        <f>U3-'Caja planeada'!U3</f>
        <v>-14600000</v>
      </c>
    </row>
  </sheetData>
  <sheetProtection sheet="1" objects="1" scenarios="1"/>
  <conditionalFormatting sqref="D13:U13 D16:U16">
    <cfRule type="cellIs" dxfId="2" priority="1" operator="greaterThan">
      <formula>0</formula>
    </cfRule>
  </conditionalFormatting>
  <conditionalFormatting sqref="D13:U13">
    <cfRule type="cellIs" dxfId="1" priority="3" operator="lessThan">
      <formula>0</formula>
    </cfRule>
  </conditionalFormatting>
  <conditionalFormatting sqref="D16:U16">
    <cfRule type="cellIs" dxfId="0" priority="2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ceb8ebac-74c3-43a7-a348-c9253525119c">
      <UserInfo>
        <DisplayName>Liliana Constanza  Silva Yepes</DisplayName>
        <AccountId>650</AccountId>
        <AccountType/>
      </UserInfo>
      <UserInfo>
        <DisplayName>Julieth Paola Quintero</DisplayName>
        <AccountId>19</AccountId>
        <AccountType/>
      </UserInfo>
    </SharedWithUsers>
    <TaxCatchAll xmlns="ceb8ebac-74c3-43a7-a348-c9253525119c" xsi:nil="true"/>
    <lcf76f155ced4ddcb4097134ff3c332f xmlns="429a2966-0d94-4baf-ac31-c583b756908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383FDB8A9CD541B9485C869926C5A3" ma:contentTypeVersion="19" ma:contentTypeDescription="Crear nuevo documento." ma:contentTypeScope="" ma:versionID="e6b4662ef3e8902fcb33ecbf768e66ef">
  <xsd:schema xmlns:xsd="http://www.w3.org/2001/XMLSchema" xmlns:xs="http://www.w3.org/2001/XMLSchema" xmlns:p="http://schemas.microsoft.com/office/2006/metadata/properties" xmlns:ns1="http://schemas.microsoft.com/sharepoint/v3" xmlns:ns2="429a2966-0d94-4baf-ac31-c583b7569082" xmlns:ns3="ceb8ebac-74c3-43a7-a348-c9253525119c" targetNamespace="http://schemas.microsoft.com/office/2006/metadata/properties" ma:root="true" ma:fieldsID="c98fcabe33cba6baeba027b8fc6a11dc" ns1:_="" ns2:_="" ns3:_="">
    <xsd:import namespace="http://schemas.microsoft.com/sharepoint/v3"/>
    <xsd:import namespace="429a2966-0d94-4baf-ac31-c583b7569082"/>
    <xsd:import namespace="ceb8ebac-74c3-43a7-a348-c925352511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a2966-0d94-4baf-ac31-c583b75690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582de544-dab7-42bc-9e98-c8f824e2c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8ebac-74c3-43a7-a348-c925352511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e1d979e-ca7a-4437-9ce8-68d0d94fcc57}" ma:internalName="TaxCatchAll" ma:showField="CatchAllData" ma:web="ceb8ebac-74c3-43a7-a348-c925352511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525ABF-8997-49A0-9C96-F6ADAC240FC0}">
  <ds:schemaRefs>
    <ds:schemaRef ds:uri="http://www.w3.org/XML/1998/namespace"/>
    <ds:schemaRef ds:uri="http://purl.org/dc/dcmitype/"/>
    <ds:schemaRef ds:uri="http://purl.org/dc/elements/1.1/"/>
    <ds:schemaRef ds:uri="ceb8ebac-74c3-43a7-a348-c9253525119c"/>
    <ds:schemaRef ds:uri="429a2966-0d94-4baf-ac31-c583b7569082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E7C20FB-7E00-42A0-89D9-630C67D2D1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9a2966-0d94-4baf-ac31-c583b7569082"/>
    <ds:schemaRef ds:uri="ceb8ebac-74c3-43a7-a348-c925352511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C3FD96-9D8A-4970-967D-E9957C77AF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Identificación e Instrucciones</vt:lpstr>
      <vt:lpstr>Iteraciones</vt:lpstr>
      <vt:lpstr>A cobrar</vt:lpstr>
      <vt:lpstr>Costos planeados</vt:lpstr>
      <vt:lpstr>Valores ejecutados</vt:lpstr>
      <vt:lpstr>Caja planeada</vt:lpstr>
      <vt:lpstr>Caja real</vt:lpstr>
    </vt:vector>
  </TitlesOfParts>
  <Manager/>
  <Company>Dark Eternal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GML</dc:creator>
  <cp:keywords/>
  <dc:description/>
  <cp:lastModifiedBy>Usuario</cp:lastModifiedBy>
  <cp:revision/>
  <dcterms:created xsi:type="dcterms:W3CDTF">2009-02-12T16:07:56Z</dcterms:created>
  <dcterms:modified xsi:type="dcterms:W3CDTF">2025-01-23T20:28:03Z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0x010100B9383FDB8A9CD541B9485C869926C5A3</vt:lpwstr>
  </property>
  <property fmtid="{D5CDD505-2E9C-101B-9397-08002B2CF9AE}" pid="3" name="AuthorIds_UIVersion_3584">
    <vt:lpwstr>21</vt:lpwstr>
  </property>
  <property fmtid="{D5CDD505-2E9C-101B-9397-08002B2CF9AE}" pid="4" name="AuthorIds_UIVersion_4608">
    <vt:lpwstr>17</vt:lpwstr>
  </property>
  <property fmtid="{D5CDD505-2E9C-101B-9397-08002B2CF9AE}" pid="5" name="MediaServiceImageTags">
    <vt:lpwstr/>
  </property>
</Properties>
</file>