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56" i="1"/>
  <c r="E55"/>
  <c r="E54"/>
  <c r="E53"/>
  <c r="E52"/>
  <c r="E51"/>
  <c r="E50"/>
  <c r="E49"/>
  <c r="E48"/>
  <c r="E47"/>
  <c r="E46"/>
  <c r="E45"/>
  <c r="E44"/>
  <c r="C56"/>
  <c r="C55"/>
  <c r="C54"/>
  <c r="C53"/>
  <c r="C52"/>
  <c r="C51"/>
  <c r="C50"/>
  <c r="C49"/>
  <c r="C48"/>
  <c r="C47"/>
  <c r="C46"/>
  <c r="C45"/>
  <c r="C44"/>
  <c r="E24"/>
  <c r="E23"/>
  <c r="E22"/>
  <c r="E21"/>
  <c r="E20"/>
  <c r="E19"/>
  <c r="E18"/>
  <c r="E17"/>
  <c r="E16"/>
  <c r="E15"/>
  <c r="E14"/>
  <c r="E13"/>
  <c r="E12"/>
  <c r="C24"/>
  <c r="C23"/>
  <c r="C22"/>
  <c r="C21"/>
  <c r="C20"/>
  <c r="C19"/>
  <c r="C18"/>
  <c r="C17"/>
  <c r="C16"/>
  <c r="C15"/>
  <c r="C14"/>
  <c r="C13"/>
  <c r="C12"/>
  <c r="AF37"/>
  <c r="AF41" s="1"/>
  <c r="AF36"/>
  <c r="AD37"/>
  <c r="AD36"/>
  <c r="AD41" s="1"/>
  <c r="AB37"/>
  <c r="AB41" s="1"/>
  <c r="AB36"/>
  <c r="Z37"/>
  <c r="Z36"/>
  <c r="Z41" s="1"/>
  <c r="X37"/>
  <c r="X41" s="1"/>
  <c r="X36"/>
  <c r="V37"/>
  <c r="V36"/>
  <c r="V41" s="1"/>
  <c r="T37"/>
  <c r="T41" s="1"/>
  <c r="T36"/>
  <c r="R37"/>
  <c r="R36"/>
  <c r="R41" s="1"/>
  <c r="P37"/>
  <c r="P41" s="1"/>
  <c r="P36"/>
  <c r="N37"/>
  <c r="N36"/>
  <c r="N41" s="1"/>
  <c r="L37"/>
  <c r="L41" s="1"/>
  <c r="L36"/>
  <c r="J37"/>
  <c r="J36"/>
  <c r="J41" s="1"/>
  <c r="H37"/>
  <c r="H41" s="1"/>
  <c r="H36"/>
  <c r="AF4"/>
  <c r="AF5"/>
  <c r="AF3"/>
  <c r="AF9" s="1"/>
  <c r="AD4"/>
  <c r="AD5"/>
  <c r="AD9" s="1"/>
  <c r="AD3"/>
  <c r="AB4"/>
  <c r="AB5"/>
  <c r="AB3"/>
  <c r="AB9" s="1"/>
  <c r="Z4"/>
  <c r="Z5"/>
  <c r="Z9" s="1"/>
  <c r="Z3"/>
  <c r="X4"/>
  <c r="X5"/>
  <c r="X3"/>
  <c r="X9" s="1"/>
  <c r="V4"/>
  <c r="V5"/>
  <c r="V9" s="1"/>
  <c r="V3"/>
  <c r="T4"/>
  <c r="T5"/>
  <c r="T3"/>
  <c r="T9" s="1"/>
  <c r="R4"/>
  <c r="R5"/>
  <c r="R9" s="1"/>
  <c r="R3"/>
  <c r="P4"/>
  <c r="P5"/>
  <c r="P3"/>
  <c r="P9" s="1"/>
  <c r="N4"/>
  <c r="N5"/>
  <c r="N9" s="1"/>
  <c r="N3"/>
  <c r="L4"/>
  <c r="L5"/>
  <c r="L3"/>
  <c r="L9" s="1"/>
  <c r="J4"/>
  <c r="J5"/>
  <c r="J9" s="1"/>
  <c r="J3"/>
  <c r="H4"/>
  <c r="H5"/>
  <c r="H3"/>
  <c r="H9" s="1"/>
</calcChain>
</file>

<file path=xl/sharedStrings.xml><?xml version="1.0" encoding="utf-8"?>
<sst xmlns="http://schemas.openxmlformats.org/spreadsheetml/2006/main" count="111" uniqueCount="51">
  <si>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</si>
  <si>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</si>
  <si>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</si>
  <si>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</si>
  <si>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</si>
  <si>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</si>
  <si>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</si>
  <si>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</si>
  <si>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</si>
  <si>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STORK STAND TEST</t>
  </si>
  <si>
    <t>BALANCE</t>
  </si>
  <si>
    <t>SIT UP</t>
  </si>
  <si>
    <t>PUSH UP</t>
  </si>
  <si>
    <t>HARDLE JUMP</t>
  </si>
  <si>
    <t>BACK LIFT</t>
  </si>
  <si>
    <t>SQUATS</t>
  </si>
  <si>
    <t>BENCH PRESS</t>
  </si>
  <si>
    <t>SIDE STEP</t>
  </si>
  <si>
    <t>AEROBIC CAPACITY</t>
  </si>
  <si>
    <t>P</t>
  </si>
  <si>
    <t>L</t>
  </si>
  <si>
    <t>AGILITY</t>
  </si>
  <si>
    <t xml:space="preserve"> MUSCLE STAMINA</t>
  </si>
  <si>
    <t>POWER ENDURANCE</t>
  </si>
  <si>
    <t>STRENGTH</t>
  </si>
  <si>
    <t>BENCH PULL</t>
  </si>
  <si>
    <t>HAND GRIP</t>
  </si>
  <si>
    <t>YERIKHO TOBIAS SINAGA</t>
  </si>
  <si>
    <t>MALIKI ZULKARNAIN</t>
  </si>
  <si>
    <t>NI EKA DEWI</t>
  </si>
  <si>
    <t>NADYA ATALIA SINAGA</t>
  </si>
  <si>
    <t>ANDRI M FEBIANDI</t>
  </si>
  <si>
    <t>84</t>
  </si>
  <si>
    <t>39</t>
  </si>
  <si>
    <t>47</t>
  </si>
  <si>
    <t>51</t>
  </si>
  <si>
    <t>88</t>
  </si>
  <si>
    <t>95</t>
  </si>
  <si>
    <t>74</t>
  </si>
  <si>
    <t>50</t>
  </si>
  <si>
    <t>110</t>
  </si>
  <si>
    <t>62</t>
  </si>
  <si>
    <t>102</t>
  </si>
  <si>
    <t>58</t>
  </si>
  <si>
    <t>T</t>
  </si>
  <si>
    <t>%</t>
  </si>
  <si>
    <t>56</t>
  </si>
  <si>
    <t>PARAMETER</t>
  </si>
  <si>
    <t>TARGET</t>
  </si>
  <si>
    <t>HASIL</t>
  </si>
  <si>
    <t>VO2 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</si>
</sst>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15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SKI AIR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Sheet1!$D$11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Sheet1!$C$12:$C$24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SIDE STEP</c:v>
                </c:pt>
                <c:pt idx="4">
                  <c:v>SIT UP</c:v>
                </c:pt>
                <c:pt idx="5">
                  <c:v>PUSH UP</c:v>
                </c:pt>
                <c:pt idx="6">
                  <c:v>BACK LIFT</c:v>
                </c:pt>
                <c:pt idx="7">
                  <c:v>HARDLE JUMP</c:v>
                </c:pt>
                <c:pt idx="8">
                  <c:v>SQUATS</c:v>
                </c:pt>
                <c:pt idx="9">
                  <c:v>BENCH PRESS</c:v>
                </c:pt>
                <c:pt idx="10">
                  <c:v>BENCH PULL</c:v>
                </c:pt>
                <c:pt idx="11">
                  <c:v>HAND GRIP</c:v>
                </c:pt>
                <c:pt idx="12">
                  <c:v>VO2 MAX</c:v>
                </c:pt>
              </c:strCache>
            </c:strRef>
          </c:cat>
          <c:val>
            <c:numRef>
              <c:f>Sheet1!$D$12:$D$24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Sheet1!$C$12:$C$24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SIDE STEP</c:v>
                </c:pt>
                <c:pt idx="4">
                  <c:v>SIT UP</c:v>
                </c:pt>
                <c:pt idx="5">
                  <c:v>PUSH UP</c:v>
                </c:pt>
                <c:pt idx="6">
                  <c:v>BACK LIFT</c:v>
                </c:pt>
                <c:pt idx="7">
                  <c:v>HARDLE JUMP</c:v>
                </c:pt>
                <c:pt idx="8">
                  <c:v>SQUATS</c:v>
                </c:pt>
                <c:pt idx="9">
                  <c:v>BENCH PRESS</c:v>
                </c:pt>
                <c:pt idx="10">
                  <c:v>BENCH PULL</c:v>
                </c:pt>
                <c:pt idx="11">
                  <c:v>HAND GRIP</c:v>
                </c:pt>
                <c:pt idx="12">
                  <c:v>VO2 MAX</c:v>
                </c:pt>
              </c:strCache>
            </c:strRef>
          </c:cat>
          <c:val>
            <c:numRef>
              <c:f>Sheet1!$E$12:$E$24</c:f>
              <c:numCache>
                <c:formatCode>General</c:formatCode>
                <c:ptCount val="13"/>
                <c:pt idx="0">
                  <c:v>80.666666666666671</c:v>
                </c:pt>
                <c:pt idx="1">
                  <c:v>90.600000000000009</c:v>
                </c:pt>
                <c:pt idx="2">
                  <c:v>74.400000000000006</c:v>
                </c:pt>
                <c:pt idx="3">
                  <c:v>64</c:v>
                </c:pt>
                <c:pt idx="4">
                  <c:v>80</c:v>
                </c:pt>
                <c:pt idx="5">
                  <c:v>68.333333333333329</c:v>
                </c:pt>
                <c:pt idx="6">
                  <c:v>43.666666666666664</c:v>
                </c:pt>
                <c:pt idx="7">
                  <c:v>51.111111111111107</c:v>
                </c:pt>
                <c:pt idx="8">
                  <c:v>67.509700176366835</c:v>
                </c:pt>
                <c:pt idx="9">
                  <c:v>43.81216931216931</c:v>
                </c:pt>
                <c:pt idx="10">
                  <c:v>75.034391534391531</c:v>
                </c:pt>
                <c:pt idx="11">
                  <c:v>179.33333333333334</c:v>
                </c:pt>
                <c:pt idx="12">
                  <c:v>81.586666666666659</c:v>
                </c:pt>
              </c:numCache>
            </c:numRef>
          </c:val>
        </c:ser>
        <c:axId val="70136192"/>
        <c:axId val="70137728"/>
      </c:radarChart>
      <c:catAx>
        <c:axId val="7013619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0137728"/>
        <c:crosses val="autoZero"/>
        <c:auto val="1"/>
        <c:lblAlgn val="ctr"/>
        <c:lblOffset val="100"/>
      </c:catAx>
      <c:valAx>
        <c:axId val="70137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013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TER FISIK SKI AIR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Sheet1!$D$43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Sheet1!$C$44:$C$56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SIDE STEP</c:v>
                </c:pt>
                <c:pt idx="4">
                  <c:v>SIT UP</c:v>
                </c:pt>
                <c:pt idx="5">
                  <c:v>PUSH UP</c:v>
                </c:pt>
                <c:pt idx="6">
                  <c:v>BACK LIFT</c:v>
                </c:pt>
                <c:pt idx="7">
                  <c:v>HARDLE JUMP</c:v>
                </c:pt>
                <c:pt idx="8">
                  <c:v>SQUATS</c:v>
                </c:pt>
                <c:pt idx="9">
                  <c:v>BENCH PRESS</c:v>
                </c:pt>
                <c:pt idx="10">
                  <c:v>BENCH PULL</c:v>
                </c:pt>
                <c:pt idx="11">
                  <c:v>HAND GRIP</c:v>
                </c:pt>
                <c:pt idx="12">
                  <c:v>VO2 MAX</c:v>
                </c:pt>
              </c:strCache>
            </c:strRef>
          </c:cat>
          <c:val>
            <c:numRef>
              <c:f>Sheet1!$D$44:$D$56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Sheet1!$C$44:$C$56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SIDE STEP</c:v>
                </c:pt>
                <c:pt idx="4">
                  <c:v>SIT UP</c:v>
                </c:pt>
                <c:pt idx="5">
                  <c:v>PUSH UP</c:v>
                </c:pt>
                <c:pt idx="6">
                  <c:v>BACK LIFT</c:v>
                </c:pt>
                <c:pt idx="7">
                  <c:v>HARDLE JUMP</c:v>
                </c:pt>
                <c:pt idx="8">
                  <c:v>SQUATS</c:v>
                </c:pt>
                <c:pt idx="9">
                  <c:v>BENCH PRESS</c:v>
                </c:pt>
                <c:pt idx="10">
                  <c:v>BENCH PULL</c:v>
                </c:pt>
                <c:pt idx="11">
                  <c:v>HAND GRIP</c:v>
                </c:pt>
                <c:pt idx="12">
                  <c:v>VO2 MAX</c:v>
                </c:pt>
              </c:strCache>
            </c:strRef>
          </c:cat>
          <c:val>
            <c:numRef>
              <c:f>Sheet1!$E$44:$E$56</c:f>
              <c:numCache>
                <c:formatCode>General</c:formatCode>
                <c:ptCount val="13"/>
                <c:pt idx="0">
                  <c:v>67.291666666666671</c:v>
                </c:pt>
                <c:pt idx="1">
                  <c:v>82.666666666666657</c:v>
                </c:pt>
                <c:pt idx="2">
                  <c:v>50.449999999999996</c:v>
                </c:pt>
                <c:pt idx="3">
                  <c:v>72.826086956521749</c:v>
                </c:pt>
                <c:pt idx="4">
                  <c:v>82</c:v>
                </c:pt>
                <c:pt idx="5">
                  <c:v>35</c:v>
                </c:pt>
                <c:pt idx="6">
                  <c:v>42.5</c:v>
                </c:pt>
                <c:pt idx="7">
                  <c:v>56</c:v>
                </c:pt>
                <c:pt idx="8">
                  <c:v>50.882034632034632</c:v>
                </c:pt>
                <c:pt idx="9">
                  <c:v>55.592532467532472</c:v>
                </c:pt>
                <c:pt idx="10">
                  <c:v>55.762987012987011</c:v>
                </c:pt>
                <c:pt idx="11">
                  <c:v>266.66666666666669</c:v>
                </c:pt>
                <c:pt idx="12">
                  <c:v>72.47</c:v>
                </c:pt>
              </c:numCache>
            </c:numRef>
          </c:val>
        </c:ser>
        <c:axId val="70150784"/>
        <c:axId val="70173056"/>
      </c:radarChart>
      <c:catAx>
        <c:axId val="7015078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0173056"/>
        <c:crosses val="autoZero"/>
        <c:auto val="1"/>
        <c:lblAlgn val="ctr"/>
        <c:lblOffset val="100"/>
      </c:catAx>
      <c:valAx>
        <c:axId val="70173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015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38100</xdr:rowOff>
    </xdr:from>
    <xdr:to>
      <xdr:col>19</xdr:col>
      <xdr:colOff>419100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42</xdr:row>
      <xdr:rowOff>57150</xdr:rowOff>
    </xdr:from>
    <xdr:to>
      <xdr:col>20</xdr:col>
      <xdr:colOff>57150</xdr:colOff>
      <xdr:row>63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6"/>
  <sheetViews>
    <sheetView tabSelected="1" topLeftCell="A23" zoomScale="50" zoomScaleNormal="50" workbookViewId="0">
      <selection activeCell="G36" sqref="G36:AF37"/>
    </sheetView>
  </sheetViews>
  <sheetFormatPr defaultRowHeight="15.75"/>
  <cols>
    <col min="1" max="1" width="4.85546875" style="2" customWidth="1"/>
    <col min="2" max="2" width="27.42578125" style="2" customWidth="1"/>
    <col min="3" max="3" width="20.7109375" style="2" customWidth="1"/>
    <col min="4" max="4" width="8.7109375" style="2" bestFit="1" customWidth="1"/>
    <col min="5" max="5" width="6.7109375" style="2" bestFit="1" customWidth="1"/>
    <col min="6" max="6" width="5.28515625" style="2" customWidth="1"/>
    <col min="7" max="31" width="6.7109375" style="2" customWidth="1"/>
    <col min="32" max="32" width="6.7109375" style="1" customWidth="1"/>
    <col min="33" max="16384" width="9.140625" style="1"/>
  </cols>
  <sheetData>
    <row r="1" spans="1:32" s="3" customFormat="1" ht="47.2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8</v>
      </c>
      <c r="H1" s="24"/>
      <c r="I1" s="24"/>
      <c r="J1" s="25"/>
      <c r="K1" s="23" t="s">
        <v>10</v>
      </c>
      <c r="L1" s="25"/>
      <c r="M1" s="23" t="s">
        <v>21</v>
      </c>
      <c r="N1" s="25"/>
      <c r="O1" s="23" t="s">
        <v>22</v>
      </c>
      <c r="P1" s="24"/>
      <c r="Q1" s="24"/>
      <c r="R1" s="24"/>
      <c r="S1" s="24"/>
      <c r="T1" s="25"/>
      <c r="U1" s="23" t="s">
        <v>23</v>
      </c>
      <c r="V1" s="25"/>
      <c r="W1" s="23" t="s">
        <v>24</v>
      </c>
      <c r="X1" s="24"/>
      <c r="Y1" s="24"/>
      <c r="Z1" s="24"/>
      <c r="AA1" s="24"/>
      <c r="AB1" s="24"/>
      <c r="AC1" s="24"/>
      <c r="AD1" s="25"/>
      <c r="AE1" s="23" t="s">
        <v>18</v>
      </c>
      <c r="AF1" s="25"/>
    </row>
    <row r="2" spans="1:32" s="3" customFormat="1" ht="47.25">
      <c r="A2" s="22"/>
      <c r="B2" s="22"/>
      <c r="C2" s="22"/>
      <c r="D2" s="22"/>
      <c r="E2" s="22"/>
      <c r="F2" s="22"/>
      <c r="G2" s="4" t="s">
        <v>6</v>
      </c>
      <c r="H2" s="12" t="s">
        <v>45</v>
      </c>
      <c r="I2" s="4" t="s">
        <v>7</v>
      </c>
      <c r="J2" s="12" t="s">
        <v>45</v>
      </c>
      <c r="K2" s="4" t="s">
        <v>9</v>
      </c>
      <c r="L2" s="12" t="s">
        <v>45</v>
      </c>
      <c r="M2" s="4" t="s">
        <v>17</v>
      </c>
      <c r="N2" s="12" t="s">
        <v>45</v>
      </c>
      <c r="O2" s="4" t="s">
        <v>11</v>
      </c>
      <c r="P2" s="12" t="s">
        <v>45</v>
      </c>
      <c r="Q2" s="4" t="s">
        <v>12</v>
      </c>
      <c r="R2" s="12" t="s">
        <v>45</v>
      </c>
      <c r="S2" s="4" t="s">
        <v>14</v>
      </c>
      <c r="T2" s="12" t="s">
        <v>45</v>
      </c>
      <c r="U2" s="4" t="s">
        <v>13</v>
      </c>
      <c r="V2" s="12" t="s">
        <v>45</v>
      </c>
      <c r="W2" s="4" t="s">
        <v>15</v>
      </c>
      <c r="X2" s="12" t="s">
        <v>45</v>
      </c>
      <c r="Y2" s="4" t="s">
        <v>16</v>
      </c>
      <c r="Z2" s="12" t="s">
        <v>45</v>
      </c>
      <c r="AA2" s="4" t="s">
        <v>25</v>
      </c>
      <c r="AB2" s="12" t="s">
        <v>45</v>
      </c>
      <c r="AC2" s="4" t="s">
        <v>26</v>
      </c>
      <c r="AD2" s="12" t="s">
        <v>45</v>
      </c>
      <c r="AE2" s="18" t="s">
        <v>50</v>
      </c>
      <c r="AF2" s="10" t="s">
        <v>45</v>
      </c>
    </row>
    <row r="3" spans="1:32">
      <c r="A3" s="5">
        <v>1</v>
      </c>
      <c r="B3" s="7" t="s">
        <v>27</v>
      </c>
      <c r="C3" s="6">
        <v>33776</v>
      </c>
      <c r="D3" s="5" t="s">
        <v>20</v>
      </c>
      <c r="E3" s="5">
        <v>177</v>
      </c>
      <c r="F3" s="5">
        <v>63</v>
      </c>
      <c r="G3" s="26">
        <v>17.600000000000001</v>
      </c>
      <c r="H3" s="26">
        <f>G3/20*100</f>
        <v>88.000000000000014</v>
      </c>
      <c r="I3" s="26">
        <v>52.3</v>
      </c>
      <c r="J3" s="26">
        <f>I3/50*100</f>
        <v>104.60000000000001</v>
      </c>
      <c r="K3" s="26">
        <v>69</v>
      </c>
      <c r="L3" s="26">
        <f>K3/50*100</f>
        <v>138</v>
      </c>
      <c r="M3" s="26">
        <v>35</v>
      </c>
      <c r="N3" s="27">
        <f>M3/50*100</f>
        <v>70</v>
      </c>
      <c r="O3" s="26">
        <v>23</v>
      </c>
      <c r="P3" s="27">
        <f>O3/30*100</f>
        <v>76.666666666666671</v>
      </c>
      <c r="Q3" s="26">
        <v>18</v>
      </c>
      <c r="R3" s="27">
        <f>Q3/40*100</f>
        <v>45</v>
      </c>
      <c r="S3" s="26">
        <v>31</v>
      </c>
      <c r="T3" s="27">
        <f>S3/100*100</f>
        <v>31</v>
      </c>
      <c r="U3" s="26">
        <v>61</v>
      </c>
      <c r="V3" s="27">
        <f>U3/120*100</f>
        <v>50.833333333333329</v>
      </c>
      <c r="W3" s="26">
        <v>85</v>
      </c>
      <c r="X3" s="27">
        <f>W3/(F3*3)*100</f>
        <v>44.973544973544968</v>
      </c>
      <c r="Y3" s="26">
        <v>52</v>
      </c>
      <c r="Z3" s="27">
        <f>Y3/(F3*2)*100</f>
        <v>41.269841269841265</v>
      </c>
      <c r="AA3" s="26">
        <v>73</v>
      </c>
      <c r="AB3" s="27">
        <f>AA3/(F3*2)*100</f>
        <v>57.936507936507944</v>
      </c>
      <c r="AC3" s="26">
        <v>97</v>
      </c>
      <c r="AD3" s="26">
        <f>AC3/50*100</f>
        <v>194</v>
      </c>
      <c r="AE3" s="26">
        <v>34.51</v>
      </c>
      <c r="AF3" s="28">
        <f>AE3/50*100</f>
        <v>69.02</v>
      </c>
    </row>
    <row r="4" spans="1:32">
      <c r="A4" s="5">
        <v>2</v>
      </c>
      <c r="B4" s="7" t="s">
        <v>28</v>
      </c>
      <c r="C4" s="6">
        <v>28194</v>
      </c>
      <c r="D4" s="5" t="s">
        <v>20</v>
      </c>
      <c r="E4" s="5">
        <v>159</v>
      </c>
      <c r="F4" s="5">
        <v>50</v>
      </c>
      <c r="G4" s="26">
        <v>13.3</v>
      </c>
      <c r="H4" s="27">
        <f t="shared" ref="H4:H5" si="0">G4/20*100</f>
        <v>66.5</v>
      </c>
      <c r="I4" s="26">
        <v>42.6</v>
      </c>
      <c r="J4" s="26">
        <f t="shared" ref="J4:J5" si="1">I4/50*100</f>
        <v>85.2</v>
      </c>
      <c r="K4" s="26">
        <v>33.369999999999997</v>
      </c>
      <c r="L4" s="27">
        <f t="shared" ref="L4:L5" si="2">K4/50*100</f>
        <v>66.739999999999995</v>
      </c>
      <c r="M4" s="26">
        <v>34</v>
      </c>
      <c r="N4" s="27">
        <f t="shared" ref="N4:N5" si="3">M4/50*100</f>
        <v>68</v>
      </c>
      <c r="O4" s="26">
        <v>26</v>
      </c>
      <c r="P4" s="26">
        <f t="shared" ref="P4:P5" si="4">O4/30*100</f>
        <v>86.666666666666671</v>
      </c>
      <c r="Q4" s="26">
        <v>37</v>
      </c>
      <c r="R4" s="26">
        <f t="shared" ref="R4:R5" si="5">Q4/40*100</f>
        <v>92.5</v>
      </c>
      <c r="S4" s="26">
        <v>60</v>
      </c>
      <c r="T4" s="27">
        <f t="shared" ref="T4:T5" si="6">S4/100*100</f>
        <v>60</v>
      </c>
      <c r="U4" s="26">
        <v>50</v>
      </c>
      <c r="V4" s="27">
        <f t="shared" ref="V4:V5" si="7">U4/120*100</f>
        <v>41.666666666666671</v>
      </c>
      <c r="W4" s="26">
        <v>123</v>
      </c>
      <c r="X4" s="26">
        <f t="shared" ref="X4:X5" si="8">W4/(F4*3)*100</f>
        <v>82</v>
      </c>
      <c r="Y4" s="26" t="s">
        <v>35</v>
      </c>
      <c r="Z4" s="27">
        <f t="shared" ref="Z4:Z5" si="9">Y4/(F4*2)*100</f>
        <v>51</v>
      </c>
      <c r="AA4" s="26" t="s">
        <v>36</v>
      </c>
      <c r="AB4" s="26">
        <f t="shared" ref="AB4:AB5" si="10">AA4/(F4*2)*100</f>
        <v>88</v>
      </c>
      <c r="AC4" s="26" t="s">
        <v>40</v>
      </c>
      <c r="AD4" s="26">
        <f t="shared" ref="AD4:AD5" si="11">AC4/50*100</f>
        <v>220.00000000000003</v>
      </c>
      <c r="AE4" s="26">
        <v>43.52</v>
      </c>
      <c r="AF4" s="29">
        <f t="shared" ref="AF4:AF5" si="12">AE4/50*100</f>
        <v>87.04</v>
      </c>
    </row>
    <row r="5" spans="1:32">
      <c r="A5" s="5">
        <v>3</v>
      </c>
      <c r="B5" s="7" t="s">
        <v>31</v>
      </c>
      <c r="C5" s="6">
        <v>27442</v>
      </c>
      <c r="D5" s="5" t="s">
        <v>20</v>
      </c>
      <c r="E5" s="5">
        <v>165</v>
      </c>
      <c r="F5" s="5">
        <v>60</v>
      </c>
      <c r="G5" s="26">
        <v>17.5</v>
      </c>
      <c r="H5" s="26">
        <f t="shared" si="0"/>
        <v>87.5</v>
      </c>
      <c r="I5" s="26">
        <v>41</v>
      </c>
      <c r="J5" s="26">
        <f t="shared" si="1"/>
        <v>82</v>
      </c>
      <c r="K5" s="26">
        <v>9.23</v>
      </c>
      <c r="L5" s="26">
        <f t="shared" si="2"/>
        <v>18.46</v>
      </c>
      <c r="M5" s="26">
        <v>27</v>
      </c>
      <c r="N5" s="27">
        <f t="shared" si="3"/>
        <v>54</v>
      </c>
      <c r="O5" s="26">
        <v>23</v>
      </c>
      <c r="P5" s="27">
        <f t="shared" si="4"/>
        <v>76.666666666666671</v>
      </c>
      <c r="Q5" s="26">
        <v>27</v>
      </c>
      <c r="R5" s="27">
        <f t="shared" si="5"/>
        <v>67.5</v>
      </c>
      <c r="S5" s="26">
        <v>40</v>
      </c>
      <c r="T5" s="27">
        <f t="shared" si="6"/>
        <v>40</v>
      </c>
      <c r="U5" s="26">
        <v>73</v>
      </c>
      <c r="V5" s="27">
        <f t="shared" si="7"/>
        <v>60.833333333333329</v>
      </c>
      <c r="W5" s="26">
        <v>136</v>
      </c>
      <c r="X5" s="27">
        <f t="shared" si="8"/>
        <v>75.555555555555557</v>
      </c>
      <c r="Y5" s="26" t="s">
        <v>34</v>
      </c>
      <c r="Z5" s="27">
        <f t="shared" si="9"/>
        <v>39.166666666666664</v>
      </c>
      <c r="AA5" s="26" t="s">
        <v>37</v>
      </c>
      <c r="AB5" s="27">
        <f t="shared" si="10"/>
        <v>79.166666666666657</v>
      </c>
      <c r="AC5" s="26" t="s">
        <v>41</v>
      </c>
      <c r="AD5" s="26">
        <f t="shared" si="11"/>
        <v>124</v>
      </c>
      <c r="AE5" s="26">
        <v>44.35</v>
      </c>
      <c r="AF5" s="29">
        <f t="shared" si="12"/>
        <v>88.7</v>
      </c>
    </row>
    <row r="6" spans="1:32">
      <c r="A6" s="5">
        <v>4</v>
      </c>
      <c r="B6" s="7"/>
      <c r="C6" s="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8"/>
      <c r="Z6" s="8"/>
      <c r="AA6" s="8"/>
      <c r="AB6" s="8"/>
      <c r="AC6" s="8"/>
      <c r="AD6" s="8"/>
      <c r="AE6" s="5"/>
      <c r="AF6" s="11"/>
    </row>
    <row r="7" spans="1:32">
      <c r="A7" s="13"/>
      <c r="B7" s="14"/>
      <c r="C7" s="1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6"/>
      <c r="Z7" s="16"/>
      <c r="AA7" s="16"/>
      <c r="AB7" s="16"/>
      <c r="AC7" s="16"/>
      <c r="AD7" s="16"/>
      <c r="AE7" s="13"/>
      <c r="AF7" s="17"/>
    </row>
    <row r="8" spans="1:32">
      <c r="A8" s="13"/>
      <c r="B8" s="14"/>
      <c r="C8" s="15"/>
      <c r="D8" s="13"/>
      <c r="E8" s="13" t="s">
        <v>44</v>
      </c>
      <c r="F8" s="13"/>
      <c r="G8" s="13">
        <v>20</v>
      </c>
      <c r="H8" s="13"/>
      <c r="I8" s="13">
        <v>50</v>
      </c>
      <c r="J8" s="13"/>
      <c r="K8" s="13">
        <v>50</v>
      </c>
      <c r="L8" s="13"/>
      <c r="M8" s="13">
        <v>50</v>
      </c>
      <c r="N8" s="13"/>
      <c r="O8" s="13">
        <v>30</v>
      </c>
      <c r="P8" s="13"/>
      <c r="Q8" s="13">
        <v>40</v>
      </c>
      <c r="R8" s="13"/>
      <c r="S8" s="13">
        <v>100</v>
      </c>
      <c r="T8" s="13"/>
      <c r="U8" s="13">
        <v>120</v>
      </c>
      <c r="V8" s="13"/>
      <c r="W8" s="13"/>
      <c r="X8" s="13"/>
      <c r="Y8" s="16"/>
      <c r="Z8" s="16"/>
      <c r="AA8" s="16"/>
      <c r="AB8" s="16"/>
      <c r="AC8" s="16" t="s">
        <v>46</v>
      </c>
      <c r="AD8" s="16"/>
      <c r="AE8" s="13">
        <v>50</v>
      </c>
      <c r="AF8" s="17"/>
    </row>
    <row r="9" spans="1:32">
      <c r="A9" s="13"/>
      <c r="B9" s="14"/>
      <c r="C9" s="15"/>
      <c r="D9" s="13"/>
      <c r="E9" s="13" t="s">
        <v>45</v>
      </c>
      <c r="F9" s="13"/>
      <c r="G9" s="13"/>
      <c r="H9" s="13">
        <f>AVERAGE(H3:H5)</f>
        <v>80.666666666666671</v>
      </c>
      <c r="I9" s="13"/>
      <c r="J9" s="13">
        <f>AVERAGE(J3:J5)</f>
        <v>90.600000000000009</v>
      </c>
      <c r="K9" s="13"/>
      <c r="L9" s="13">
        <f>AVERAGE(L3:L5)</f>
        <v>74.400000000000006</v>
      </c>
      <c r="M9" s="13"/>
      <c r="N9" s="13">
        <f>AVERAGE(N3:N5)</f>
        <v>64</v>
      </c>
      <c r="O9" s="13"/>
      <c r="P9" s="13">
        <f>AVERAGE(P3:P5)</f>
        <v>80</v>
      </c>
      <c r="Q9" s="13"/>
      <c r="R9" s="13">
        <f>AVERAGE(R3:R5)</f>
        <v>68.333333333333329</v>
      </c>
      <c r="S9" s="13"/>
      <c r="T9" s="13">
        <f>AVERAGE(T3:T5)</f>
        <v>43.666666666666664</v>
      </c>
      <c r="U9" s="13"/>
      <c r="V9" s="13">
        <f>AVERAGE(V3:V5)</f>
        <v>51.111111111111107</v>
      </c>
      <c r="W9" s="13"/>
      <c r="X9" s="13">
        <f>AVERAGE(X3:X5)</f>
        <v>67.509700176366835</v>
      </c>
      <c r="Y9" s="16"/>
      <c r="Z9" s="13">
        <f>AVERAGE(Z3:Z5)</f>
        <v>43.81216931216931</v>
      </c>
      <c r="AA9" s="16"/>
      <c r="AB9" s="13">
        <f>AVERAGE(AB3:AB5)</f>
        <v>75.034391534391531</v>
      </c>
      <c r="AC9" s="16"/>
      <c r="AD9" s="13">
        <f>AVERAGE(AD3:AD5)</f>
        <v>179.33333333333334</v>
      </c>
      <c r="AE9" s="13"/>
      <c r="AF9" s="13">
        <f>AVERAGE(AF3:AF5)</f>
        <v>81.586666666666659</v>
      </c>
    </row>
    <row r="10" spans="1:32">
      <c r="A10" s="13"/>
      <c r="B10" s="14"/>
      <c r="C10" s="1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6"/>
      <c r="Z10" s="13"/>
      <c r="AA10" s="16"/>
      <c r="AB10" s="13"/>
      <c r="AC10" s="16"/>
      <c r="AD10" s="13"/>
      <c r="AE10" s="13"/>
      <c r="AF10" s="13"/>
    </row>
    <row r="11" spans="1:32">
      <c r="A11" s="13"/>
      <c r="B11" s="14"/>
      <c r="C11" s="19" t="s">
        <v>47</v>
      </c>
      <c r="D11" s="13" t="s">
        <v>48</v>
      </c>
      <c r="E11" s="13" t="s">
        <v>49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6"/>
      <c r="Z11" s="13"/>
      <c r="AA11" s="16"/>
      <c r="AB11" s="13"/>
      <c r="AC11" s="16"/>
      <c r="AD11" s="13"/>
      <c r="AE11" s="13"/>
      <c r="AF11" s="13"/>
    </row>
    <row r="12" spans="1:32">
      <c r="A12" s="13"/>
      <c r="B12" s="14"/>
      <c r="C12" s="19" t="str">
        <f>G2</f>
        <v>SIT &amp; REACH</v>
      </c>
      <c r="D12" s="13">
        <v>100</v>
      </c>
      <c r="E12" s="13">
        <f>H9</f>
        <v>80.666666666666671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6"/>
      <c r="Z12" s="13"/>
      <c r="AA12" s="16"/>
      <c r="AB12" s="13"/>
      <c r="AC12" s="16"/>
      <c r="AD12" s="13"/>
      <c r="AE12" s="13"/>
      <c r="AF12" s="13"/>
    </row>
    <row r="13" spans="1:32">
      <c r="A13" s="13"/>
      <c r="B13" s="14"/>
      <c r="C13" s="19" t="str">
        <f>I2</f>
        <v>TRUNK LIFT</v>
      </c>
      <c r="D13" s="13">
        <v>100</v>
      </c>
      <c r="E13" s="13">
        <f>J9</f>
        <v>90.600000000000009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6"/>
      <c r="Z13" s="13"/>
      <c r="AA13" s="16"/>
      <c r="AB13" s="13"/>
      <c r="AC13" s="16"/>
      <c r="AD13" s="13"/>
      <c r="AE13" s="13"/>
      <c r="AF13" s="13"/>
    </row>
    <row r="14" spans="1:32">
      <c r="A14" s="13"/>
      <c r="B14" s="14"/>
      <c r="C14" s="19" t="str">
        <f>K2</f>
        <v>STORK STAND TEST</v>
      </c>
      <c r="D14" s="13">
        <v>100</v>
      </c>
      <c r="E14" s="13">
        <f>L9</f>
        <v>74.400000000000006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6"/>
      <c r="Z14" s="13"/>
      <c r="AA14" s="16"/>
      <c r="AB14" s="13"/>
      <c r="AC14" s="16"/>
      <c r="AD14" s="13"/>
      <c r="AE14" s="13"/>
      <c r="AF14" s="13"/>
    </row>
    <row r="15" spans="1:32">
      <c r="A15" s="13"/>
      <c r="B15" s="14"/>
      <c r="C15" s="19" t="str">
        <f>M2</f>
        <v>SIDE STEP</v>
      </c>
      <c r="D15" s="13">
        <v>100</v>
      </c>
      <c r="E15" s="13">
        <f>N9</f>
        <v>64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6"/>
      <c r="Z15" s="13"/>
      <c r="AA15" s="16"/>
      <c r="AB15" s="13"/>
      <c r="AC15" s="16"/>
      <c r="AD15" s="13"/>
      <c r="AE15" s="13"/>
      <c r="AF15" s="13"/>
    </row>
    <row r="16" spans="1:32">
      <c r="A16" s="13"/>
      <c r="B16" s="14"/>
      <c r="C16" s="19" t="str">
        <f>O2</f>
        <v>SIT UP</v>
      </c>
      <c r="D16" s="13">
        <v>100</v>
      </c>
      <c r="E16" s="13">
        <f>P9</f>
        <v>80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6"/>
      <c r="Z16" s="13"/>
      <c r="AA16" s="16"/>
      <c r="AB16" s="13"/>
      <c r="AC16" s="16"/>
      <c r="AD16" s="13"/>
      <c r="AE16" s="13"/>
      <c r="AF16" s="13"/>
    </row>
    <row r="17" spans="1:32">
      <c r="A17" s="13"/>
      <c r="B17" s="14"/>
      <c r="C17" s="19" t="str">
        <f>Q2</f>
        <v>PUSH UP</v>
      </c>
      <c r="D17" s="13">
        <v>100</v>
      </c>
      <c r="E17" s="13">
        <f>R9</f>
        <v>68.333333333333329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6"/>
      <c r="Z17" s="13"/>
      <c r="AA17" s="16"/>
      <c r="AB17" s="13"/>
      <c r="AC17" s="16"/>
      <c r="AD17" s="13"/>
      <c r="AE17" s="13"/>
      <c r="AF17" s="13"/>
    </row>
    <row r="18" spans="1:32">
      <c r="A18" s="13"/>
      <c r="B18" s="14"/>
      <c r="C18" s="19" t="str">
        <f>S2</f>
        <v>BACK LIFT</v>
      </c>
      <c r="D18" s="13">
        <v>100</v>
      </c>
      <c r="E18" s="13">
        <f>T9</f>
        <v>43.666666666666664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6"/>
      <c r="Z18" s="13"/>
      <c r="AA18" s="16"/>
      <c r="AB18" s="13"/>
      <c r="AC18" s="16"/>
      <c r="AD18" s="13"/>
      <c r="AE18" s="13"/>
      <c r="AF18" s="13"/>
    </row>
    <row r="19" spans="1:32">
      <c r="A19" s="13"/>
      <c r="B19" s="14"/>
      <c r="C19" s="19" t="str">
        <f>U2</f>
        <v>HARDLE JUMP</v>
      </c>
      <c r="D19" s="13">
        <v>100</v>
      </c>
      <c r="E19" s="13">
        <f>V9</f>
        <v>51.111111111111107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6"/>
      <c r="Z19" s="13"/>
      <c r="AA19" s="16"/>
      <c r="AB19" s="13"/>
      <c r="AC19" s="16"/>
      <c r="AD19" s="13"/>
      <c r="AE19" s="13"/>
      <c r="AF19" s="13"/>
    </row>
    <row r="20" spans="1:32">
      <c r="A20" s="13"/>
      <c r="B20" s="14"/>
      <c r="C20" s="19" t="str">
        <f>W2</f>
        <v>SQUATS</v>
      </c>
      <c r="D20" s="13">
        <v>100</v>
      </c>
      <c r="E20" s="13">
        <f>X9</f>
        <v>67.509700176366835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6"/>
      <c r="Z20" s="13"/>
      <c r="AA20" s="16"/>
      <c r="AB20" s="13"/>
      <c r="AC20" s="16"/>
      <c r="AD20" s="13"/>
      <c r="AE20" s="13"/>
      <c r="AF20" s="13"/>
    </row>
    <row r="21" spans="1:32">
      <c r="A21" s="13"/>
      <c r="B21" s="14"/>
      <c r="C21" s="19" t="str">
        <f>Y2</f>
        <v>BENCH PRESS</v>
      </c>
      <c r="D21" s="13">
        <v>100</v>
      </c>
      <c r="E21" s="13">
        <f>Z9</f>
        <v>43.81216931216931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6"/>
      <c r="Z21" s="13"/>
      <c r="AA21" s="16"/>
      <c r="AB21" s="13"/>
      <c r="AC21" s="16"/>
      <c r="AD21" s="13"/>
      <c r="AE21" s="13"/>
      <c r="AF21" s="13"/>
    </row>
    <row r="22" spans="1:32">
      <c r="A22" s="13"/>
      <c r="B22" s="14"/>
      <c r="C22" s="19" t="str">
        <f>AA2</f>
        <v>BENCH PULL</v>
      </c>
      <c r="D22" s="13">
        <v>100</v>
      </c>
      <c r="E22" s="13">
        <f>AB9</f>
        <v>75.034391534391531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6"/>
      <c r="Z22" s="13"/>
      <c r="AA22" s="16"/>
      <c r="AB22" s="13"/>
      <c r="AC22" s="16"/>
      <c r="AD22" s="13"/>
      <c r="AE22" s="13"/>
      <c r="AF22" s="13"/>
    </row>
    <row r="23" spans="1:32">
      <c r="A23" s="13"/>
      <c r="B23" s="14"/>
      <c r="C23" s="19" t="str">
        <f>AC2</f>
        <v>HAND GRIP</v>
      </c>
      <c r="D23" s="13">
        <v>100</v>
      </c>
      <c r="E23" s="13">
        <f>AD9</f>
        <v>179.33333333333334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6"/>
      <c r="Z23" s="13"/>
      <c r="AA23" s="16"/>
      <c r="AB23" s="13"/>
      <c r="AC23" s="16"/>
      <c r="AD23" s="13"/>
      <c r="AE23" s="13"/>
      <c r="AF23" s="13"/>
    </row>
    <row r="24" spans="1:32">
      <c r="A24" s="13"/>
      <c r="B24" s="14"/>
      <c r="C24" s="19" t="str">
        <f>AE2</f>
        <v>VO2 MAX</v>
      </c>
      <c r="D24" s="13">
        <v>100</v>
      </c>
      <c r="E24" s="13">
        <f>AF9</f>
        <v>81.586666666666659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6"/>
      <c r="Z24" s="13"/>
      <c r="AA24" s="16"/>
      <c r="AB24" s="13"/>
      <c r="AC24" s="16"/>
      <c r="AD24" s="13"/>
      <c r="AE24" s="13"/>
      <c r="AF24" s="13"/>
    </row>
    <row r="25" spans="1:32">
      <c r="A25" s="13"/>
      <c r="B25" s="14"/>
      <c r="C25" s="15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6"/>
      <c r="Z25" s="13"/>
      <c r="AA25" s="16"/>
      <c r="AB25" s="13"/>
      <c r="AC25" s="16"/>
      <c r="AD25" s="13"/>
      <c r="AE25" s="13"/>
      <c r="AF25" s="13"/>
    </row>
    <row r="26" spans="1:32">
      <c r="A26" s="13"/>
      <c r="B26" s="14"/>
      <c r="C26" s="15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6"/>
      <c r="Z26" s="13"/>
      <c r="AA26" s="16"/>
      <c r="AB26" s="13"/>
      <c r="AC26" s="16"/>
      <c r="AD26" s="13"/>
      <c r="AE26" s="13"/>
      <c r="AF26" s="13"/>
    </row>
    <row r="27" spans="1:32">
      <c r="A27" s="13"/>
      <c r="B27" s="14"/>
      <c r="C27" s="1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6"/>
      <c r="Z27" s="13"/>
      <c r="AA27" s="16"/>
      <c r="AB27" s="13"/>
      <c r="AC27" s="16"/>
      <c r="AD27" s="13"/>
      <c r="AE27" s="13"/>
      <c r="AF27" s="13"/>
    </row>
    <row r="28" spans="1:32">
      <c r="A28" s="13"/>
      <c r="B28" s="14"/>
      <c r="C28" s="1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6"/>
      <c r="Z28" s="13"/>
      <c r="AA28" s="16"/>
      <c r="AB28" s="13"/>
      <c r="AC28" s="16"/>
      <c r="AD28" s="13"/>
      <c r="AE28" s="13"/>
      <c r="AF28" s="13"/>
    </row>
    <row r="29" spans="1:32">
      <c r="A29" s="13"/>
      <c r="B29" s="14"/>
      <c r="C29" s="1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6"/>
      <c r="Z29" s="16"/>
      <c r="AA29" s="16"/>
      <c r="AB29" s="16"/>
      <c r="AC29" s="16"/>
      <c r="AD29" s="16"/>
      <c r="AE29" s="13"/>
      <c r="AF29" s="17"/>
    </row>
    <row r="30" spans="1:32">
      <c r="A30" s="13"/>
      <c r="B30" s="14"/>
      <c r="C30" s="1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6"/>
      <c r="Z30" s="16"/>
      <c r="AA30" s="16"/>
      <c r="AB30" s="16"/>
      <c r="AC30" s="16"/>
      <c r="AD30" s="16"/>
      <c r="AE30" s="13"/>
      <c r="AF30" s="17"/>
    </row>
    <row r="31" spans="1:32">
      <c r="A31" s="13"/>
      <c r="B31" s="14"/>
      <c r="C31" s="1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6"/>
      <c r="Z31" s="16"/>
      <c r="AA31" s="16"/>
      <c r="AB31" s="16"/>
      <c r="AC31" s="16"/>
      <c r="AD31" s="16"/>
      <c r="AE31" s="13"/>
      <c r="AF31" s="17"/>
    </row>
    <row r="32" spans="1: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2" ht="47.25" customHeight="1">
      <c r="A34" s="22" t="s">
        <v>0</v>
      </c>
      <c r="B34" s="22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3" t="s">
        <v>8</v>
      </c>
      <c r="H34" s="24"/>
      <c r="I34" s="24"/>
      <c r="J34" s="25"/>
      <c r="K34" s="23" t="s">
        <v>10</v>
      </c>
      <c r="L34" s="25"/>
      <c r="M34" s="23" t="s">
        <v>21</v>
      </c>
      <c r="N34" s="25"/>
      <c r="O34" s="23" t="s">
        <v>22</v>
      </c>
      <c r="P34" s="24"/>
      <c r="Q34" s="24"/>
      <c r="R34" s="24"/>
      <c r="S34" s="24"/>
      <c r="T34" s="25"/>
      <c r="U34" s="23" t="s">
        <v>23</v>
      </c>
      <c r="V34" s="25"/>
      <c r="W34" s="23" t="s">
        <v>24</v>
      </c>
      <c r="X34" s="24"/>
      <c r="Y34" s="24"/>
      <c r="Z34" s="24"/>
      <c r="AA34" s="24"/>
      <c r="AB34" s="24"/>
      <c r="AC34" s="24"/>
      <c r="AD34" s="25"/>
      <c r="AE34" s="23" t="s">
        <v>18</v>
      </c>
      <c r="AF34" s="25"/>
    </row>
    <row r="35" spans="1:32" ht="78.75">
      <c r="A35" s="22"/>
      <c r="B35" s="22"/>
      <c r="C35" s="22"/>
      <c r="D35" s="22"/>
      <c r="E35" s="22"/>
      <c r="F35" s="22"/>
      <c r="G35" s="9" t="s">
        <v>6</v>
      </c>
      <c r="H35" s="12" t="s">
        <v>45</v>
      </c>
      <c r="I35" s="9" t="s">
        <v>7</v>
      </c>
      <c r="J35" s="12" t="s">
        <v>45</v>
      </c>
      <c r="K35" s="9" t="s">
        <v>9</v>
      </c>
      <c r="L35" s="12" t="s">
        <v>45</v>
      </c>
      <c r="M35" s="9" t="s">
        <v>17</v>
      </c>
      <c r="N35" s="12" t="s">
        <v>45</v>
      </c>
      <c r="O35" s="9" t="s">
        <v>11</v>
      </c>
      <c r="P35" s="12" t="s">
        <v>45</v>
      </c>
      <c r="Q35" s="9" t="s">
        <v>12</v>
      </c>
      <c r="R35" s="12" t="s">
        <v>45</v>
      </c>
      <c r="S35" s="9" t="s">
        <v>14</v>
      </c>
      <c r="T35" s="12" t="s">
        <v>45</v>
      </c>
      <c r="U35" s="9" t="s">
        <v>13</v>
      </c>
      <c r="V35" s="12" t="s">
        <v>45</v>
      </c>
      <c r="W35" s="9" t="s">
        <v>15</v>
      </c>
      <c r="X35" s="12" t="s">
        <v>45</v>
      </c>
      <c r="Y35" s="9" t="s">
        <v>16</v>
      </c>
      <c r="Z35" s="12" t="s">
        <v>45</v>
      </c>
      <c r="AA35" s="9" t="s">
        <v>25</v>
      </c>
      <c r="AB35" s="12" t="s">
        <v>45</v>
      </c>
      <c r="AC35" s="9" t="s">
        <v>26</v>
      </c>
      <c r="AD35" s="12" t="s">
        <v>45</v>
      </c>
      <c r="AE35" s="18" t="s">
        <v>50</v>
      </c>
      <c r="AF35" s="5" t="s">
        <v>45</v>
      </c>
    </row>
    <row r="36" spans="1:32">
      <c r="A36" s="5">
        <v>1</v>
      </c>
      <c r="B36" s="7" t="s">
        <v>29</v>
      </c>
      <c r="C36" s="6">
        <v>34033</v>
      </c>
      <c r="D36" s="5" t="s">
        <v>19</v>
      </c>
      <c r="E36" s="5">
        <v>161</v>
      </c>
      <c r="F36" s="5">
        <v>56</v>
      </c>
      <c r="G36" s="26">
        <v>19.100000000000001</v>
      </c>
      <c r="H36" s="27">
        <f>G36/24*100</f>
        <v>79.583333333333343</v>
      </c>
      <c r="I36" s="26">
        <v>55.1</v>
      </c>
      <c r="J36" s="26">
        <f>I36/60*100</f>
        <v>91.833333333333329</v>
      </c>
      <c r="K36" s="26">
        <v>9.11</v>
      </c>
      <c r="L36" s="27">
        <f>K36/30*100</f>
        <v>30.366666666666664</v>
      </c>
      <c r="M36" s="26">
        <v>37</v>
      </c>
      <c r="N36" s="26">
        <f>M36/46*100</f>
        <v>80.434782608695656</v>
      </c>
      <c r="O36" s="26">
        <v>23</v>
      </c>
      <c r="P36" s="26">
        <f>O36/25*100</f>
        <v>92</v>
      </c>
      <c r="Q36" s="26">
        <v>12</v>
      </c>
      <c r="R36" s="27">
        <f>Q36/30*100</f>
        <v>40</v>
      </c>
      <c r="S36" s="26">
        <v>29</v>
      </c>
      <c r="T36" s="27">
        <f>S36/80*100</f>
        <v>36.25</v>
      </c>
      <c r="U36" s="26">
        <v>59</v>
      </c>
      <c r="V36" s="27">
        <f>U36/100*100</f>
        <v>59</v>
      </c>
      <c r="W36" s="26">
        <v>117</v>
      </c>
      <c r="X36" s="27">
        <f>W36/(F36*3)*100</f>
        <v>69.642857142857139</v>
      </c>
      <c r="Y36" s="26" t="s">
        <v>33</v>
      </c>
      <c r="Z36" s="27">
        <f>Y36/(F36*2)*100</f>
        <v>34.821428571428569</v>
      </c>
      <c r="AA36" s="26" t="s">
        <v>38</v>
      </c>
      <c r="AB36" s="27">
        <f>AA36/(F36*2)*100</f>
        <v>66.071428571428569</v>
      </c>
      <c r="AC36" s="26" t="s">
        <v>42</v>
      </c>
      <c r="AD36" s="26">
        <f>AC36/30*100</f>
        <v>340</v>
      </c>
      <c r="AE36" s="26">
        <v>37.33</v>
      </c>
      <c r="AF36" s="27">
        <f>AE36/50*100</f>
        <v>74.66</v>
      </c>
    </row>
    <row r="37" spans="1:32">
      <c r="A37" s="5">
        <v>2</v>
      </c>
      <c r="B37" s="7" t="s">
        <v>30</v>
      </c>
      <c r="C37" s="6">
        <v>36648</v>
      </c>
      <c r="D37" s="5" t="s">
        <v>19</v>
      </c>
      <c r="E37" s="5">
        <v>165</v>
      </c>
      <c r="F37" s="5">
        <v>55</v>
      </c>
      <c r="G37" s="26">
        <v>13.2</v>
      </c>
      <c r="H37" s="27">
        <f t="shared" ref="H37" si="13">G37/24*100</f>
        <v>54.999999999999993</v>
      </c>
      <c r="I37" s="26">
        <v>44.1</v>
      </c>
      <c r="J37" s="27">
        <f>I37/60*100</f>
        <v>73.5</v>
      </c>
      <c r="K37" s="26">
        <v>21.16</v>
      </c>
      <c r="L37" s="27">
        <f>K37/30*100</f>
        <v>70.533333333333331</v>
      </c>
      <c r="M37" s="26">
        <v>30</v>
      </c>
      <c r="N37" s="27">
        <f>M37/46*100</f>
        <v>65.217391304347828</v>
      </c>
      <c r="O37" s="26">
        <v>18</v>
      </c>
      <c r="P37" s="27">
        <f>O37/25*100</f>
        <v>72</v>
      </c>
      <c r="Q37" s="26">
        <v>9</v>
      </c>
      <c r="R37" s="27">
        <f>Q37/30*100</f>
        <v>30</v>
      </c>
      <c r="S37" s="26">
        <v>39</v>
      </c>
      <c r="T37" s="27">
        <f>S37/80*100</f>
        <v>48.75</v>
      </c>
      <c r="U37" s="26">
        <v>53</v>
      </c>
      <c r="V37" s="27">
        <f>U37/100*100</f>
        <v>53</v>
      </c>
      <c r="W37" s="26">
        <v>53</v>
      </c>
      <c r="X37" s="27">
        <f>W37/(F37*3)*100</f>
        <v>32.121212121212125</v>
      </c>
      <c r="Y37" s="26" t="s">
        <v>32</v>
      </c>
      <c r="Z37" s="27">
        <f>Y37/(F37*2)*100</f>
        <v>76.363636363636374</v>
      </c>
      <c r="AA37" s="26" t="s">
        <v>39</v>
      </c>
      <c r="AB37" s="27">
        <f>AA37/(F37*2)*100</f>
        <v>45.454545454545453</v>
      </c>
      <c r="AC37" s="26" t="s">
        <v>43</v>
      </c>
      <c r="AD37" s="26">
        <f>AC37/30*100</f>
        <v>193.33333333333334</v>
      </c>
      <c r="AE37" s="26">
        <v>35.14</v>
      </c>
      <c r="AF37" s="27">
        <f>AE37/50*100</f>
        <v>70.28</v>
      </c>
    </row>
    <row r="38" spans="1:32">
      <c r="A38" s="5">
        <v>3</v>
      </c>
      <c r="B38" s="7"/>
      <c r="C38" s="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8"/>
      <c r="Z38" s="8"/>
      <c r="AA38" s="8"/>
      <c r="AB38" s="8"/>
      <c r="AC38" s="8"/>
      <c r="AD38" s="8"/>
      <c r="AE38" s="5"/>
      <c r="AF38" s="11"/>
    </row>
    <row r="39" spans="1:3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2">
      <c r="A40" s="1"/>
      <c r="B40" s="1"/>
      <c r="C40" s="1"/>
      <c r="D40" s="1"/>
      <c r="E40" s="1" t="s">
        <v>44</v>
      </c>
      <c r="F40" s="1"/>
      <c r="G40" s="1">
        <v>24</v>
      </c>
      <c r="H40" s="1"/>
      <c r="I40" s="1">
        <v>60</v>
      </c>
      <c r="J40" s="1"/>
      <c r="K40" s="1">
        <v>30</v>
      </c>
      <c r="L40" s="1"/>
      <c r="M40" s="1">
        <v>46</v>
      </c>
      <c r="N40" s="1"/>
      <c r="O40" s="1">
        <v>25</v>
      </c>
      <c r="P40" s="1"/>
      <c r="Q40" s="1">
        <v>30</v>
      </c>
      <c r="R40" s="1"/>
      <c r="S40" s="1">
        <v>80</v>
      </c>
      <c r="T40" s="1"/>
      <c r="U40" s="1">
        <v>100</v>
      </c>
      <c r="V40" s="1"/>
      <c r="W40" s="1"/>
      <c r="X40" s="1"/>
      <c r="Y40" s="1"/>
      <c r="Z40" s="1"/>
      <c r="AA40" s="1"/>
      <c r="AB40" s="1"/>
      <c r="AC40" s="1">
        <v>36</v>
      </c>
      <c r="AD40" s="1"/>
      <c r="AE40" s="1">
        <v>50</v>
      </c>
    </row>
    <row r="41" spans="1:32">
      <c r="A41" s="1"/>
      <c r="B41" s="1"/>
      <c r="C41" s="1"/>
      <c r="D41" s="1"/>
      <c r="E41" s="1" t="s">
        <v>45</v>
      </c>
      <c r="F41" s="1"/>
      <c r="G41" s="1"/>
      <c r="H41" s="1">
        <f>AVERAGE(H36:H37)</f>
        <v>67.291666666666671</v>
      </c>
      <c r="I41" s="1"/>
      <c r="J41" s="1">
        <f>AVERAGE(J36:J37)</f>
        <v>82.666666666666657</v>
      </c>
      <c r="K41" s="1"/>
      <c r="L41" s="1">
        <f>AVERAGE(L36:L37)</f>
        <v>50.449999999999996</v>
      </c>
      <c r="M41" s="1"/>
      <c r="N41" s="1">
        <f>AVERAGE(N36:N37)</f>
        <v>72.826086956521749</v>
      </c>
      <c r="O41" s="1"/>
      <c r="P41" s="1">
        <f>AVERAGE(P36:P37)</f>
        <v>82</v>
      </c>
      <c r="Q41" s="1"/>
      <c r="R41" s="1">
        <f>AVERAGE(R36:R37)</f>
        <v>35</v>
      </c>
      <c r="S41" s="1"/>
      <c r="T41" s="1">
        <f>AVERAGE(T36:T37)</f>
        <v>42.5</v>
      </c>
      <c r="U41" s="1"/>
      <c r="V41" s="1">
        <f>AVERAGE(V36:V37)</f>
        <v>56</v>
      </c>
      <c r="W41" s="1"/>
      <c r="X41" s="1">
        <f>AVERAGE(X36:X37)</f>
        <v>50.882034632034632</v>
      </c>
      <c r="Y41" s="1"/>
      <c r="Z41" s="1">
        <f>AVERAGE(Z36:Z37)</f>
        <v>55.592532467532472</v>
      </c>
      <c r="AA41" s="1"/>
      <c r="AB41" s="1">
        <f>AVERAGE(AB36:AB37)</f>
        <v>55.762987012987011</v>
      </c>
      <c r="AC41" s="1"/>
      <c r="AD41" s="1">
        <f>AVERAGE(AD36:AD37)</f>
        <v>266.66666666666669</v>
      </c>
      <c r="AE41" s="1"/>
      <c r="AF41" s="1">
        <f>AVERAGE(AF36:AF37)</f>
        <v>72.47</v>
      </c>
    </row>
    <row r="42" spans="1:3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2">
      <c r="A43" s="1"/>
      <c r="B43" s="1"/>
      <c r="C43" s="1" t="s">
        <v>47</v>
      </c>
      <c r="D43" s="1" t="s">
        <v>48</v>
      </c>
      <c r="E43" s="1" t="s">
        <v>49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2">
      <c r="A44" s="1"/>
      <c r="B44" s="1"/>
      <c r="C44" s="20" t="str">
        <f>G35</f>
        <v>SIT &amp; REACH</v>
      </c>
      <c r="D44" s="1">
        <v>100</v>
      </c>
      <c r="E44" s="1">
        <f>H41</f>
        <v>67.291666666666671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2">
      <c r="A45" s="1"/>
      <c r="B45" s="1"/>
      <c r="C45" s="20" t="str">
        <f>I35</f>
        <v>TRUNK LIFT</v>
      </c>
      <c r="D45" s="1">
        <v>100</v>
      </c>
      <c r="E45" s="1">
        <f>J41</f>
        <v>82.666666666666657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2">
      <c r="C46" s="21" t="str">
        <f>K35</f>
        <v>STORK STAND TEST</v>
      </c>
      <c r="D46" s="1">
        <v>100</v>
      </c>
      <c r="E46" s="2">
        <f>L41</f>
        <v>50.449999999999996</v>
      </c>
    </row>
    <row r="47" spans="1:32">
      <c r="C47" s="20" t="str">
        <f>M35</f>
        <v>SIDE STEP</v>
      </c>
      <c r="D47" s="1">
        <v>100</v>
      </c>
      <c r="E47" s="2">
        <f>N41</f>
        <v>72.826086956521749</v>
      </c>
    </row>
    <row r="48" spans="1:32">
      <c r="C48" s="20" t="str">
        <f>O35</f>
        <v>SIT UP</v>
      </c>
      <c r="D48" s="1">
        <v>100</v>
      </c>
      <c r="E48" s="2">
        <f>P41</f>
        <v>82</v>
      </c>
    </row>
    <row r="49" spans="3:5">
      <c r="C49" s="20" t="str">
        <f>Q35</f>
        <v>PUSH UP</v>
      </c>
      <c r="D49" s="1">
        <v>100</v>
      </c>
      <c r="E49" s="2">
        <f>R41</f>
        <v>35</v>
      </c>
    </row>
    <row r="50" spans="3:5">
      <c r="C50" s="20" t="str">
        <f>S35</f>
        <v>BACK LIFT</v>
      </c>
      <c r="D50" s="1">
        <v>100</v>
      </c>
      <c r="E50" s="2">
        <f>T41</f>
        <v>42.5</v>
      </c>
    </row>
    <row r="51" spans="3:5">
      <c r="C51" s="20" t="str">
        <f>U35</f>
        <v>HARDLE JUMP</v>
      </c>
      <c r="D51" s="1">
        <v>100</v>
      </c>
      <c r="E51" s="2">
        <f>V41</f>
        <v>56</v>
      </c>
    </row>
    <row r="52" spans="3:5">
      <c r="C52" s="20" t="str">
        <f>W35</f>
        <v>SQUATS</v>
      </c>
      <c r="D52" s="1">
        <v>100</v>
      </c>
      <c r="E52" s="2">
        <f>X41</f>
        <v>50.882034632034632</v>
      </c>
    </row>
    <row r="53" spans="3:5">
      <c r="C53" s="20" t="str">
        <f>Y35</f>
        <v>BENCH PRESS</v>
      </c>
      <c r="D53" s="1">
        <v>100</v>
      </c>
      <c r="E53" s="2">
        <f>Z41</f>
        <v>55.592532467532472</v>
      </c>
    </row>
    <row r="54" spans="3:5">
      <c r="C54" s="20" t="str">
        <f>AA35</f>
        <v>BENCH PULL</v>
      </c>
      <c r="D54" s="1">
        <v>100</v>
      </c>
      <c r="E54" s="2">
        <f>AB41</f>
        <v>55.762987012987011</v>
      </c>
    </row>
    <row r="55" spans="3:5">
      <c r="C55" s="20" t="str">
        <f>AC35</f>
        <v>HAND GRIP</v>
      </c>
      <c r="D55" s="1">
        <v>100</v>
      </c>
      <c r="E55" s="2">
        <f>AD41</f>
        <v>266.66666666666669</v>
      </c>
    </row>
    <row r="56" spans="3:5">
      <c r="C56" s="20" t="str">
        <f>AE35</f>
        <v>VO2 MAX</v>
      </c>
      <c r="D56" s="1">
        <v>100</v>
      </c>
      <c r="E56" s="2">
        <f>AF41</f>
        <v>72.47</v>
      </c>
    </row>
  </sheetData>
  <mergeCells count="26">
    <mergeCell ref="AE1:AF1"/>
    <mergeCell ref="G34:J34"/>
    <mergeCell ref="K34:L34"/>
    <mergeCell ref="M34:N34"/>
    <mergeCell ref="O34:T34"/>
    <mergeCell ref="U34:V34"/>
    <mergeCell ref="W34:AD34"/>
    <mergeCell ref="AE34:AF34"/>
    <mergeCell ref="U1:V1"/>
    <mergeCell ref="W1:AD1"/>
    <mergeCell ref="A1:A2"/>
    <mergeCell ref="B1:B2"/>
    <mergeCell ref="C1:C2"/>
    <mergeCell ref="D1:D2"/>
    <mergeCell ref="E1:E2"/>
    <mergeCell ref="F1:F2"/>
    <mergeCell ref="G1:J1"/>
    <mergeCell ref="K1:L1"/>
    <mergeCell ref="M1:N1"/>
    <mergeCell ref="O1:T1"/>
    <mergeCell ref="F34:F35"/>
    <mergeCell ref="A34:A35"/>
    <mergeCell ref="B34:B35"/>
    <mergeCell ref="C34:C35"/>
    <mergeCell ref="D34:D35"/>
    <mergeCell ref="E34:E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2015-04-29T17:37:36Z</dcterms:modified>
</cp:coreProperties>
</file>