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23" i="1"/>
  <c r="E22"/>
  <c r="E21"/>
  <c r="E20"/>
  <c r="E19"/>
  <c r="E18"/>
  <c r="E17"/>
  <c r="E16"/>
  <c r="E15"/>
  <c r="E14"/>
  <c r="E13"/>
  <c r="E12"/>
  <c r="C23"/>
  <c r="C22"/>
  <c r="C21"/>
  <c r="C20"/>
  <c r="C19"/>
  <c r="C18"/>
  <c r="C17"/>
  <c r="C16"/>
  <c r="C15"/>
  <c r="C14"/>
  <c r="C13"/>
  <c r="C12"/>
  <c r="AD9"/>
  <c r="AB9"/>
  <c r="Z9"/>
  <c r="X9"/>
  <c r="V9"/>
  <c r="T9"/>
  <c r="R9"/>
  <c r="P9"/>
  <c r="N9"/>
  <c r="L9"/>
  <c r="J9"/>
  <c r="H9"/>
  <c r="AB4"/>
  <c r="AB5"/>
  <c r="AB3"/>
  <c r="Z4"/>
  <c r="Z5"/>
  <c r="Z3"/>
  <c r="X4"/>
  <c r="X5"/>
  <c r="X3"/>
  <c r="V4"/>
  <c r="V5"/>
  <c r="V3"/>
  <c r="AD4"/>
  <c r="AD5"/>
  <c r="AD3"/>
  <c r="T4"/>
  <c r="T5"/>
  <c r="T3"/>
  <c r="R4"/>
  <c r="R5"/>
  <c r="R3"/>
  <c r="P4"/>
  <c r="P5"/>
  <c r="P3"/>
  <c r="N4"/>
  <c r="N5"/>
  <c r="N3"/>
  <c r="L4"/>
  <c r="L5"/>
  <c r="L3"/>
  <c r="J4"/>
  <c r="J5"/>
  <c r="J3"/>
  <c r="H4"/>
  <c r="H5"/>
  <c r="H3"/>
</calcChain>
</file>

<file path=xl/sharedStrings.xml><?xml version="1.0" encoding="utf-8"?>
<sst xmlns="http://schemas.openxmlformats.org/spreadsheetml/2006/main" count="53" uniqueCount="39">
  <si>
    <t>NO</t>
  </si>
  <si>
    <t>NAMA</t>
  </si>
  <si>
    <t>TGL LAHIR</t>
  </si>
  <si>
    <t>L/P</t>
  </si>
  <si>
    <t>TB</t>
  </si>
  <si>
    <t>BB</t>
  </si>
  <si>
    <t>SIT &amp; REACH</t>
  </si>
  <si>
    <t>TRUNK LIFT</t>
  </si>
  <si>
    <t>FLEXIBILITY</t>
  </si>
  <si>
    <t>STORK STAND TEST</t>
  </si>
  <si>
    <t>BALANCE</t>
  </si>
  <si>
    <t>SIT UP</t>
  </si>
  <si>
    <t>PUSH UP</t>
  </si>
  <si>
    <t>HARDLE JUMP</t>
  </si>
  <si>
    <t>BACK LIFT</t>
  </si>
  <si>
    <t>SQUATS</t>
  </si>
  <si>
    <t>BENCH PRESS</t>
  </si>
  <si>
    <t>AEROBIC CAPACITY</t>
  </si>
  <si>
    <t>L</t>
  </si>
  <si>
    <t xml:space="preserve"> MUSCLE STAMINA</t>
  </si>
  <si>
    <t>POWER ENDURANCE</t>
  </si>
  <si>
    <t>STRENGTH</t>
  </si>
  <si>
    <t>BENCH PULL</t>
  </si>
  <si>
    <t>HAND GRIP</t>
  </si>
  <si>
    <t>ANDRIYANA YOSSEF</t>
  </si>
  <si>
    <t>JOKO GUNADI</t>
  </si>
  <si>
    <t>ADE SUHERMAN</t>
  </si>
  <si>
    <t>52</t>
  </si>
  <si>
    <t>58</t>
  </si>
  <si>
    <t>85</t>
  </si>
  <si>
    <t>77</t>
  </si>
  <si>
    <t>T</t>
  </si>
  <si>
    <t>%</t>
  </si>
  <si>
    <t>53</t>
  </si>
  <si>
    <t>45,1</t>
  </si>
  <si>
    <t>PARAMETER</t>
  </si>
  <si>
    <t>VO2 MAX</t>
  </si>
  <si>
    <t>TARGET</t>
  </si>
  <si>
    <t>HASIL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</si>
</sst>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15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0" xfId="0" applyNumberFormat="1" applyFo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 TERBANG LAYANG PA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Sheet1!$D$11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Sheet1!$C$12:$C$23</c:f>
              <c:strCache>
                <c:ptCount val="12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SIT UP</c:v>
                </c:pt>
                <c:pt idx="4">
                  <c:v>PUSH UP</c:v>
                </c:pt>
                <c:pt idx="5">
                  <c:v>BACK LIFT</c:v>
                </c:pt>
                <c:pt idx="6">
                  <c:v>HARDLE JUMP</c:v>
                </c:pt>
                <c:pt idx="7">
                  <c:v>SQUATS</c:v>
                </c:pt>
                <c:pt idx="8">
                  <c:v>BENCH PRESS</c:v>
                </c:pt>
                <c:pt idx="9">
                  <c:v>BENCH PULL</c:v>
                </c:pt>
                <c:pt idx="10">
                  <c:v>HAND GRIP</c:v>
                </c:pt>
                <c:pt idx="11">
                  <c:v>VO2 MAX</c:v>
                </c:pt>
              </c:strCache>
            </c:strRef>
          </c:cat>
          <c:val>
            <c:numRef>
              <c:f>Sheet1!$D$12:$D$23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Sheet1!$E$11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Sheet1!$C$12:$C$23</c:f>
              <c:strCache>
                <c:ptCount val="12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SIT UP</c:v>
                </c:pt>
                <c:pt idx="4">
                  <c:v>PUSH UP</c:v>
                </c:pt>
                <c:pt idx="5">
                  <c:v>BACK LIFT</c:v>
                </c:pt>
                <c:pt idx="6">
                  <c:v>HARDLE JUMP</c:v>
                </c:pt>
                <c:pt idx="7">
                  <c:v>SQUATS</c:v>
                </c:pt>
                <c:pt idx="8">
                  <c:v>BENCH PRESS</c:v>
                </c:pt>
                <c:pt idx="9">
                  <c:v>BENCH PULL</c:v>
                </c:pt>
                <c:pt idx="10">
                  <c:v>HAND GRIP</c:v>
                </c:pt>
                <c:pt idx="11">
                  <c:v>VO2 MAX</c:v>
                </c:pt>
              </c:strCache>
            </c:strRef>
          </c:cat>
          <c:val>
            <c:numRef>
              <c:f>Sheet1!$E$12:$E$23</c:f>
              <c:numCache>
                <c:formatCode>0</c:formatCode>
                <c:ptCount val="12"/>
                <c:pt idx="0">
                  <c:v>80.666666666666671</c:v>
                </c:pt>
                <c:pt idx="1">
                  <c:v>58.333333333333336</c:v>
                </c:pt>
                <c:pt idx="2">
                  <c:v>134.42222222222222</c:v>
                </c:pt>
                <c:pt idx="3">
                  <c:v>88</c:v>
                </c:pt>
                <c:pt idx="4">
                  <c:v>94.444444444444457</c:v>
                </c:pt>
                <c:pt idx="5">
                  <c:v>45</c:v>
                </c:pt>
                <c:pt idx="6">
                  <c:v>30.555555555555554</c:v>
                </c:pt>
                <c:pt idx="7">
                  <c:v>47.505355168601433</c:v>
                </c:pt>
                <c:pt idx="8">
                  <c:v>42.691749585406306</c:v>
                </c:pt>
                <c:pt idx="9">
                  <c:v>62.585250829187402</c:v>
                </c:pt>
                <c:pt idx="10">
                  <c:v>37.401093490878935</c:v>
                </c:pt>
                <c:pt idx="11">
                  <c:v>70.466666666666683</c:v>
                </c:pt>
              </c:numCache>
            </c:numRef>
          </c:val>
        </c:ser>
        <c:axId val="68366720"/>
        <c:axId val="68368256"/>
      </c:radarChart>
      <c:catAx>
        <c:axId val="68366720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68368256"/>
        <c:crosses val="autoZero"/>
        <c:auto val="1"/>
        <c:lblAlgn val="ctr"/>
        <c:lblOffset val="100"/>
      </c:catAx>
      <c:valAx>
        <c:axId val="683682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8366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190500</xdr:rowOff>
    </xdr:from>
    <xdr:to>
      <xdr:col>19</xdr:col>
      <xdr:colOff>396875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6"/>
  <sheetViews>
    <sheetView tabSelected="1" zoomScale="60" zoomScaleNormal="60" workbookViewId="0">
      <selection activeCell="G3" sqref="G3:AD5"/>
    </sheetView>
  </sheetViews>
  <sheetFormatPr defaultRowHeight="15.75"/>
  <cols>
    <col min="1" max="1" width="4.85546875" style="2" customWidth="1"/>
    <col min="2" max="2" width="27.42578125" style="2" customWidth="1"/>
    <col min="3" max="3" width="20.5703125" style="2" customWidth="1"/>
    <col min="4" max="4" width="8.140625" style="2" customWidth="1"/>
    <col min="5" max="5" width="7.28515625" style="2" bestFit="1" customWidth="1"/>
    <col min="6" max="6" width="5.28515625" style="2" customWidth="1"/>
    <col min="7" max="29" width="6.7109375" style="2" customWidth="1"/>
    <col min="30" max="30" width="6.7109375" style="1" customWidth="1"/>
    <col min="31" max="16384" width="9.140625" style="1"/>
  </cols>
  <sheetData>
    <row r="1" spans="1:30" s="3" customFormat="1" ht="47.2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4" t="s">
        <v>8</v>
      </c>
      <c r="H1" s="16"/>
      <c r="I1" s="16"/>
      <c r="J1" s="15"/>
      <c r="K1" s="14" t="s">
        <v>10</v>
      </c>
      <c r="L1" s="15"/>
      <c r="M1" s="14" t="s">
        <v>19</v>
      </c>
      <c r="N1" s="16"/>
      <c r="O1" s="16"/>
      <c r="P1" s="16"/>
      <c r="Q1" s="16"/>
      <c r="R1" s="15"/>
      <c r="S1" s="14" t="s">
        <v>20</v>
      </c>
      <c r="T1" s="15"/>
      <c r="U1" s="14" t="s">
        <v>21</v>
      </c>
      <c r="V1" s="16"/>
      <c r="W1" s="16"/>
      <c r="X1" s="16"/>
      <c r="Y1" s="16"/>
      <c r="Z1" s="16"/>
      <c r="AA1" s="16"/>
      <c r="AB1" s="15"/>
      <c r="AC1" s="14" t="s">
        <v>17</v>
      </c>
      <c r="AD1" s="15"/>
    </row>
    <row r="2" spans="1:30" s="3" customFormat="1" ht="47.25">
      <c r="A2" s="17"/>
      <c r="B2" s="17"/>
      <c r="C2" s="17"/>
      <c r="D2" s="17"/>
      <c r="E2" s="17"/>
      <c r="F2" s="17"/>
      <c r="G2" s="5" t="s">
        <v>6</v>
      </c>
      <c r="H2" s="10" t="s">
        <v>32</v>
      </c>
      <c r="I2" s="5" t="s">
        <v>7</v>
      </c>
      <c r="J2" s="10" t="s">
        <v>32</v>
      </c>
      <c r="K2" s="5" t="s">
        <v>9</v>
      </c>
      <c r="L2" s="10" t="s">
        <v>32</v>
      </c>
      <c r="M2" s="5" t="s">
        <v>11</v>
      </c>
      <c r="N2" s="10" t="s">
        <v>32</v>
      </c>
      <c r="O2" s="5" t="s">
        <v>12</v>
      </c>
      <c r="P2" s="10" t="s">
        <v>32</v>
      </c>
      <c r="Q2" s="5" t="s">
        <v>14</v>
      </c>
      <c r="R2" s="10" t="s">
        <v>32</v>
      </c>
      <c r="S2" s="5" t="s">
        <v>13</v>
      </c>
      <c r="T2" s="10" t="s">
        <v>32</v>
      </c>
      <c r="U2" s="5" t="s">
        <v>15</v>
      </c>
      <c r="V2" s="10" t="s">
        <v>32</v>
      </c>
      <c r="W2" s="5" t="s">
        <v>16</v>
      </c>
      <c r="X2" s="10" t="s">
        <v>32</v>
      </c>
      <c r="Y2" s="5" t="s">
        <v>22</v>
      </c>
      <c r="Z2" s="10" t="s">
        <v>32</v>
      </c>
      <c r="AA2" s="5" t="s">
        <v>23</v>
      </c>
      <c r="AB2" s="10" t="s">
        <v>32</v>
      </c>
      <c r="AC2" s="11" t="s">
        <v>36</v>
      </c>
      <c r="AD2" s="12" t="s">
        <v>32</v>
      </c>
    </row>
    <row r="3" spans="1:30">
      <c r="A3" s="6">
        <v>1</v>
      </c>
      <c r="B3" s="8" t="s">
        <v>24</v>
      </c>
      <c r="C3" s="7">
        <v>29035</v>
      </c>
      <c r="D3" s="6" t="s">
        <v>18</v>
      </c>
      <c r="E3" s="6">
        <v>168</v>
      </c>
      <c r="F3" s="6">
        <v>60</v>
      </c>
      <c r="G3" s="18">
        <v>19.5</v>
      </c>
      <c r="H3" s="18">
        <f>G3/20*100</f>
        <v>97.5</v>
      </c>
      <c r="I3" s="18">
        <v>35.1</v>
      </c>
      <c r="J3" s="19">
        <f>I3/60*100</f>
        <v>58.500000000000007</v>
      </c>
      <c r="K3" s="18">
        <v>21.17</v>
      </c>
      <c r="L3" s="19">
        <f>K3/30*100</f>
        <v>70.566666666666677</v>
      </c>
      <c r="M3" s="18">
        <v>22</v>
      </c>
      <c r="N3" s="18">
        <f>M3/25*100</f>
        <v>88</v>
      </c>
      <c r="O3" s="18">
        <v>26</v>
      </c>
      <c r="P3" s="18">
        <f>O3/30*100</f>
        <v>86.666666666666671</v>
      </c>
      <c r="Q3" s="18">
        <v>24</v>
      </c>
      <c r="R3" s="19">
        <f>Q3/80*100</f>
        <v>30</v>
      </c>
      <c r="S3" s="18">
        <v>40</v>
      </c>
      <c r="T3" s="19">
        <f>S3/120*100</f>
        <v>33.333333333333329</v>
      </c>
      <c r="U3" s="18">
        <v>82</v>
      </c>
      <c r="V3" s="19">
        <f>U3/(F3*3)*100</f>
        <v>45.555555555555557</v>
      </c>
      <c r="W3" s="18">
        <v>53</v>
      </c>
      <c r="X3" s="19">
        <f>W3/(F3*2)*100</f>
        <v>44.166666666666664</v>
      </c>
      <c r="Y3" s="18">
        <v>77</v>
      </c>
      <c r="Z3" s="19">
        <f>Y3/(F3*2)*100</f>
        <v>64.166666666666671</v>
      </c>
      <c r="AA3" s="18">
        <v>44.9</v>
      </c>
      <c r="AB3" s="19">
        <f>AA3/(F3*2)*100</f>
        <v>37.416666666666664</v>
      </c>
      <c r="AC3" s="18">
        <v>38.090000000000003</v>
      </c>
      <c r="AD3" s="18">
        <f>AC3/45*100</f>
        <v>84.64444444444446</v>
      </c>
    </row>
    <row r="4" spans="1:30">
      <c r="A4" s="6">
        <v>2</v>
      </c>
      <c r="B4" s="8" t="s">
        <v>25</v>
      </c>
      <c r="C4" s="7">
        <v>23464</v>
      </c>
      <c r="D4" s="6" t="s">
        <v>18</v>
      </c>
      <c r="E4" s="6">
        <v>164</v>
      </c>
      <c r="F4" s="6">
        <v>67</v>
      </c>
      <c r="G4" s="18">
        <v>7.5</v>
      </c>
      <c r="H4" s="19">
        <f t="shared" ref="H4:H5" si="0">G4/20*100</f>
        <v>37.5</v>
      </c>
      <c r="I4" s="18">
        <v>35.5</v>
      </c>
      <c r="J4" s="19">
        <f t="shared" ref="J4:J5" si="1">I4/60*100</f>
        <v>59.166666666666664</v>
      </c>
      <c r="K4" s="18">
        <v>78.5</v>
      </c>
      <c r="L4" s="18">
        <f t="shared" ref="L4:L5" si="2">K4/30*100</f>
        <v>261.66666666666669</v>
      </c>
      <c r="M4" s="18">
        <v>27</v>
      </c>
      <c r="N4" s="18">
        <f t="shared" ref="N4:N5" si="3">M4/25*100</f>
        <v>108</v>
      </c>
      <c r="O4" s="18">
        <v>34</v>
      </c>
      <c r="P4" s="18">
        <f t="shared" ref="P4:P5" si="4">O4/30*100</f>
        <v>113.33333333333333</v>
      </c>
      <c r="Q4" s="18">
        <v>54</v>
      </c>
      <c r="R4" s="19">
        <f t="shared" ref="R4:R5" si="5">Q4/80*100</f>
        <v>67.5</v>
      </c>
      <c r="S4" s="18">
        <v>42</v>
      </c>
      <c r="T4" s="19">
        <f t="shared" ref="T4:T5" si="6">S4/120*100</f>
        <v>35</v>
      </c>
      <c r="U4" s="18">
        <v>108</v>
      </c>
      <c r="V4" s="19">
        <f t="shared" ref="V4:V5" si="7">U4/(F4*3)*100</f>
        <v>53.731343283582092</v>
      </c>
      <c r="W4" s="18" t="s">
        <v>28</v>
      </c>
      <c r="X4" s="19">
        <f t="shared" ref="X4:X5" si="8">W4/(F4*2)*100</f>
        <v>43.283582089552233</v>
      </c>
      <c r="Y4" s="18" t="s">
        <v>29</v>
      </c>
      <c r="Z4" s="19">
        <f t="shared" ref="Z4:Z5" si="9">Y4/(F4*2)*100</f>
        <v>63.432835820895527</v>
      </c>
      <c r="AA4" s="18" t="s">
        <v>33</v>
      </c>
      <c r="AB4" s="19">
        <f t="shared" ref="AB4:AB5" si="10">AA4/(F4*2)*100</f>
        <v>39.552238805970148</v>
      </c>
      <c r="AC4" s="18">
        <v>27.78</v>
      </c>
      <c r="AD4" s="19">
        <f t="shared" ref="AD4:AD5" si="11">AC4/45*100</f>
        <v>61.733333333333341</v>
      </c>
    </row>
    <row r="5" spans="1:30">
      <c r="A5" s="6">
        <v>3</v>
      </c>
      <c r="B5" s="8" t="s">
        <v>26</v>
      </c>
      <c r="C5" s="7">
        <v>22592</v>
      </c>
      <c r="D5" s="6" t="s">
        <v>18</v>
      </c>
      <c r="E5" s="6">
        <v>169</v>
      </c>
      <c r="F5" s="6">
        <v>64</v>
      </c>
      <c r="G5" s="18">
        <v>21.4</v>
      </c>
      <c r="H5" s="18">
        <f t="shared" si="0"/>
        <v>106.99999999999999</v>
      </c>
      <c r="I5" s="18">
        <v>34.4</v>
      </c>
      <c r="J5" s="19">
        <f t="shared" si="1"/>
        <v>57.333333333333336</v>
      </c>
      <c r="K5" s="18">
        <v>21.31</v>
      </c>
      <c r="L5" s="19">
        <f t="shared" si="2"/>
        <v>71.033333333333331</v>
      </c>
      <c r="M5" s="18">
        <v>17</v>
      </c>
      <c r="N5" s="19">
        <f t="shared" si="3"/>
        <v>68</v>
      </c>
      <c r="O5" s="18">
        <v>25</v>
      </c>
      <c r="P5" s="18">
        <f t="shared" si="4"/>
        <v>83.333333333333343</v>
      </c>
      <c r="Q5" s="18">
        <v>30</v>
      </c>
      <c r="R5" s="19">
        <f t="shared" si="5"/>
        <v>37.5</v>
      </c>
      <c r="S5" s="18">
        <v>28</v>
      </c>
      <c r="T5" s="19">
        <f t="shared" si="6"/>
        <v>23.333333333333332</v>
      </c>
      <c r="U5" s="18">
        <v>83</v>
      </c>
      <c r="V5" s="19">
        <f t="shared" si="7"/>
        <v>43.229166666666671</v>
      </c>
      <c r="W5" s="18" t="s">
        <v>27</v>
      </c>
      <c r="X5" s="19">
        <f t="shared" si="8"/>
        <v>40.625</v>
      </c>
      <c r="Y5" s="18" t="s">
        <v>30</v>
      </c>
      <c r="Z5" s="19">
        <f t="shared" si="9"/>
        <v>60.15625</v>
      </c>
      <c r="AA5" s="18" t="s">
        <v>34</v>
      </c>
      <c r="AB5" s="19">
        <f t="shared" si="10"/>
        <v>35.234375</v>
      </c>
      <c r="AC5" s="18">
        <v>29.26</v>
      </c>
      <c r="AD5" s="19">
        <f t="shared" si="11"/>
        <v>65.022222222222226</v>
      </c>
    </row>
    <row r="6" spans="1:30">
      <c r="A6" s="6">
        <v>4</v>
      </c>
      <c r="B6" s="8"/>
      <c r="C6" s="7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9"/>
      <c r="X6" s="9"/>
      <c r="Y6" s="9"/>
      <c r="Z6" s="9"/>
      <c r="AA6" s="9"/>
      <c r="AB6" s="9"/>
      <c r="AC6" s="6"/>
      <c r="AD6" s="6"/>
    </row>
    <row r="7" spans="1:3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30">
      <c r="A8" s="1"/>
      <c r="B8" s="1"/>
      <c r="C8" s="1"/>
      <c r="D8" s="1"/>
      <c r="E8" s="1" t="s">
        <v>31</v>
      </c>
      <c r="F8" s="1"/>
      <c r="G8" s="1">
        <v>20</v>
      </c>
      <c r="H8" s="1"/>
      <c r="I8" s="1">
        <v>60</v>
      </c>
      <c r="J8" s="1"/>
      <c r="K8" s="1">
        <v>30</v>
      </c>
      <c r="L8" s="1"/>
      <c r="M8" s="1">
        <v>25</v>
      </c>
      <c r="N8" s="1"/>
      <c r="O8" s="1">
        <v>30</v>
      </c>
      <c r="P8" s="1"/>
      <c r="Q8" s="1">
        <v>80</v>
      </c>
      <c r="R8" s="1"/>
      <c r="S8" s="1">
        <v>120</v>
      </c>
      <c r="T8" s="1"/>
      <c r="U8" s="1"/>
      <c r="V8" s="1"/>
      <c r="W8" s="1"/>
      <c r="X8" s="1"/>
      <c r="Y8" s="1"/>
      <c r="Z8" s="1"/>
      <c r="AA8" s="1">
        <v>56</v>
      </c>
      <c r="AB8" s="1"/>
      <c r="AC8" s="1">
        <v>45</v>
      </c>
    </row>
    <row r="9" spans="1:30">
      <c r="A9" s="1"/>
      <c r="B9" s="1"/>
      <c r="C9" s="1"/>
      <c r="D9" s="1"/>
      <c r="E9" s="1" t="s">
        <v>32</v>
      </c>
      <c r="F9" s="1"/>
      <c r="G9" s="1"/>
      <c r="H9" s="1">
        <f>AVERAGE(H3:H5)</f>
        <v>80.666666666666671</v>
      </c>
      <c r="I9" s="1"/>
      <c r="J9" s="1">
        <f>AVERAGE(J3:J5)</f>
        <v>58.333333333333336</v>
      </c>
      <c r="K9" s="1"/>
      <c r="L9" s="1">
        <f>AVERAGE(L3:L5)</f>
        <v>134.42222222222222</v>
      </c>
      <c r="M9" s="1"/>
      <c r="N9" s="1">
        <f>AVERAGE(N3:N5)</f>
        <v>88</v>
      </c>
      <c r="O9" s="1"/>
      <c r="P9" s="1">
        <f>AVERAGE(P3:P5)</f>
        <v>94.444444444444457</v>
      </c>
      <c r="Q9" s="1"/>
      <c r="R9" s="1">
        <f>AVERAGE(R3:R5)</f>
        <v>45</v>
      </c>
      <c r="S9" s="1"/>
      <c r="T9" s="1">
        <f>AVERAGE(T3:T5)</f>
        <v>30.555555555555554</v>
      </c>
      <c r="U9" s="1"/>
      <c r="V9" s="1">
        <f>AVERAGE(V3:V5)</f>
        <v>47.505355168601433</v>
      </c>
      <c r="W9" s="1"/>
      <c r="X9" s="1">
        <f>AVERAGE(X3:X5)</f>
        <v>42.691749585406306</v>
      </c>
      <c r="Y9" s="1"/>
      <c r="Z9" s="1">
        <f>AVERAGE(Z3:Z5)</f>
        <v>62.585250829187402</v>
      </c>
      <c r="AA9" s="1"/>
      <c r="AB9" s="1">
        <f>AVERAGE(AB3:AB5)</f>
        <v>37.401093490878935</v>
      </c>
      <c r="AC9" s="1"/>
      <c r="AD9" s="1">
        <f>AVERAGE(AD3:AD5)</f>
        <v>70.466666666666683</v>
      </c>
    </row>
    <row r="10" spans="1:3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30">
      <c r="A11" s="1"/>
      <c r="B11" s="1"/>
      <c r="C11" s="1" t="s">
        <v>35</v>
      </c>
      <c r="D11" s="1" t="s">
        <v>37</v>
      </c>
      <c r="E11" s="1" t="s">
        <v>38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30">
      <c r="A12" s="1"/>
      <c r="B12" s="1"/>
      <c r="C12" s="1" t="str">
        <f>G2</f>
        <v>SIT &amp; REACH</v>
      </c>
      <c r="D12" s="1">
        <v>100</v>
      </c>
      <c r="E12" s="13">
        <f>H9</f>
        <v>80.666666666666671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30">
      <c r="A13" s="1"/>
      <c r="B13" s="1"/>
      <c r="C13" s="1" t="str">
        <f>I2</f>
        <v>TRUNK LIFT</v>
      </c>
      <c r="D13" s="1">
        <v>100</v>
      </c>
      <c r="E13" s="13">
        <f>J9</f>
        <v>58.333333333333336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30">
      <c r="A14" s="1"/>
      <c r="B14" s="1"/>
      <c r="C14" s="1" t="str">
        <f>K2</f>
        <v>STORK STAND TEST</v>
      </c>
      <c r="D14" s="1">
        <v>100</v>
      </c>
      <c r="E14" s="13">
        <f>L9</f>
        <v>134.42222222222222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30">
      <c r="A15" s="1"/>
      <c r="B15" s="1"/>
      <c r="C15" s="1" t="str">
        <f>M2</f>
        <v>SIT UP</v>
      </c>
      <c r="D15" s="1">
        <v>100</v>
      </c>
      <c r="E15" s="13">
        <f>N9</f>
        <v>88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0">
      <c r="A16" s="1"/>
      <c r="B16" s="1"/>
      <c r="C16" s="1" t="str">
        <f>O2</f>
        <v>PUSH UP</v>
      </c>
      <c r="D16" s="1">
        <v>100</v>
      </c>
      <c r="E16" s="13">
        <f>P9</f>
        <v>94.444444444444457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>
      <c r="A17" s="1"/>
      <c r="B17" s="1"/>
      <c r="C17" s="1" t="str">
        <f>Q2</f>
        <v>BACK LIFT</v>
      </c>
      <c r="D17" s="1">
        <v>100</v>
      </c>
      <c r="E17" s="13">
        <f>R9</f>
        <v>45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>
      <c r="A18" s="1"/>
      <c r="B18" s="1"/>
      <c r="C18" s="1" t="str">
        <f>S2</f>
        <v>HARDLE JUMP</v>
      </c>
      <c r="D18" s="1">
        <v>100</v>
      </c>
      <c r="E18" s="13">
        <f>T9</f>
        <v>30.555555555555554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>
      <c r="A19" s="1"/>
      <c r="B19" s="1"/>
      <c r="C19" s="1" t="str">
        <f>U2</f>
        <v>SQUATS</v>
      </c>
      <c r="D19" s="1">
        <v>100</v>
      </c>
      <c r="E19" s="13">
        <f>V9</f>
        <v>47.505355168601433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>
      <c r="A20" s="1"/>
      <c r="B20" s="1"/>
      <c r="C20" s="1" t="str">
        <f>W2</f>
        <v>BENCH PRESS</v>
      </c>
      <c r="D20" s="1">
        <v>100</v>
      </c>
      <c r="E20" s="13">
        <f>X9</f>
        <v>42.691749585406306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>
      <c r="A21" s="1"/>
      <c r="B21" s="1"/>
      <c r="C21" s="1" t="str">
        <f>Y2</f>
        <v>BENCH PULL</v>
      </c>
      <c r="D21" s="1">
        <v>100</v>
      </c>
      <c r="E21" s="13">
        <f>Z9</f>
        <v>62.585250829187402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>
      <c r="A22" s="1"/>
      <c r="B22" s="1"/>
      <c r="C22" s="1" t="str">
        <f>AA2</f>
        <v>HAND GRIP</v>
      </c>
      <c r="D22" s="1">
        <v>100</v>
      </c>
      <c r="E22" s="13">
        <f>AB9</f>
        <v>37.401093490878935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>
      <c r="A23" s="1"/>
      <c r="B23" s="1"/>
      <c r="C23" s="1" t="str">
        <f>AC2</f>
        <v>VO2 MAX</v>
      </c>
      <c r="D23" s="1">
        <v>100</v>
      </c>
      <c r="E23" s="13">
        <f>AD9</f>
        <v>70.466666666666683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>
      <c r="C26" s="4"/>
    </row>
  </sheetData>
  <mergeCells count="12">
    <mergeCell ref="AC1:AD1"/>
    <mergeCell ref="U1:AB1"/>
    <mergeCell ref="S1:T1"/>
    <mergeCell ref="A1:A2"/>
    <mergeCell ref="B1:B2"/>
    <mergeCell ref="C1:C2"/>
    <mergeCell ref="D1:D2"/>
    <mergeCell ref="E1:E2"/>
    <mergeCell ref="F1:F2"/>
    <mergeCell ref="G1:J1"/>
    <mergeCell ref="K1:L1"/>
    <mergeCell ref="M1:R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2015-04-29T17:40:16Z</dcterms:modified>
</cp:coreProperties>
</file>