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J68" i="1"/>
  <c r="AH68"/>
  <c r="AF68"/>
  <c r="AD68"/>
  <c r="AB68"/>
  <c r="Z68"/>
  <c r="X68"/>
  <c r="V68"/>
  <c r="T68"/>
  <c r="R68"/>
  <c r="P68"/>
  <c r="N68"/>
  <c r="L68"/>
  <c r="J68"/>
  <c r="H68"/>
  <c r="AJ60"/>
  <c r="AJ61"/>
  <c r="AJ62"/>
  <c r="AJ63"/>
  <c r="AJ64"/>
  <c r="AJ65"/>
  <c r="AJ59"/>
  <c r="AH60"/>
  <c r="AH61"/>
  <c r="AH62"/>
  <c r="AH63"/>
  <c r="AH64"/>
  <c r="AH65"/>
  <c r="AH59"/>
  <c r="AF60"/>
  <c r="AF61"/>
  <c r="AF62"/>
  <c r="AF63"/>
  <c r="AF64"/>
  <c r="AF65"/>
  <c r="AF59"/>
  <c r="AD60"/>
  <c r="AD61"/>
  <c r="AD62"/>
  <c r="AD63"/>
  <c r="AD64"/>
  <c r="AD65"/>
  <c r="AD59"/>
  <c r="AB60"/>
  <c r="AB61"/>
  <c r="AB62"/>
  <c r="AB63"/>
  <c r="AB64"/>
  <c r="AB65"/>
  <c r="AB59"/>
  <c r="Z60"/>
  <c r="Z61"/>
  <c r="Z62"/>
  <c r="Z63"/>
  <c r="Z64"/>
  <c r="Z65"/>
  <c r="Z59"/>
  <c r="X60"/>
  <c r="X61"/>
  <c r="X62"/>
  <c r="X63"/>
  <c r="X64"/>
  <c r="X65"/>
  <c r="X59"/>
  <c r="V60"/>
  <c r="V61"/>
  <c r="V62"/>
  <c r="V63"/>
  <c r="V64"/>
  <c r="V65"/>
  <c r="V59"/>
  <c r="T60"/>
  <c r="T61"/>
  <c r="T62"/>
  <c r="T63"/>
  <c r="T64"/>
  <c r="T65"/>
  <c r="T59"/>
  <c r="R60"/>
  <c r="R61"/>
  <c r="R62"/>
  <c r="R63"/>
  <c r="R64"/>
  <c r="R65"/>
  <c r="R59"/>
  <c r="P65"/>
  <c r="P60"/>
  <c r="P61"/>
  <c r="P62"/>
  <c r="P63"/>
  <c r="P64"/>
  <c r="P59"/>
  <c r="N60"/>
  <c r="N61"/>
  <c r="N62"/>
  <c r="N63"/>
  <c r="N64"/>
  <c r="N65"/>
  <c r="N59"/>
  <c r="L60"/>
  <c r="L61"/>
  <c r="L62"/>
  <c r="L63"/>
  <c r="L64"/>
  <c r="L65"/>
  <c r="L59"/>
  <c r="J60"/>
  <c r="J61"/>
  <c r="J62"/>
  <c r="J63"/>
  <c r="J64"/>
  <c r="J65"/>
  <c r="J59"/>
  <c r="H60"/>
  <c r="H61"/>
  <c r="H62"/>
  <c r="H63"/>
  <c r="H64"/>
  <c r="H65"/>
  <c r="H59"/>
  <c r="AJ22"/>
  <c r="AH22"/>
  <c r="AF22"/>
  <c r="AD22"/>
  <c r="AB22"/>
  <c r="Z22"/>
  <c r="X22"/>
  <c r="V22"/>
  <c r="T22"/>
  <c r="R22"/>
  <c r="P22"/>
  <c r="N22"/>
  <c r="L22"/>
  <c r="J22"/>
  <c r="H22"/>
  <c r="AJ4"/>
  <c r="AJ5"/>
  <c r="AJ6"/>
  <c r="AJ7"/>
  <c r="AJ8"/>
  <c r="AJ9"/>
  <c r="AJ10"/>
  <c r="AJ11"/>
  <c r="AJ12"/>
  <c r="AJ13"/>
  <c r="AJ14"/>
  <c r="AJ15"/>
  <c r="AJ16"/>
  <c r="AJ17"/>
  <c r="AJ18"/>
  <c r="AJ19"/>
  <c r="AJ3"/>
  <c r="AH4"/>
  <c r="AH5"/>
  <c r="AH6"/>
  <c r="AH7"/>
  <c r="AH8"/>
  <c r="AH9"/>
  <c r="AH10"/>
  <c r="AH11"/>
  <c r="AH12"/>
  <c r="AH13"/>
  <c r="AH14"/>
  <c r="AH15"/>
  <c r="AH16"/>
  <c r="AH17"/>
  <c r="AH18"/>
  <c r="AH19"/>
  <c r="AH3"/>
  <c r="AF4"/>
  <c r="AF5"/>
  <c r="AF6"/>
  <c r="AF7"/>
  <c r="AF8"/>
  <c r="AF9"/>
  <c r="AF10"/>
  <c r="AF11"/>
  <c r="AF12"/>
  <c r="AF13"/>
  <c r="AF14"/>
  <c r="AF15"/>
  <c r="AF16"/>
  <c r="AF17"/>
  <c r="AF18"/>
  <c r="AF19"/>
  <c r="AF3"/>
  <c r="AD4"/>
  <c r="AD5"/>
  <c r="AD6"/>
  <c r="AD7"/>
  <c r="AD8"/>
  <c r="AD9"/>
  <c r="AD10"/>
  <c r="AD11"/>
  <c r="AD12"/>
  <c r="AD13"/>
  <c r="AD14"/>
  <c r="AD15"/>
  <c r="AD16"/>
  <c r="AD17"/>
  <c r="AD18"/>
  <c r="AD19"/>
  <c r="AD3"/>
  <c r="AB4"/>
  <c r="AB5"/>
  <c r="AB6"/>
  <c r="AB7"/>
  <c r="AB8"/>
  <c r="AB9"/>
  <c r="AB10"/>
  <c r="AB11"/>
  <c r="AB12"/>
  <c r="AB13"/>
  <c r="AB14"/>
  <c r="AB15"/>
  <c r="AB16"/>
  <c r="AB17"/>
  <c r="AB18"/>
  <c r="AB19"/>
  <c r="AB3"/>
  <c r="Z4"/>
  <c r="Z5"/>
  <c r="Z6"/>
  <c r="Z7"/>
  <c r="Z8"/>
  <c r="Z9"/>
  <c r="Z10"/>
  <c r="Z11"/>
  <c r="Z12"/>
  <c r="Z13"/>
  <c r="Z14"/>
  <c r="Z15"/>
  <c r="Z16"/>
  <c r="Z17"/>
  <c r="Z18"/>
  <c r="Z3"/>
  <c r="X4"/>
  <c r="X5"/>
  <c r="X6"/>
  <c r="X7"/>
  <c r="X8"/>
  <c r="X9"/>
  <c r="X10"/>
  <c r="X11"/>
  <c r="X12"/>
  <c r="X13"/>
  <c r="X14"/>
  <c r="X15"/>
  <c r="X16"/>
  <c r="X17"/>
  <c r="X18"/>
  <c r="X3"/>
  <c r="V4"/>
  <c r="V5"/>
  <c r="V6"/>
  <c r="V7"/>
  <c r="V8"/>
  <c r="V9"/>
  <c r="V10"/>
  <c r="V11"/>
  <c r="V12"/>
  <c r="V13"/>
  <c r="V14"/>
  <c r="V15"/>
  <c r="V16"/>
  <c r="V17"/>
  <c r="V18"/>
  <c r="V19"/>
  <c r="V3"/>
  <c r="T4"/>
  <c r="T5"/>
  <c r="T6"/>
  <c r="T7"/>
  <c r="T8"/>
  <c r="T9"/>
  <c r="T10"/>
  <c r="T11"/>
  <c r="T12"/>
  <c r="T13"/>
  <c r="T14"/>
  <c r="T15"/>
  <c r="T16"/>
  <c r="T17"/>
  <c r="T18"/>
  <c r="T19"/>
  <c r="T3"/>
  <c r="R4"/>
  <c r="R5"/>
  <c r="R6"/>
  <c r="R7"/>
  <c r="R8"/>
  <c r="R9"/>
  <c r="R10"/>
  <c r="R11"/>
  <c r="R12"/>
  <c r="R13"/>
  <c r="R14"/>
  <c r="R15"/>
  <c r="R16"/>
  <c r="R17"/>
  <c r="R18"/>
  <c r="R19"/>
  <c r="R3"/>
  <c r="P4"/>
  <c r="P5"/>
  <c r="P6"/>
  <c r="P7"/>
  <c r="P8"/>
  <c r="P9"/>
  <c r="P10"/>
  <c r="P11"/>
  <c r="P12"/>
  <c r="P13"/>
  <c r="P14"/>
  <c r="P15"/>
  <c r="P16"/>
  <c r="P17"/>
  <c r="P18"/>
  <c r="P19"/>
  <c r="P3"/>
  <c r="N4"/>
  <c r="N5"/>
  <c r="N6"/>
  <c r="N7"/>
  <c r="N8"/>
  <c r="N9"/>
  <c r="N10"/>
  <c r="N11"/>
  <c r="N12"/>
  <c r="N13"/>
  <c r="N14"/>
  <c r="N15"/>
  <c r="N16"/>
  <c r="N17"/>
  <c r="N18"/>
  <c r="N19"/>
  <c r="N3"/>
  <c r="L4"/>
  <c r="L5"/>
  <c r="L6"/>
  <c r="L7"/>
  <c r="L8"/>
  <c r="L9"/>
  <c r="L10"/>
  <c r="L11"/>
  <c r="L12"/>
  <c r="L13"/>
  <c r="L14"/>
  <c r="L15"/>
  <c r="L16"/>
  <c r="L17"/>
  <c r="L18"/>
  <c r="L19"/>
  <c r="L3"/>
  <c r="J4"/>
  <c r="J5"/>
  <c r="J6"/>
  <c r="J7"/>
  <c r="J8"/>
  <c r="J9"/>
  <c r="J10"/>
  <c r="J11"/>
  <c r="J12"/>
  <c r="J13"/>
  <c r="J14"/>
  <c r="J15"/>
  <c r="J16"/>
  <c r="J17"/>
  <c r="J18"/>
  <c r="J19"/>
  <c r="J3"/>
  <c r="H4"/>
  <c r="H5"/>
  <c r="H6"/>
  <c r="H7"/>
  <c r="H8"/>
  <c r="H9"/>
  <c r="H10"/>
  <c r="H11"/>
  <c r="H12"/>
  <c r="H13"/>
  <c r="H14"/>
  <c r="H15"/>
  <c r="H16"/>
  <c r="H17"/>
  <c r="H18"/>
  <c r="H19"/>
  <c r="H3"/>
</calcChain>
</file>

<file path=xl/sharedStrings.xml><?xml version="1.0" encoding="utf-8"?>
<sst xmlns="http://schemas.openxmlformats.org/spreadsheetml/2006/main" count="179" uniqueCount="63">
  <si>
    <t>NO</t>
  </si>
  <si>
    <t>NAMA</t>
  </si>
  <si>
    <t>TGL LAHIR</t>
  </si>
  <si>
    <t>L/P</t>
  </si>
  <si>
    <t>TB</t>
  </si>
  <si>
    <t>BB</t>
  </si>
  <si>
    <t>SIT &amp; REACH</t>
  </si>
  <si>
    <t>TRUNK LIFT</t>
  </si>
  <si>
    <t>FLEXIBILITY</t>
  </si>
  <si>
    <t>POWER</t>
  </si>
  <si>
    <t>HIGH JUMP</t>
  </si>
  <si>
    <t>STORK STAND TEST</t>
  </si>
  <si>
    <t>BALANCE</t>
  </si>
  <si>
    <t>SIT UP</t>
  </si>
  <si>
    <t>PUSH UP</t>
  </si>
  <si>
    <t>HARDLE JUMP</t>
  </si>
  <si>
    <t>BACK LIFT</t>
  </si>
  <si>
    <t>COORDINATION</t>
  </si>
  <si>
    <t>SPEED COORDINATION REACTION TIME</t>
  </si>
  <si>
    <t>STRENGTH</t>
  </si>
  <si>
    <t>SQUATS</t>
  </si>
  <si>
    <t>BENCH PRESS</t>
  </si>
  <si>
    <t>BENCH PULL</t>
  </si>
  <si>
    <t>MEDICINE BALL</t>
  </si>
  <si>
    <t>SIDE STEP</t>
  </si>
  <si>
    <t>AEROBIC CAPACITY</t>
  </si>
  <si>
    <t>NISA NIRMALA</t>
  </si>
  <si>
    <t>P</t>
  </si>
  <si>
    <t>SHELLA ABDILLAH S</t>
  </si>
  <si>
    <t>ARI DWI</t>
  </si>
  <si>
    <t>L</t>
  </si>
  <si>
    <t>KHARISMA TANTRI H</t>
  </si>
  <si>
    <t>DESI RAHAYU</t>
  </si>
  <si>
    <t>EKA SETIAWATI</t>
  </si>
  <si>
    <t>RIO AKBAR BAHARI</t>
  </si>
  <si>
    <t>HANDAKA</t>
  </si>
  <si>
    <t>YANTI HERNANTI</t>
  </si>
  <si>
    <t>DEWI ATIYA</t>
  </si>
  <si>
    <t>TATANG KOSWARA</t>
  </si>
  <si>
    <t>GUGUN GUSMAN</t>
  </si>
  <si>
    <t>BAGUS NURUL ANWAR</t>
  </si>
  <si>
    <t>WAHYUDI</t>
  </si>
  <si>
    <t>ERGIE ANDRES NUGRAHA</t>
  </si>
  <si>
    <t>HAMDIAN RACHMAT M</t>
  </si>
  <si>
    <t>ANHAR MUSTOPA</t>
  </si>
  <si>
    <t>RUDI SUANDI SYAFE'I</t>
  </si>
  <si>
    <t>ACIL IRAWAN</t>
  </si>
  <si>
    <t>ADHITYA EKA L</t>
  </si>
  <si>
    <t>AGUS SHAHRUL HANAKIAH</t>
  </si>
  <si>
    <t>M. ALAM</t>
  </si>
  <si>
    <t>SENIE KRISTIAN</t>
  </si>
  <si>
    <t xml:space="preserve"> MUSCLE STAMINA</t>
  </si>
  <si>
    <t>POWER ENDURANCE</t>
  </si>
  <si>
    <t>AGILITY</t>
  </si>
  <si>
    <t>MOCH DERRY PRASAJA</t>
  </si>
  <si>
    <t>T</t>
  </si>
  <si>
    <t>%</t>
  </si>
  <si>
    <t>VO2 MAX</t>
  </si>
  <si>
    <t>HURDLE JUMP</t>
  </si>
  <si>
    <t>PARAMETER</t>
  </si>
  <si>
    <t>TARGET</t>
  </si>
  <si>
    <t>HASIL</t>
  </si>
  <si>
    <t xml:space="preserve"> COORDINATION REACTION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</si>
</sst>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15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5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2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2" fontId="1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/>
    <xf numFmtId="1" fontId="1" fillId="0" borderId="1" xfId="0" applyNumberFormat="1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AU"/>
            </a:pPr>
            <a:r>
              <a:rPr lang="en-US"/>
              <a:t>HASIL TES FISIK GULAT PA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Sheet1!$D$24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Sheet1!$C$25:$C$39</c:f>
              <c:strCache>
                <c:ptCount val="15"/>
                <c:pt idx="0">
                  <c:v>SIT &amp; REACH</c:v>
                </c:pt>
                <c:pt idx="1">
                  <c:v>TRUNK LIFT</c:v>
                </c:pt>
                <c:pt idx="2">
                  <c:v>STORK STAND TEST</c:v>
                </c:pt>
                <c:pt idx="3">
                  <c:v>HIGH JUMP</c:v>
                </c:pt>
                <c:pt idx="4">
                  <c:v> COORDINATION REACTION </c:v>
                </c:pt>
                <c:pt idx="5">
                  <c:v>SIDE STEP</c:v>
                </c:pt>
                <c:pt idx="6">
                  <c:v>MEDICINE BALL</c:v>
                </c:pt>
                <c:pt idx="7">
                  <c:v>SQUATS</c:v>
                </c:pt>
                <c:pt idx="8">
                  <c:v>BENCH PRESS</c:v>
                </c:pt>
                <c:pt idx="9">
                  <c:v>BENCH PULL</c:v>
                </c:pt>
                <c:pt idx="10">
                  <c:v>SIT UP</c:v>
                </c:pt>
                <c:pt idx="11">
                  <c:v>PUSH UP</c:v>
                </c:pt>
                <c:pt idx="12">
                  <c:v>BACK LIFT</c:v>
                </c:pt>
                <c:pt idx="13">
                  <c:v>HURDLE JUMP</c:v>
                </c:pt>
                <c:pt idx="14">
                  <c:v>VO2 MAX</c:v>
                </c:pt>
              </c:strCache>
            </c:strRef>
          </c:cat>
          <c:val>
            <c:numRef>
              <c:f>Sheet1!$D$25:$D$39</c:f>
              <c:numCache>
                <c:formatCode>General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Sheet1!$E$24</c:f>
              <c:strCache>
                <c:ptCount val="1"/>
                <c:pt idx="0">
                  <c:v>HASIL</c:v>
                </c:pt>
              </c:strCache>
            </c:strRef>
          </c:tx>
          <c:cat>
            <c:strRef>
              <c:f>Sheet1!$C$25:$C$39</c:f>
              <c:strCache>
                <c:ptCount val="15"/>
                <c:pt idx="0">
                  <c:v>SIT &amp; REACH</c:v>
                </c:pt>
                <c:pt idx="1">
                  <c:v>TRUNK LIFT</c:v>
                </c:pt>
                <c:pt idx="2">
                  <c:v>STORK STAND TEST</c:v>
                </c:pt>
                <c:pt idx="3">
                  <c:v>HIGH JUMP</c:v>
                </c:pt>
                <c:pt idx="4">
                  <c:v> COORDINATION REACTION </c:v>
                </c:pt>
                <c:pt idx="5">
                  <c:v>SIDE STEP</c:v>
                </c:pt>
                <c:pt idx="6">
                  <c:v>MEDICINE BALL</c:v>
                </c:pt>
                <c:pt idx="7">
                  <c:v>SQUATS</c:v>
                </c:pt>
                <c:pt idx="8">
                  <c:v>BENCH PRESS</c:v>
                </c:pt>
                <c:pt idx="9">
                  <c:v>BENCH PULL</c:v>
                </c:pt>
                <c:pt idx="10">
                  <c:v>SIT UP</c:v>
                </c:pt>
                <c:pt idx="11">
                  <c:v>PUSH UP</c:v>
                </c:pt>
                <c:pt idx="12">
                  <c:v>BACK LIFT</c:v>
                </c:pt>
                <c:pt idx="13">
                  <c:v>HURDLE JUMP</c:v>
                </c:pt>
                <c:pt idx="14">
                  <c:v>VO2 MAX</c:v>
                </c:pt>
              </c:strCache>
            </c:strRef>
          </c:cat>
          <c:val>
            <c:numRef>
              <c:f>Sheet1!$E$25:$E$39</c:f>
              <c:numCache>
                <c:formatCode>General</c:formatCode>
                <c:ptCount val="15"/>
                <c:pt idx="0">
                  <c:v>99.18</c:v>
                </c:pt>
                <c:pt idx="1">
                  <c:v>90.59</c:v>
                </c:pt>
                <c:pt idx="2">
                  <c:v>106.99</c:v>
                </c:pt>
                <c:pt idx="3">
                  <c:v>81</c:v>
                </c:pt>
                <c:pt idx="4">
                  <c:v>62.82</c:v>
                </c:pt>
                <c:pt idx="5">
                  <c:v>70.349999999999994</c:v>
                </c:pt>
                <c:pt idx="6">
                  <c:v>59.38</c:v>
                </c:pt>
                <c:pt idx="7">
                  <c:v>87.07</c:v>
                </c:pt>
                <c:pt idx="8">
                  <c:v>62.54</c:v>
                </c:pt>
                <c:pt idx="9">
                  <c:v>60.3</c:v>
                </c:pt>
                <c:pt idx="10">
                  <c:v>93.92</c:v>
                </c:pt>
                <c:pt idx="11">
                  <c:v>163.38</c:v>
                </c:pt>
                <c:pt idx="12">
                  <c:v>103.94</c:v>
                </c:pt>
                <c:pt idx="13">
                  <c:v>114.95</c:v>
                </c:pt>
                <c:pt idx="14">
                  <c:v>84.83</c:v>
                </c:pt>
              </c:numCache>
            </c:numRef>
          </c:val>
        </c:ser>
        <c:axId val="83723776"/>
        <c:axId val="83725312"/>
      </c:radarChart>
      <c:catAx>
        <c:axId val="83723776"/>
        <c:scaling>
          <c:orientation val="minMax"/>
        </c:scaling>
        <c:axPos val="b"/>
        <c:majorGridlines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AU"/>
            </a:pPr>
            <a:endParaRPr lang="id-ID"/>
          </a:p>
        </c:txPr>
        <c:crossAx val="83725312"/>
        <c:crosses val="autoZero"/>
        <c:auto val="1"/>
        <c:lblAlgn val="ctr"/>
        <c:lblOffset val="100"/>
      </c:catAx>
      <c:valAx>
        <c:axId val="837253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AU"/>
            </a:pPr>
            <a:endParaRPr lang="id-ID"/>
          </a:p>
        </c:txPr>
        <c:crossAx val="8372377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AU"/>
          </a:pPr>
          <a:endParaRPr lang="id-ID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AU"/>
            </a:pPr>
            <a:r>
              <a:rPr lang="en-US"/>
              <a:t>HASIL TES FISIK GULAT PI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Sheet1!$D$70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Sheet1!$C$71:$C$85</c:f>
              <c:strCache>
                <c:ptCount val="15"/>
                <c:pt idx="0">
                  <c:v>SIT &amp; REACH</c:v>
                </c:pt>
                <c:pt idx="1">
                  <c:v>TRUNK LIFT</c:v>
                </c:pt>
                <c:pt idx="2">
                  <c:v>STORK STAND TEST</c:v>
                </c:pt>
                <c:pt idx="3">
                  <c:v>HIGH JUMP</c:v>
                </c:pt>
                <c:pt idx="4">
                  <c:v> COORDINATION REACTION </c:v>
                </c:pt>
                <c:pt idx="5">
                  <c:v>SIDE STEP</c:v>
                </c:pt>
                <c:pt idx="6">
                  <c:v>MEDICINE BALL</c:v>
                </c:pt>
                <c:pt idx="7">
                  <c:v>SQUATS</c:v>
                </c:pt>
                <c:pt idx="8">
                  <c:v>BENCH PRESS</c:v>
                </c:pt>
                <c:pt idx="9">
                  <c:v>BENCH PULL</c:v>
                </c:pt>
                <c:pt idx="10">
                  <c:v>SIT UP</c:v>
                </c:pt>
                <c:pt idx="11">
                  <c:v>PUSH UP</c:v>
                </c:pt>
                <c:pt idx="12">
                  <c:v>BACK LIFT</c:v>
                </c:pt>
                <c:pt idx="13">
                  <c:v>HURDLE JUMP</c:v>
                </c:pt>
                <c:pt idx="14">
                  <c:v>VO2 MAX</c:v>
                </c:pt>
              </c:strCache>
            </c:strRef>
          </c:cat>
          <c:val>
            <c:numRef>
              <c:f>Sheet1!$D$71:$D$85</c:f>
              <c:numCache>
                <c:formatCode>General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Sheet1!$E$70</c:f>
              <c:strCache>
                <c:ptCount val="1"/>
                <c:pt idx="0">
                  <c:v>HASIL</c:v>
                </c:pt>
              </c:strCache>
            </c:strRef>
          </c:tx>
          <c:cat>
            <c:strRef>
              <c:f>Sheet1!$C$71:$C$85</c:f>
              <c:strCache>
                <c:ptCount val="15"/>
                <c:pt idx="0">
                  <c:v>SIT &amp; REACH</c:v>
                </c:pt>
                <c:pt idx="1">
                  <c:v>TRUNK LIFT</c:v>
                </c:pt>
                <c:pt idx="2">
                  <c:v>STORK STAND TEST</c:v>
                </c:pt>
                <c:pt idx="3">
                  <c:v>HIGH JUMP</c:v>
                </c:pt>
                <c:pt idx="4">
                  <c:v> COORDINATION REACTION </c:v>
                </c:pt>
                <c:pt idx="5">
                  <c:v>SIDE STEP</c:v>
                </c:pt>
                <c:pt idx="6">
                  <c:v>MEDICINE BALL</c:v>
                </c:pt>
                <c:pt idx="7">
                  <c:v>SQUATS</c:v>
                </c:pt>
                <c:pt idx="8">
                  <c:v>BENCH PRESS</c:v>
                </c:pt>
                <c:pt idx="9">
                  <c:v>BENCH PULL</c:v>
                </c:pt>
                <c:pt idx="10">
                  <c:v>SIT UP</c:v>
                </c:pt>
                <c:pt idx="11">
                  <c:v>PUSH UP</c:v>
                </c:pt>
                <c:pt idx="12">
                  <c:v>BACK LIFT</c:v>
                </c:pt>
                <c:pt idx="13">
                  <c:v>HURDLE JUMP</c:v>
                </c:pt>
                <c:pt idx="14">
                  <c:v>VO2 MAX</c:v>
                </c:pt>
              </c:strCache>
            </c:strRef>
          </c:cat>
          <c:val>
            <c:numRef>
              <c:f>Sheet1!$E$71:$E$85</c:f>
              <c:numCache>
                <c:formatCode>General</c:formatCode>
                <c:ptCount val="15"/>
                <c:pt idx="0">
                  <c:v>80.06</c:v>
                </c:pt>
                <c:pt idx="1">
                  <c:v>84.71</c:v>
                </c:pt>
                <c:pt idx="2">
                  <c:v>91.78</c:v>
                </c:pt>
                <c:pt idx="3">
                  <c:v>60.71</c:v>
                </c:pt>
                <c:pt idx="4">
                  <c:v>75.209999999999994</c:v>
                </c:pt>
                <c:pt idx="5">
                  <c:v>64.91</c:v>
                </c:pt>
                <c:pt idx="6">
                  <c:v>69.290000000000006</c:v>
                </c:pt>
                <c:pt idx="7">
                  <c:v>71.5</c:v>
                </c:pt>
                <c:pt idx="8">
                  <c:v>48.89</c:v>
                </c:pt>
                <c:pt idx="9">
                  <c:v>47.8</c:v>
                </c:pt>
                <c:pt idx="10">
                  <c:v>100.57</c:v>
                </c:pt>
                <c:pt idx="11">
                  <c:v>135.71</c:v>
                </c:pt>
                <c:pt idx="12">
                  <c:v>126.43</c:v>
                </c:pt>
                <c:pt idx="13">
                  <c:v>94.14</c:v>
                </c:pt>
                <c:pt idx="14">
                  <c:v>82.93</c:v>
                </c:pt>
              </c:numCache>
            </c:numRef>
          </c:val>
        </c:ser>
        <c:axId val="83296256"/>
        <c:axId val="83297792"/>
      </c:radarChart>
      <c:catAx>
        <c:axId val="83296256"/>
        <c:scaling>
          <c:orientation val="minMax"/>
        </c:scaling>
        <c:axPos val="b"/>
        <c:majorGridlines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AU"/>
            </a:pPr>
            <a:endParaRPr lang="id-ID"/>
          </a:p>
        </c:txPr>
        <c:crossAx val="83297792"/>
        <c:crosses val="autoZero"/>
        <c:auto val="1"/>
        <c:lblAlgn val="ctr"/>
        <c:lblOffset val="100"/>
      </c:catAx>
      <c:valAx>
        <c:axId val="8329779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AU"/>
            </a:pPr>
            <a:endParaRPr lang="id-ID"/>
          </a:p>
        </c:txPr>
        <c:crossAx val="8329625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AU"/>
          </a:pPr>
          <a:endParaRPr lang="id-ID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15873</xdr:colOff>
      <xdr:row>24</xdr:row>
      <xdr:rowOff>15875</xdr:rowOff>
    </xdr:from>
    <xdr:to>
      <xdr:col>19</xdr:col>
      <xdr:colOff>47625</xdr:colOff>
      <xdr:row>44</xdr:row>
      <xdr:rowOff>79375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317500</xdr:colOff>
      <xdr:row>69</xdr:row>
      <xdr:rowOff>15875</xdr:rowOff>
    </xdr:from>
    <xdr:to>
      <xdr:col>19</xdr:col>
      <xdr:colOff>254000</xdr:colOff>
      <xdr:row>88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85"/>
  <sheetViews>
    <sheetView tabSelected="1" topLeftCell="A59" zoomScale="60" zoomScaleNormal="60" workbookViewId="0">
      <selection activeCell="AM16" sqref="AM16:AN16"/>
    </sheetView>
  </sheetViews>
  <sheetFormatPr defaultRowHeight="15.75"/>
  <cols>
    <col min="1" max="1" width="4.85546875" style="2" customWidth="1"/>
    <col min="2" max="2" width="27.42578125" style="2" customWidth="1"/>
    <col min="3" max="3" width="19" style="2" customWidth="1"/>
    <col min="4" max="4" width="6" style="2" customWidth="1"/>
    <col min="5" max="6" width="5.28515625" style="2" customWidth="1"/>
    <col min="7" max="35" width="6.7109375" style="2" customWidth="1"/>
    <col min="36" max="36" width="6.7109375" style="1" customWidth="1"/>
    <col min="37" max="16384" width="9.140625" style="1"/>
  </cols>
  <sheetData>
    <row r="1" spans="1:36" s="3" customFormat="1" ht="47.25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2" t="s">
        <v>8</v>
      </c>
      <c r="H1" s="24"/>
      <c r="I1" s="24"/>
      <c r="J1" s="23"/>
      <c r="K1" s="22" t="s">
        <v>12</v>
      </c>
      <c r="L1" s="23"/>
      <c r="M1" s="24" t="s">
        <v>9</v>
      </c>
      <c r="N1" s="24"/>
      <c r="O1" s="22" t="s">
        <v>17</v>
      </c>
      <c r="P1" s="23"/>
      <c r="Q1" s="22" t="s">
        <v>53</v>
      </c>
      <c r="R1" s="23"/>
      <c r="S1" s="22" t="s">
        <v>9</v>
      </c>
      <c r="T1" s="23"/>
      <c r="U1" s="22" t="s">
        <v>19</v>
      </c>
      <c r="V1" s="24"/>
      <c r="W1" s="24"/>
      <c r="X1" s="24"/>
      <c r="Y1" s="24"/>
      <c r="Z1" s="23"/>
      <c r="AA1" s="22" t="s">
        <v>51</v>
      </c>
      <c r="AB1" s="24"/>
      <c r="AC1" s="24"/>
      <c r="AD1" s="24"/>
      <c r="AE1" s="24"/>
      <c r="AF1" s="23"/>
      <c r="AG1" s="22" t="s">
        <v>52</v>
      </c>
      <c r="AH1" s="23"/>
      <c r="AI1" s="22" t="s">
        <v>25</v>
      </c>
      <c r="AJ1" s="23"/>
    </row>
    <row r="2" spans="1:36" s="3" customFormat="1" ht="126">
      <c r="A2" s="25"/>
      <c r="B2" s="25"/>
      <c r="C2" s="25"/>
      <c r="D2" s="25"/>
      <c r="E2" s="25"/>
      <c r="F2" s="25"/>
      <c r="G2" s="5" t="s">
        <v>6</v>
      </c>
      <c r="H2" s="10" t="s">
        <v>56</v>
      </c>
      <c r="I2" s="5" t="s">
        <v>7</v>
      </c>
      <c r="J2" s="10" t="s">
        <v>56</v>
      </c>
      <c r="K2" s="5" t="s">
        <v>11</v>
      </c>
      <c r="L2" s="10" t="s">
        <v>56</v>
      </c>
      <c r="M2" s="5" t="s">
        <v>10</v>
      </c>
      <c r="N2" s="10" t="s">
        <v>56</v>
      </c>
      <c r="O2" s="5" t="s">
        <v>18</v>
      </c>
      <c r="P2" s="10" t="s">
        <v>56</v>
      </c>
      <c r="Q2" s="5" t="s">
        <v>24</v>
      </c>
      <c r="R2" s="10" t="s">
        <v>56</v>
      </c>
      <c r="S2" s="5" t="s">
        <v>23</v>
      </c>
      <c r="T2" s="10" t="s">
        <v>56</v>
      </c>
      <c r="U2" s="5" t="s">
        <v>20</v>
      </c>
      <c r="V2" s="10" t="s">
        <v>56</v>
      </c>
      <c r="W2" s="5" t="s">
        <v>21</v>
      </c>
      <c r="X2" s="10" t="s">
        <v>56</v>
      </c>
      <c r="Y2" s="5" t="s">
        <v>22</v>
      </c>
      <c r="Z2" s="10" t="s">
        <v>56</v>
      </c>
      <c r="AA2" s="5" t="s">
        <v>13</v>
      </c>
      <c r="AB2" s="10" t="s">
        <v>56</v>
      </c>
      <c r="AC2" s="5" t="s">
        <v>14</v>
      </c>
      <c r="AD2" s="10" t="s">
        <v>56</v>
      </c>
      <c r="AE2" s="5" t="s">
        <v>16</v>
      </c>
      <c r="AF2" s="10" t="s">
        <v>56</v>
      </c>
      <c r="AG2" s="10" t="s">
        <v>58</v>
      </c>
      <c r="AH2" s="10" t="s">
        <v>56</v>
      </c>
      <c r="AI2" s="10" t="s">
        <v>57</v>
      </c>
      <c r="AJ2" s="9" t="s">
        <v>56</v>
      </c>
    </row>
    <row r="3" spans="1:36">
      <c r="A3" s="2">
        <v>1</v>
      </c>
      <c r="B3" s="8" t="s">
        <v>29</v>
      </c>
      <c r="C3" s="7">
        <v>34823</v>
      </c>
      <c r="D3" s="6" t="s">
        <v>30</v>
      </c>
      <c r="E3" s="6">
        <v>165</v>
      </c>
      <c r="F3" s="6">
        <v>71</v>
      </c>
      <c r="G3" s="18">
        <v>18</v>
      </c>
      <c r="H3" s="18">
        <f>G3/20*100</f>
        <v>90</v>
      </c>
      <c r="I3" s="18">
        <v>47.8</v>
      </c>
      <c r="J3" s="18">
        <f>I3/50*100</f>
        <v>95.6</v>
      </c>
      <c r="K3" s="18">
        <v>23.18</v>
      </c>
      <c r="L3" s="19">
        <f>K3/60*100</f>
        <v>38.633333333333333</v>
      </c>
      <c r="M3" s="18">
        <v>47.9</v>
      </c>
      <c r="N3" s="19">
        <f>M3/70*100</f>
        <v>68.428571428571431</v>
      </c>
      <c r="O3" s="18">
        <v>0.42</v>
      </c>
      <c r="P3" s="18">
        <f>0.25/O3*100</f>
        <v>59.523809523809526</v>
      </c>
      <c r="Q3" s="18">
        <v>37</v>
      </c>
      <c r="R3" s="19">
        <f>Q3/50*100</f>
        <v>74</v>
      </c>
      <c r="S3" s="18">
        <v>5.45</v>
      </c>
      <c r="T3" s="19">
        <f>S3/8*100</f>
        <v>68.125</v>
      </c>
      <c r="U3" s="18">
        <v>280</v>
      </c>
      <c r="V3" s="18">
        <f>U3/(F3*3)*100</f>
        <v>131.45539906103286</v>
      </c>
      <c r="W3" s="18">
        <v>120</v>
      </c>
      <c r="X3" s="18">
        <f>W3/(F3*2)*100</f>
        <v>84.507042253521121</v>
      </c>
      <c r="Y3" s="18">
        <v>105</v>
      </c>
      <c r="Z3" s="19">
        <f>Y3/(F3*2)*100</f>
        <v>73.943661971830991</v>
      </c>
      <c r="AA3" s="18">
        <v>31</v>
      </c>
      <c r="AB3" s="18">
        <f>AA3/30*100</f>
        <v>103.33333333333334</v>
      </c>
      <c r="AC3" s="18">
        <v>70</v>
      </c>
      <c r="AD3" s="18">
        <f>AC3/40*100</f>
        <v>175</v>
      </c>
      <c r="AE3" s="18">
        <v>119</v>
      </c>
      <c r="AF3" s="18">
        <f>AE3/100*100</f>
        <v>119</v>
      </c>
      <c r="AG3" s="18">
        <v>180</v>
      </c>
      <c r="AH3" s="18">
        <f>AG3/120*100</f>
        <v>150</v>
      </c>
      <c r="AI3" s="18">
        <v>40.71</v>
      </c>
      <c r="AJ3" s="20">
        <f>AI3/55*100</f>
        <v>74.018181818181816</v>
      </c>
    </row>
    <row r="4" spans="1:36">
      <c r="A4" s="6">
        <v>2</v>
      </c>
      <c r="B4" s="8" t="s">
        <v>34</v>
      </c>
      <c r="C4" s="7">
        <v>34769</v>
      </c>
      <c r="D4" s="6" t="s">
        <v>30</v>
      </c>
      <c r="E4" s="6">
        <v>175</v>
      </c>
      <c r="F4" s="6">
        <v>80</v>
      </c>
      <c r="G4" s="18">
        <v>29</v>
      </c>
      <c r="H4" s="18">
        <f t="shared" ref="H4:H19" si="0">G4/20*100</f>
        <v>145</v>
      </c>
      <c r="I4" s="18">
        <v>50</v>
      </c>
      <c r="J4" s="18">
        <f t="shared" ref="J4:J19" si="1">I4/50*100</f>
        <v>100</v>
      </c>
      <c r="K4" s="18">
        <v>175</v>
      </c>
      <c r="L4" s="18">
        <f t="shared" ref="L4:L19" si="2">K4/60*100</f>
        <v>291.66666666666663</v>
      </c>
      <c r="M4" s="18">
        <v>74.2</v>
      </c>
      <c r="N4" s="18">
        <f t="shared" ref="N4:N19" si="3">M4/70*100</f>
        <v>106</v>
      </c>
      <c r="O4" s="18">
        <v>0.5</v>
      </c>
      <c r="P4" s="18">
        <f t="shared" ref="P4:P19" si="4">0.25/O4*100</f>
        <v>50</v>
      </c>
      <c r="Q4" s="18">
        <v>39</v>
      </c>
      <c r="R4" s="19">
        <f t="shared" ref="R4:R19" si="5">Q4/50*100</f>
        <v>78</v>
      </c>
      <c r="S4" s="18">
        <v>4.8</v>
      </c>
      <c r="T4" s="19">
        <f t="shared" ref="T4:T19" si="6">S4/8*100</f>
        <v>60</v>
      </c>
      <c r="U4" s="18">
        <v>223</v>
      </c>
      <c r="V4" s="18">
        <f t="shared" ref="V4:V19" si="7">U4/(F4*3)*100</f>
        <v>92.916666666666671</v>
      </c>
      <c r="W4" s="18">
        <v>87</v>
      </c>
      <c r="X4" s="19">
        <f t="shared" ref="X4:X18" si="8">W4/(F4*2)*100</f>
        <v>54.374999999999993</v>
      </c>
      <c r="Y4" s="18">
        <v>93</v>
      </c>
      <c r="Z4" s="19">
        <f t="shared" ref="Z4:Z18" si="9">Y4/(F4*2)*100</f>
        <v>58.125000000000007</v>
      </c>
      <c r="AA4" s="18">
        <v>25</v>
      </c>
      <c r="AB4" s="18">
        <f t="shared" ref="AB4:AB19" si="10">AA4/30*100</f>
        <v>83.333333333333343</v>
      </c>
      <c r="AC4" s="18">
        <v>54</v>
      </c>
      <c r="AD4" s="18">
        <f t="shared" ref="AD4:AD19" si="11">AC4/40*100</f>
        <v>135</v>
      </c>
      <c r="AE4" s="18">
        <v>117</v>
      </c>
      <c r="AF4" s="18">
        <f t="shared" ref="AF4:AF19" si="12">AE4/100*100</f>
        <v>117</v>
      </c>
      <c r="AG4" s="18">
        <v>120</v>
      </c>
      <c r="AH4" s="18">
        <f t="shared" ref="AH4:AH19" si="13">AG4/120*100</f>
        <v>100</v>
      </c>
      <c r="AI4" s="18">
        <v>43.83</v>
      </c>
      <c r="AJ4" s="21">
        <f t="shared" ref="AJ4:AJ19" si="14">AI4/55*100</f>
        <v>79.690909090909088</v>
      </c>
    </row>
    <row r="5" spans="1:36">
      <c r="A5" s="2">
        <v>3</v>
      </c>
      <c r="B5" s="8" t="s">
        <v>35</v>
      </c>
      <c r="C5" s="7">
        <v>33193</v>
      </c>
      <c r="D5" s="6" t="s">
        <v>30</v>
      </c>
      <c r="E5" s="6">
        <v>167</v>
      </c>
      <c r="F5" s="6">
        <v>61</v>
      </c>
      <c r="G5" s="18">
        <v>25.7</v>
      </c>
      <c r="H5" s="18">
        <f t="shared" si="0"/>
        <v>128.5</v>
      </c>
      <c r="I5" s="18">
        <v>45.3</v>
      </c>
      <c r="J5" s="18">
        <f t="shared" si="1"/>
        <v>90.6</v>
      </c>
      <c r="K5" s="18">
        <v>155</v>
      </c>
      <c r="L5" s="18">
        <f t="shared" si="2"/>
        <v>258.33333333333337</v>
      </c>
      <c r="M5" s="18">
        <v>50.3</v>
      </c>
      <c r="N5" s="19">
        <f t="shared" si="3"/>
        <v>71.857142857142847</v>
      </c>
      <c r="O5" s="18">
        <v>0.36</v>
      </c>
      <c r="P5" s="18">
        <f t="shared" si="4"/>
        <v>69.444444444444443</v>
      </c>
      <c r="Q5" s="18">
        <v>41</v>
      </c>
      <c r="R5" s="18">
        <f t="shared" si="5"/>
        <v>82</v>
      </c>
      <c r="S5" s="18">
        <v>4.7</v>
      </c>
      <c r="T5" s="19">
        <f t="shared" si="6"/>
        <v>58.75</v>
      </c>
      <c r="U5" s="18">
        <v>193</v>
      </c>
      <c r="V5" s="18">
        <f t="shared" si="7"/>
        <v>105.46448087431695</v>
      </c>
      <c r="W5" s="18">
        <v>93</v>
      </c>
      <c r="X5" s="19">
        <f t="shared" si="8"/>
        <v>76.229508196721312</v>
      </c>
      <c r="Y5" s="18">
        <v>90</v>
      </c>
      <c r="Z5" s="19">
        <f t="shared" si="9"/>
        <v>73.770491803278688</v>
      </c>
      <c r="AA5" s="18">
        <v>24</v>
      </c>
      <c r="AB5" s="18">
        <f t="shared" si="10"/>
        <v>80</v>
      </c>
      <c r="AC5" s="18">
        <v>90</v>
      </c>
      <c r="AD5" s="18">
        <f t="shared" si="11"/>
        <v>225</v>
      </c>
      <c r="AE5" s="18">
        <v>120</v>
      </c>
      <c r="AF5" s="18">
        <f t="shared" si="12"/>
        <v>120</v>
      </c>
      <c r="AG5" s="18">
        <v>180</v>
      </c>
      <c r="AH5" s="18">
        <f t="shared" si="13"/>
        <v>150</v>
      </c>
      <c r="AI5" s="18">
        <v>42.3</v>
      </c>
      <c r="AJ5" s="20">
        <f t="shared" si="14"/>
        <v>76.909090909090907</v>
      </c>
    </row>
    <row r="6" spans="1:36">
      <c r="A6" s="6">
        <v>4</v>
      </c>
      <c r="B6" s="8" t="s">
        <v>38</v>
      </c>
      <c r="C6" s="7">
        <v>33568</v>
      </c>
      <c r="D6" s="6" t="s">
        <v>30</v>
      </c>
      <c r="E6" s="6">
        <v>165</v>
      </c>
      <c r="F6" s="6">
        <v>66</v>
      </c>
      <c r="G6" s="18">
        <v>12.3</v>
      </c>
      <c r="H6" s="19">
        <f t="shared" si="0"/>
        <v>61.5</v>
      </c>
      <c r="I6" s="18">
        <v>34.4</v>
      </c>
      <c r="J6" s="19">
        <f t="shared" si="1"/>
        <v>68.8</v>
      </c>
      <c r="K6" s="18">
        <v>66.44</v>
      </c>
      <c r="L6" s="18">
        <f t="shared" si="2"/>
        <v>110.73333333333333</v>
      </c>
      <c r="M6" s="18">
        <v>38.299999999999997</v>
      </c>
      <c r="N6" s="19">
        <f t="shared" si="3"/>
        <v>54.714285714285715</v>
      </c>
      <c r="O6" s="18">
        <v>0.36</v>
      </c>
      <c r="P6" s="18">
        <f t="shared" si="4"/>
        <v>69.444444444444443</v>
      </c>
      <c r="Q6" s="18">
        <v>33</v>
      </c>
      <c r="R6" s="19">
        <f t="shared" si="5"/>
        <v>66</v>
      </c>
      <c r="S6" s="18">
        <v>4.4000000000000004</v>
      </c>
      <c r="T6" s="19">
        <f t="shared" si="6"/>
        <v>55.000000000000007</v>
      </c>
      <c r="U6" s="18">
        <v>216</v>
      </c>
      <c r="V6" s="18">
        <f t="shared" si="7"/>
        <v>109.09090909090908</v>
      </c>
      <c r="W6" s="18">
        <v>87</v>
      </c>
      <c r="X6" s="19">
        <f t="shared" si="8"/>
        <v>65.909090909090907</v>
      </c>
      <c r="Y6" s="18">
        <v>86</v>
      </c>
      <c r="Z6" s="19">
        <f t="shared" si="9"/>
        <v>65.151515151515156</v>
      </c>
      <c r="AA6" s="18">
        <v>31</v>
      </c>
      <c r="AB6" s="18">
        <f t="shared" si="10"/>
        <v>103.33333333333334</v>
      </c>
      <c r="AC6" s="18">
        <v>74</v>
      </c>
      <c r="AD6" s="18">
        <f t="shared" si="11"/>
        <v>185</v>
      </c>
      <c r="AE6" s="18">
        <v>95</v>
      </c>
      <c r="AF6" s="18">
        <f t="shared" si="12"/>
        <v>95</v>
      </c>
      <c r="AG6" s="18">
        <v>140</v>
      </c>
      <c r="AH6" s="18">
        <f t="shared" si="13"/>
        <v>116.66666666666667</v>
      </c>
      <c r="AI6" s="18">
        <v>51.74</v>
      </c>
      <c r="AJ6" s="21">
        <f t="shared" si="14"/>
        <v>94.072727272727278</v>
      </c>
    </row>
    <row r="7" spans="1:36">
      <c r="A7" s="2">
        <v>5</v>
      </c>
      <c r="B7" s="8" t="s">
        <v>39</v>
      </c>
      <c r="C7" s="7">
        <v>32935</v>
      </c>
      <c r="D7" s="6" t="s">
        <v>30</v>
      </c>
      <c r="E7" s="6">
        <v>169</v>
      </c>
      <c r="F7" s="6">
        <v>64</v>
      </c>
      <c r="G7" s="18">
        <v>22.8</v>
      </c>
      <c r="H7" s="18">
        <f t="shared" si="0"/>
        <v>114.00000000000001</v>
      </c>
      <c r="I7" s="18">
        <v>53.4</v>
      </c>
      <c r="J7" s="18">
        <f t="shared" si="1"/>
        <v>106.80000000000001</v>
      </c>
      <c r="K7" s="18">
        <v>9.59</v>
      </c>
      <c r="L7" s="19">
        <f t="shared" si="2"/>
        <v>15.983333333333333</v>
      </c>
      <c r="M7" s="18">
        <v>52.6</v>
      </c>
      <c r="N7" s="19">
        <f t="shared" si="3"/>
        <v>75.142857142857139</v>
      </c>
      <c r="O7" s="18">
        <v>0.42</v>
      </c>
      <c r="P7" s="18">
        <f t="shared" si="4"/>
        <v>59.523809523809526</v>
      </c>
      <c r="Q7" s="18">
        <v>37</v>
      </c>
      <c r="R7" s="19">
        <f t="shared" si="5"/>
        <v>74</v>
      </c>
      <c r="S7" s="18">
        <v>4</v>
      </c>
      <c r="T7" s="19">
        <f t="shared" si="6"/>
        <v>50</v>
      </c>
      <c r="U7" s="18">
        <v>150</v>
      </c>
      <c r="V7" s="19">
        <f t="shared" si="7"/>
        <v>78.125</v>
      </c>
      <c r="W7" s="18">
        <v>81</v>
      </c>
      <c r="X7" s="19">
        <f t="shared" si="8"/>
        <v>63.28125</v>
      </c>
      <c r="Y7" s="18">
        <v>90</v>
      </c>
      <c r="Z7" s="19">
        <f t="shared" si="9"/>
        <v>70.3125</v>
      </c>
      <c r="AA7" s="18">
        <v>31</v>
      </c>
      <c r="AB7" s="18">
        <f t="shared" si="10"/>
        <v>103.33333333333334</v>
      </c>
      <c r="AC7" s="18">
        <v>87</v>
      </c>
      <c r="AD7" s="18">
        <f t="shared" si="11"/>
        <v>217.49999999999997</v>
      </c>
      <c r="AE7" s="18">
        <v>120</v>
      </c>
      <c r="AF7" s="18">
        <f t="shared" si="12"/>
        <v>120</v>
      </c>
      <c r="AG7" s="18">
        <v>140</v>
      </c>
      <c r="AH7" s="18">
        <f t="shared" si="13"/>
        <v>116.66666666666667</v>
      </c>
      <c r="AI7" s="18">
        <v>49.43</v>
      </c>
      <c r="AJ7" s="21">
        <f t="shared" si="14"/>
        <v>89.872727272727275</v>
      </c>
    </row>
    <row r="8" spans="1:36">
      <c r="A8" s="6">
        <v>6</v>
      </c>
      <c r="B8" s="8" t="s">
        <v>40</v>
      </c>
      <c r="C8" s="7">
        <v>33916</v>
      </c>
      <c r="D8" s="6" t="s">
        <v>30</v>
      </c>
      <c r="E8" s="6">
        <v>170</v>
      </c>
      <c r="F8" s="6">
        <v>67</v>
      </c>
      <c r="G8" s="18">
        <v>20.5</v>
      </c>
      <c r="H8" s="18">
        <f t="shared" si="0"/>
        <v>102.49999999999999</v>
      </c>
      <c r="I8" s="18">
        <v>49.9</v>
      </c>
      <c r="J8" s="18">
        <f t="shared" si="1"/>
        <v>99.8</v>
      </c>
      <c r="K8" s="18">
        <v>30</v>
      </c>
      <c r="L8" s="19">
        <f t="shared" si="2"/>
        <v>50</v>
      </c>
      <c r="M8" s="18">
        <v>46.9</v>
      </c>
      <c r="N8" s="19">
        <f t="shared" si="3"/>
        <v>67</v>
      </c>
      <c r="O8" s="18">
        <v>0.42</v>
      </c>
      <c r="P8" s="18">
        <f t="shared" si="4"/>
        <v>59.523809523809526</v>
      </c>
      <c r="Q8" s="18">
        <v>37</v>
      </c>
      <c r="R8" s="19">
        <f t="shared" si="5"/>
        <v>74</v>
      </c>
      <c r="S8" s="18">
        <v>5.05</v>
      </c>
      <c r="T8" s="19">
        <f t="shared" si="6"/>
        <v>63.125</v>
      </c>
      <c r="U8" s="18">
        <v>203</v>
      </c>
      <c r="V8" s="18">
        <f t="shared" si="7"/>
        <v>100.99502487562188</v>
      </c>
      <c r="W8" s="18">
        <v>95</v>
      </c>
      <c r="X8" s="19">
        <f t="shared" si="8"/>
        <v>70.895522388059703</v>
      </c>
      <c r="Y8" s="18">
        <v>79</v>
      </c>
      <c r="Z8" s="19">
        <f t="shared" si="9"/>
        <v>58.955223880597018</v>
      </c>
      <c r="AA8" s="18">
        <v>35</v>
      </c>
      <c r="AB8" s="18">
        <f t="shared" si="10"/>
        <v>116.66666666666667</v>
      </c>
      <c r="AC8" s="18">
        <v>72</v>
      </c>
      <c r="AD8" s="18">
        <f t="shared" si="11"/>
        <v>180</v>
      </c>
      <c r="AE8" s="18">
        <v>111</v>
      </c>
      <c r="AF8" s="18">
        <f t="shared" si="12"/>
        <v>111.00000000000001</v>
      </c>
      <c r="AG8" s="18">
        <v>200</v>
      </c>
      <c r="AH8" s="18">
        <f t="shared" si="13"/>
        <v>166.66666666666669</v>
      </c>
      <c r="AI8" s="18">
        <v>53.32</v>
      </c>
      <c r="AJ8" s="21">
        <f t="shared" si="14"/>
        <v>96.945454545454552</v>
      </c>
    </row>
    <row r="9" spans="1:36">
      <c r="A9" s="2">
        <v>7</v>
      </c>
      <c r="B9" s="8" t="s">
        <v>41</v>
      </c>
      <c r="C9" s="7">
        <v>31879</v>
      </c>
      <c r="D9" s="6" t="s">
        <v>30</v>
      </c>
      <c r="E9" s="6">
        <v>176</v>
      </c>
      <c r="F9" s="6">
        <v>83</v>
      </c>
      <c r="G9" s="18">
        <v>22.4</v>
      </c>
      <c r="H9" s="18">
        <f t="shared" si="0"/>
        <v>111.99999999999999</v>
      </c>
      <c r="I9" s="18">
        <v>45.5</v>
      </c>
      <c r="J9" s="18">
        <f t="shared" si="1"/>
        <v>91</v>
      </c>
      <c r="K9" s="18">
        <v>9.18</v>
      </c>
      <c r="L9" s="19">
        <f t="shared" si="2"/>
        <v>15.299999999999999</v>
      </c>
      <c r="M9" s="18">
        <v>53.3</v>
      </c>
      <c r="N9" s="19">
        <f t="shared" si="3"/>
        <v>76.142857142857139</v>
      </c>
      <c r="O9" s="18">
        <v>0.47</v>
      </c>
      <c r="P9" s="18">
        <f t="shared" si="4"/>
        <v>53.191489361702125</v>
      </c>
      <c r="Q9" s="18">
        <v>36</v>
      </c>
      <c r="R9" s="19">
        <f t="shared" si="5"/>
        <v>72</v>
      </c>
      <c r="S9" s="18">
        <v>5.25</v>
      </c>
      <c r="T9" s="19">
        <f t="shared" si="6"/>
        <v>65.625</v>
      </c>
      <c r="U9" s="18">
        <v>232</v>
      </c>
      <c r="V9" s="18">
        <f t="shared" si="7"/>
        <v>93.172690763052216</v>
      </c>
      <c r="W9" s="18">
        <v>105</v>
      </c>
      <c r="X9" s="19">
        <f t="shared" si="8"/>
        <v>63.253012048192772</v>
      </c>
      <c r="Y9" s="18">
        <v>104</v>
      </c>
      <c r="Z9" s="19">
        <f t="shared" si="9"/>
        <v>62.650602409638559</v>
      </c>
      <c r="AA9" s="18">
        <v>29</v>
      </c>
      <c r="AB9" s="18">
        <f t="shared" si="10"/>
        <v>96.666666666666671</v>
      </c>
      <c r="AC9" s="18">
        <v>88</v>
      </c>
      <c r="AD9" s="18">
        <f t="shared" si="11"/>
        <v>220.00000000000003</v>
      </c>
      <c r="AE9" s="18">
        <v>101</v>
      </c>
      <c r="AF9" s="18">
        <f t="shared" si="12"/>
        <v>101</v>
      </c>
      <c r="AG9" s="18">
        <v>170</v>
      </c>
      <c r="AH9" s="18">
        <f t="shared" si="13"/>
        <v>141.66666666666669</v>
      </c>
      <c r="AI9" s="18">
        <v>48.51</v>
      </c>
      <c r="AJ9" s="21">
        <f t="shared" si="14"/>
        <v>88.2</v>
      </c>
    </row>
    <row r="10" spans="1:36">
      <c r="A10" s="6">
        <v>8</v>
      </c>
      <c r="B10" s="8" t="s">
        <v>42</v>
      </c>
      <c r="C10" s="7">
        <v>34890</v>
      </c>
      <c r="D10" s="6" t="s">
        <v>30</v>
      </c>
      <c r="E10" s="6">
        <v>165</v>
      </c>
      <c r="F10" s="6">
        <v>73</v>
      </c>
      <c r="G10" s="18">
        <v>24.7</v>
      </c>
      <c r="H10" s="18">
        <f t="shared" si="0"/>
        <v>123.49999999999999</v>
      </c>
      <c r="I10" s="18">
        <v>38.1</v>
      </c>
      <c r="J10" s="19">
        <f t="shared" si="1"/>
        <v>76.2</v>
      </c>
      <c r="K10" s="18">
        <v>65</v>
      </c>
      <c r="L10" s="18">
        <f t="shared" si="2"/>
        <v>108.33333333333333</v>
      </c>
      <c r="M10" s="18">
        <v>57.8</v>
      </c>
      <c r="N10" s="18">
        <f t="shared" si="3"/>
        <v>82.571428571428555</v>
      </c>
      <c r="O10" s="18">
        <v>0.63</v>
      </c>
      <c r="P10" s="18">
        <f t="shared" si="4"/>
        <v>39.682539682539684</v>
      </c>
      <c r="Q10" s="18">
        <v>28</v>
      </c>
      <c r="R10" s="19">
        <f t="shared" si="5"/>
        <v>56.000000000000007</v>
      </c>
      <c r="S10" s="18">
        <v>4.8</v>
      </c>
      <c r="T10" s="19">
        <f t="shared" si="6"/>
        <v>60</v>
      </c>
      <c r="U10" s="18">
        <v>159</v>
      </c>
      <c r="V10" s="19">
        <f t="shared" si="7"/>
        <v>72.602739726027394</v>
      </c>
      <c r="W10" s="18">
        <v>103</v>
      </c>
      <c r="X10" s="19">
        <f t="shared" si="8"/>
        <v>70.547945205479451</v>
      </c>
      <c r="Y10" s="18">
        <v>84</v>
      </c>
      <c r="Z10" s="19">
        <f t="shared" si="9"/>
        <v>57.534246575342465</v>
      </c>
      <c r="AA10" s="18">
        <v>28</v>
      </c>
      <c r="AB10" s="18">
        <f t="shared" si="10"/>
        <v>93.333333333333329</v>
      </c>
      <c r="AC10" s="18">
        <v>70</v>
      </c>
      <c r="AD10" s="18">
        <f t="shared" si="11"/>
        <v>175</v>
      </c>
      <c r="AE10" s="18">
        <v>110</v>
      </c>
      <c r="AF10" s="18">
        <f t="shared" si="12"/>
        <v>110.00000000000001</v>
      </c>
      <c r="AG10" s="18">
        <v>140</v>
      </c>
      <c r="AH10" s="18">
        <f t="shared" si="13"/>
        <v>116.66666666666667</v>
      </c>
      <c r="AI10" s="18">
        <v>51.8</v>
      </c>
      <c r="AJ10" s="21">
        <f t="shared" si="14"/>
        <v>94.181818181818173</v>
      </c>
    </row>
    <row r="11" spans="1:36">
      <c r="A11" s="2">
        <v>9</v>
      </c>
      <c r="B11" s="8" t="s">
        <v>43</v>
      </c>
      <c r="C11" s="7">
        <v>34767</v>
      </c>
      <c r="D11" s="6" t="s">
        <v>30</v>
      </c>
      <c r="E11" s="6">
        <v>165</v>
      </c>
      <c r="F11" s="6">
        <v>58</v>
      </c>
      <c r="G11" s="18">
        <v>19.2</v>
      </c>
      <c r="H11" s="18">
        <f t="shared" si="0"/>
        <v>96</v>
      </c>
      <c r="I11" s="18">
        <v>55.5</v>
      </c>
      <c r="J11" s="18">
        <f t="shared" si="1"/>
        <v>111.00000000000001</v>
      </c>
      <c r="K11" s="18">
        <v>101</v>
      </c>
      <c r="L11" s="18">
        <f t="shared" si="2"/>
        <v>168.33333333333334</v>
      </c>
      <c r="M11" s="18">
        <v>48.4</v>
      </c>
      <c r="N11" s="19">
        <f t="shared" si="3"/>
        <v>69.142857142857139</v>
      </c>
      <c r="O11" s="18">
        <v>0.33</v>
      </c>
      <c r="P11" s="18">
        <f t="shared" si="4"/>
        <v>75.757575757575751</v>
      </c>
      <c r="Q11" s="18">
        <v>37</v>
      </c>
      <c r="R11" s="19">
        <f t="shared" si="5"/>
        <v>74</v>
      </c>
      <c r="S11" s="18">
        <v>4.2</v>
      </c>
      <c r="T11" s="19">
        <f t="shared" si="6"/>
        <v>52.5</v>
      </c>
      <c r="U11" s="18">
        <v>140</v>
      </c>
      <c r="V11" s="18">
        <f t="shared" si="7"/>
        <v>80.459770114942529</v>
      </c>
      <c r="W11" s="18">
        <v>79</v>
      </c>
      <c r="X11" s="19">
        <f t="shared" si="8"/>
        <v>68.103448275862064</v>
      </c>
      <c r="Y11" s="18">
        <v>68</v>
      </c>
      <c r="Z11" s="19">
        <f t="shared" si="9"/>
        <v>58.620689655172406</v>
      </c>
      <c r="AA11" s="18">
        <v>35</v>
      </c>
      <c r="AB11" s="18">
        <f t="shared" si="10"/>
        <v>116.66666666666667</v>
      </c>
      <c r="AC11" s="18">
        <v>68</v>
      </c>
      <c r="AD11" s="18">
        <f t="shared" si="11"/>
        <v>170</v>
      </c>
      <c r="AE11" s="18">
        <v>108</v>
      </c>
      <c r="AF11" s="18">
        <f t="shared" si="12"/>
        <v>108</v>
      </c>
      <c r="AG11" s="18">
        <v>150</v>
      </c>
      <c r="AH11" s="18">
        <f t="shared" si="13"/>
        <v>125</v>
      </c>
      <c r="AI11" s="18">
        <v>67.05</v>
      </c>
      <c r="AJ11" s="21">
        <f t="shared" si="14"/>
        <v>121.90909090909091</v>
      </c>
    </row>
    <row r="12" spans="1:36">
      <c r="A12" s="6">
        <v>10</v>
      </c>
      <c r="B12" s="8" t="s">
        <v>44</v>
      </c>
      <c r="C12" s="7">
        <v>34421</v>
      </c>
      <c r="D12" s="6" t="s">
        <v>30</v>
      </c>
      <c r="E12" s="6">
        <v>172</v>
      </c>
      <c r="F12" s="6">
        <v>65</v>
      </c>
      <c r="G12" s="18">
        <v>24.2</v>
      </c>
      <c r="H12" s="18">
        <f t="shared" si="0"/>
        <v>121</v>
      </c>
      <c r="I12" s="18">
        <v>49.9</v>
      </c>
      <c r="J12" s="18">
        <f t="shared" si="1"/>
        <v>99.8</v>
      </c>
      <c r="K12" s="18">
        <v>90</v>
      </c>
      <c r="L12" s="18">
        <f t="shared" si="2"/>
        <v>150</v>
      </c>
      <c r="M12" s="18">
        <v>52.6</v>
      </c>
      <c r="N12" s="19">
        <f t="shared" si="3"/>
        <v>75.142857142857139</v>
      </c>
      <c r="O12" s="18">
        <v>0.33</v>
      </c>
      <c r="P12" s="18">
        <f t="shared" si="4"/>
        <v>75.757575757575751</v>
      </c>
      <c r="Q12" s="18">
        <v>33</v>
      </c>
      <c r="R12" s="19">
        <f t="shared" si="5"/>
        <v>66</v>
      </c>
      <c r="S12" s="18">
        <v>4.4000000000000004</v>
      </c>
      <c r="T12" s="19">
        <f t="shared" si="6"/>
        <v>55.000000000000007</v>
      </c>
      <c r="U12" s="18">
        <v>174</v>
      </c>
      <c r="V12" s="18">
        <f t="shared" si="7"/>
        <v>89.230769230769241</v>
      </c>
      <c r="W12" s="18">
        <v>76</v>
      </c>
      <c r="X12" s="19">
        <f t="shared" si="8"/>
        <v>58.461538461538467</v>
      </c>
      <c r="Y12" s="18">
        <v>84</v>
      </c>
      <c r="Z12" s="19">
        <f t="shared" si="9"/>
        <v>64.615384615384613</v>
      </c>
      <c r="AA12" s="18">
        <v>34</v>
      </c>
      <c r="AB12" s="18">
        <f t="shared" si="10"/>
        <v>113.33333333333333</v>
      </c>
      <c r="AC12" s="18">
        <v>64</v>
      </c>
      <c r="AD12" s="18">
        <f t="shared" si="11"/>
        <v>160</v>
      </c>
      <c r="AE12" s="18">
        <v>115</v>
      </c>
      <c r="AF12" s="18">
        <f t="shared" si="12"/>
        <v>114.99999999999999</v>
      </c>
      <c r="AG12" s="18">
        <v>80</v>
      </c>
      <c r="AH12" s="19">
        <f t="shared" si="13"/>
        <v>66.666666666666657</v>
      </c>
      <c r="AI12" s="18">
        <v>45.9</v>
      </c>
      <c r="AJ12" s="21">
        <f t="shared" si="14"/>
        <v>83.454545454545453</v>
      </c>
    </row>
    <row r="13" spans="1:36">
      <c r="A13" s="2">
        <v>11</v>
      </c>
      <c r="B13" s="8" t="s">
        <v>45</v>
      </c>
      <c r="C13" s="7">
        <v>33864</v>
      </c>
      <c r="D13" s="6" t="s">
        <v>30</v>
      </c>
      <c r="E13" s="6">
        <v>173</v>
      </c>
      <c r="F13" s="6">
        <v>80</v>
      </c>
      <c r="G13" s="18">
        <v>20.3</v>
      </c>
      <c r="H13" s="18">
        <f t="shared" si="0"/>
        <v>101.50000000000001</v>
      </c>
      <c r="I13" s="18">
        <v>45.5</v>
      </c>
      <c r="J13" s="18">
        <f t="shared" si="1"/>
        <v>91</v>
      </c>
      <c r="K13" s="18">
        <v>27.49</v>
      </c>
      <c r="L13" s="19">
        <f t="shared" si="2"/>
        <v>45.81666666666667</v>
      </c>
      <c r="M13" s="18">
        <v>70.3</v>
      </c>
      <c r="N13" s="18">
        <f t="shared" si="3"/>
        <v>100.42857142857142</v>
      </c>
      <c r="O13" s="18">
        <v>0.37</v>
      </c>
      <c r="P13" s="18">
        <f t="shared" si="4"/>
        <v>67.567567567567565</v>
      </c>
      <c r="Q13" s="18">
        <v>37</v>
      </c>
      <c r="R13" s="19">
        <f t="shared" si="5"/>
        <v>74</v>
      </c>
      <c r="S13" s="18">
        <v>5.3</v>
      </c>
      <c r="T13" s="19">
        <f t="shared" si="6"/>
        <v>66.25</v>
      </c>
      <c r="U13" s="18">
        <v>196</v>
      </c>
      <c r="V13" s="18">
        <f t="shared" si="7"/>
        <v>81.666666666666671</v>
      </c>
      <c r="W13" s="18">
        <v>101</v>
      </c>
      <c r="X13" s="19">
        <f t="shared" si="8"/>
        <v>63.125</v>
      </c>
      <c r="Y13" s="18">
        <v>96</v>
      </c>
      <c r="Z13" s="19">
        <f t="shared" si="9"/>
        <v>60</v>
      </c>
      <c r="AA13" s="18">
        <v>31</v>
      </c>
      <c r="AB13" s="18">
        <f t="shared" si="10"/>
        <v>103.33333333333334</v>
      </c>
      <c r="AC13" s="18">
        <v>72</v>
      </c>
      <c r="AD13" s="18">
        <f t="shared" si="11"/>
        <v>180</v>
      </c>
      <c r="AE13" s="18">
        <v>111</v>
      </c>
      <c r="AF13" s="18">
        <f t="shared" si="12"/>
        <v>111.00000000000001</v>
      </c>
      <c r="AG13" s="18">
        <v>160</v>
      </c>
      <c r="AH13" s="18">
        <f t="shared" si="13"/>
        <v>133.33333333333331</v>
      </c>
      <c r="AI13" s="18">
        <v>49.94</v>
      </c>
      <c r="AJ13" s="21">
        <f t="shared" si="14"/>
        <v>90.8</v>
      </c>
    </row>
    <row r="14" spans="1:36">
      <c r="A14" s="6">
        <v>12</v>
      </c>
      <c r="B14" s="8" t="s">
        <v>46</v>
      </c>
      <c r="C14" s="7">
        <v>33528</v>
      </c>
      <c r="D14" s="6" t="s">
        <v>30</v>
      </c>
      <c r="E14" s="6">
        <v>163</v>
      </c>
      <c r="F14" s="6">
        <v>62</v>
      </c>
      <c r="G14" s="18">
        <v>25.3</v>
      </c>
      <c r="H14" s="18">
        <f t="shared" si="0"/>
        <v>126.50000000000001</v>
      </c>
      <c r="I14" s="18">
        <v>52.3</v>
      </c>
      <c r="J14" s="18">
        <f t="shared" si="1"/>
        <v>104.60000000000001</v>
      </c>
      <c r="K14" s="18">
        <v>82</v>
      </c>
      <c r="L14" s="18">
        <f t="shared" si="2"/>
        <v>136.66666666666666</v>
      </c>
      <c r="M14" s="18">
        <v>54.1</v>
      </c>
      <c r="N14" s="19">
        <f t="shared" si="3"/>
        <v>77.285714285714292</v>
      </c>
      <c r="O14" s="18">
        <v>0.49</v>
      </c>
      <c r="P14" s="18">
        <f t="shared" si="4"/>
        <v>51.020408163265309</v>
      </c>
      <c r="Q14" s="18">
        <v>37</v>
      </c>
      <c r="R14" s="19">
        <f t="shared" si="5"/>
        <v>74</v>
      </c>
      <c r="S14" s="18">
        <v>4.4000000000000004</v>
      </c>
      <c r="T14" s="19">
        <f t="shared" si="6"/>
        <v>55.000000000000007</v>
      </c>
      <c r="U14" s="18">
        <v>164</v>
      </c>
      <c r="V14" s="18">
        <f t="shared" si="7"/>
        <v>88.172043010752688</v>
      </c>
      <c r="W14" s="18">
        <v>84</v>
      </c>
      <c r="X14" s="19">
        <f t="shared" si="8"/>
        <v>67.741935483870961</v>
      </c>
      <c r="Y14" s="18">
        <v>80</v>
      </c>
      <c r="Z14" s="19">
        <f t="shared" si="9"/>
        <v>64.516129032258064</v>
      </c>
      <c r="AA14" s="18">
        <v>25</v>
      </c>
      <c r="AB14" s="18">
        <f t="shared" si="10"/>
        <v>83.333333333333343</v>
      </c>
      <c r="AC14" s="18">
        <v>72</v>
      </c>
      <c r="AD14" s="18">
        <f t="shared" si="11"/>
        <v>180</v>
      </c>
      <c r="AE14" s="18">
        <v>97</v>
      </c>
      <c r="AF14" s="18">
        <f t="shared" si="12"/>
        <v>97</v>
      </c>
      <c r="AG14" s="18">
        <v>210</v>
      </c>
      <c r="AH14" s="18">
        <f t="shared" si="13"/>
        <v>175</v>
      </c>
      <c r="AI14" s="18">
        <v>48.66</v>
      </c>
      <c r="AJ14" s="21">
        <f t="shared" si="14"/>
        <v>88.472727272727269</v>
      </c>
    </row>
    <row r="15" spans="1:36">
      <c r="A15" s="2">
        <v>13</v>
      </c>
      <c r="B15" s="8" t="s">
        <v>47</v>
      </c>
      <c r="C15" s="7">
        <v>33741</v>
      </c>
      <c r="D15" s="7" t="s">
        <v>30</v>
      </c>
      <c r="E15" s="6">
        <v>180</v>
      </c>
      <c r="F15" s="6">
        <v>108</v>
      </c>
      <c r="G15" s="18">
        <v>11.3</v>
      </c>
      <c r="H15" s="19">
        <f t="shared" si="0"/>
        <v>56.500000000000007</v>
      </c>
      <c r="I15" s="18">
        <v>36</v>
      </c>
      <c r="J15" s="19">
        <f t="shared" si="1"/>
        <v>72</v>
      </c>
      <c r="K15" s="18">
        <v>16.329999999999998</v>
      </c>
      <c r="L15" s="19">
        <f t="shared" si="2"/>
        <v>27.216666666666661</v>
      </c>
      <c r="M15" s="18">
        <v>79.2</v>
      </c>
      <c r="N15" s="18">
        <f t="shared" si="3"/>
        <v>113.14285714285714</v>
      </c>
      <c r="O15" s="18">
        <v>0.37</v>
      </c>
      <c r="P15" s="18">
        <f t="shared" si="4"/>
        <v>67.567567567567565</v>
      </c>
      <c r="Q15" s="18">
        <v>32</v>
      </c>
      <c r="R15" s="19">
        <f t="shared" si="5"/>
        <v>64</v>
      </c>
      <c r="S15" s="18">
        <v>4.7</v>
      </c>
      <c r="T15" s="19">
        <f t="shared" si="6"/>
        <v>58.75</v>
      </c>
      <c r="U15" s="18">
        <v>175</v>
      </c>
      <c r="V15" s="19">
        <f t="shared" si="7"/>
        <v>54.012345679012341</v>
      </c>
      <c r="W15" s="18">
        <v>87</v>
      </c>
      <c r="X15" s="19">
        <f t="shared" si="8"/>
        <v>40.277777777777779</v>
      </c>
      <c r="Y15" s="18">
        <v>90</v>
      </c>
      <c r="Z15" s="19">
        <f t="shared" si="9"/>
        <v>41.666666666666671</v>
      </c>
      <c r="AA15" s="18">
        <v>20</v>
      </c>
      <c r="AB15" s="19">
        <f t="shared" si="10"/>
        <v>66.666666666666657</v>
      </c>
      <c r="AC15" s="18">
        <v>25</v>
      </c>
      <c r="AD15" s="19">
        <f t="shared" si="11"/>
        <v>62.5</v>
      </c>
      <c r="AE15" s="18">
        <v>76</v>
      </c>
      <c r="AF15" s="19">
        <f t="shared" si="12"/>
        <v>76</v>
      </c>
      <c r="AG15" s="18">
        <v>55</v>
      </c>
      <c r="AH15" s="19">
        <f t="shared" si="13"/>
        <v>45.833333333333329</v>
      </c>
      <c r="AI15" s="18">
        <v>33.090000000000003</v>
      </c>
      <c r="AJ15" s="20">
        <f t="shared" si="14"/>
        <v>60.163636363636371</v>
      </c>
    </row>
    <row r="16" spans="1:36">
      <c r="A16" s="6">
        <v>14</v>
      </c>
      <c r="B16" s="8" t="s">
        <v>48</v>
      </c>
      <c r="C16" s="7">
        <v>33100</v>
      </c>
      <c r="D16" s="6" t="s">
        <v>30</v>
      </c>
      <c r="E16" s="6">
        <v>175</v>
      </c>
      <c r="F16" s="6">
        <v>106</v>
      </c>
      <c r="G16" s="18">
        <v>17.7</v>
      </c>
      <c r="H16" s="18">
        <f t="shared" si="0"/>
        <v>88.5</v>
      </c>
      <c r="I16" s="18">
        <v>44</v>
      </c>
      <c r="J16" s="18">
        <f t="shared" si="1"/>
        <v>88</v>
      </c>
      <c r="K16" s="18">
        <v>48</v>
      </c>
      <c r="L16" s="18">
        <f t="shared" si="2"/>
        <v>80</v>
      </c>
      <c r="M16" s="18">
        <v>63.7</v>
      </c>
      <c r="N16" s="18">
        <f t="shared" si="3"/>
        <v>91</v>
      </c>
      <c r="O16" s="18">
        <v>0.41</v>
      </c>
      <c r="P16" s="18">
        <f t="shared" si="4"/>
        <v>60.975609756097562</v>
      </c>
      <c r="Q16" s="18">
        <v>34</v>
      </c>
      <c r="R16" s="19">
        <f t="shared" si="5"/>
        <v>68</v>
      </c>
      <c r="S16" s="18">
        <v>5.3</v>
      </c>
      <c r="T16" s="19">
        <f t="shared" si="6"/>
        <v>66.25</v>
      </c>
      <c r="U16" s="18">
        <v>216</v>
      </c>
      <c r="V16" s="18">
        <f t="shared" si="7"/>
        <v>67.924528301886795</v>
      </c>
      <c r="W16" s="18">
        <v>100</v>
      </c>
      <c r="X16" s="19">
        <f t="shared" si="8"/>
        <v>47.169811320754718</v>
      </c>
      <c r="Y16" s="18">
        <v>107</v>
      </c>
      <c r="Z16" s="19">
        <f t="shared" si="9"/>
        <v>50.471698113207552</v>
      </c>
      <c r="AA16" s="18">
        <v>22</v>
      </c>
      <c r="AB16" s="19">
        <f t="shared" si="10"/>
        <v>73.333333333333329</v>
      </c>
      <c r="AC16" s="18">
        <v>41</v>
      </c>
      <c r="AD16" s="18">
        <f t="shared" si="11"/>
        <v>102.49999999999999</v>
      </c>
      <c r="AE16" s="18">
        <v>96</v>
      </c>
      <c r="AF16" s="18">
        <f t="shared" si="12"/>
        <v>96</v>
      </c>
      <c r="AG16" s="18">
        <v>80</v>
      </c>
      <c r="AH16" s="19">
        <f t="shared" si="13"/>
        <v>66.666666666666657</v>
      </c>
      <c r="AI16" s="18">
        <v>26.95</v>
      </c>
      <c r="AJ16" s="20">
        <f t="shared" si="14"/>
        <v>49</v>
      </c>
    </row>
    <row r="17" spans="1:36">
      <c r="A17" s="2">
        <v>15</v>
      </c>
      <c r="B17" s="8" t="s">
        <v>49</v>
      </c>
      <c r="C17" s="7">
        <v>33562</v>
      </c>
      <c r="D17" s="6" t="s">
        <v>30</v>
      </c>
      <c r="E17" s="6">
        <v>163</v>
      </c>
      <c r="F17" s="6">
        <v>58</v>
      </c>
      <c r="G17" s="18">
        <v>6</v>
      </c>
      <c r="H17" s="19">
        <f t="shared" si="0"/>
        <v>30</v>
      </c>
      <c r="I17" s="18">
        <v>36.299999999999997</v>
      </c>
      <c r="J17" s="19">
        <f t="shared" si="1"/>
        <v>72.599999999999994</v>
      </c>
      <c r="K17" s="18">
        <v>65</v>
      </c>
      <c r="L17" s="18">
        <f t="shared" si="2"/>
        <v>108.33333333333333</v>
      </c>
      <c r="M17" s="18">
        <v>72.099999999999994</v>
      </c>
      <c r="N17" s="18">
        <f t="shared" si="3"/>
        <v>103</v>
      </c>
      <c r="O17" s="18">
        <v>0.28000000000000003</v>
      </c>
      <c r="P17" s="18">
        <f t="shared" si="4"/>
        <v>89.285714285714278</v>
      </c>
      <c r="Q17" s="18">
        <v>32</v>
      </c>
      <c r="R17" s="19">
        <f t="shared" si="5"/>
        <v>64</v>
      </c>
      <c r="S17" s="18">
        <v>4.0999999999999996</v>
      </c>
      <c r="T17" s="19">
        <f t="shared" si="6"/>
        <v>51.249999999999993</v>
      </c>
      <c r="U17" s="18">
        <v>140</v>
      </c>
      <c r="V17" s="18">
        <f t="shared" si="7"/>
        <v>80.459770114942529</v>
      </c>
      <c r="W17" s="18">
        <v>74</v>
      </c>
      <c r="X17" s="19">
        <f t="shared" si="8"/>
        <v>63.793103448275865</v>
      </c>
      <c r="Y17" s="18">
        <v>72</v>
      </c>
      <c r="Z17" s="19">
        <f t="shared" si="9"/>
        <v>62.068965517241381</v>
      </c>
      <c r="AA17" s="18">
        <v>35</v>
      </c>
      <c r="AB17" s="18">
        <f t="shared" si="10"/>
        <v>116.66666666666667</v>
      </c>
      <c r="AC17" s="18">
        <v>65</v>
      </c>
      <c r="AD17" s="18">
        <f t="shared" si="11"/>
        <v>162.5</v>
      </c>
      <c r="AE17" s="18">
        <v>90</v>
      </c>
      <c r="AF17" s="18">
        <f t="shared" si="12"/>
        <v>90</v>
      </c>
      <c r="AG17" s="18">
        <v>150</v>
      </c>
      <c r="AH17" s="18">
        <f t="shared" si="13"/>
        <v>125</v>
      </c>
      <c r="AI17" s="18">
        <v>52.46</v>
      </c>
      <c r="AJ17" s="21">
        <f t="shared" si="14"/>
        <v>95.381818181818176</v>
      </c>
    </row>
    <row r="18" spans="1:36">
      <c r="A18" s="6">
        <v>16</v>
      </c>
      <c r="B18" s="8" t="s">
        <v>50</v>
      </c>
      <c r="C18" s="7">
        <v>32839</v>
      </c>
      <c r="D18" s="6" t="s">
        <v>30</v>
      </c>
      <c r="E18" s="6">
        <v>178</v>
      </c>
      <c r="F18" s="6">
        <v>93</v>
      </c>
      <c r="G18" s="18">
        <v>14.6</v>
      </c>
      <c r="H18" s="19">
        <f t="shared" si="0"/>
        <v>73</v>
      </c>
      <c r="I18" s="18">
        <v>31.8</v>
      </c>
      <c r="J18" s="19">
        <f t="shared" si="1"/>
        <v>63.6</v>
      </c>
      <c r="K18" s="18">
        <v>25.1</v>
      </c>
      <c r="L18" s="19">
        <f t="shared" si="2"/>
        <v>41.833333333333336</v>
      </c>
      <c r="M18" s="18">
        <v>32.799999999999997</v>
      </c>
      <c r="N18" s="19">
        <f t="shared" si="3"/>
        <v>46.857142857142854</v>
      </c>
      <c r="O18" s="18">
        <v>0.33</v>
      </c>
      <c r="P18" s="18">
        <f t="shared" si="4"/>
        <v>75.757575757575751</v>
      </c>
      <c r="Q18" s="18">
        <v>35</v>
      </c>
      <c r="R18" s="19">
        <f t="shared" si="5"/>
        <v>70</v>
      </c>
      <c r="S18" s="18">
        <v>4.9000000000000004</v>
      </c>
      <c r="T18" s="19">
        <f t="shared" si="6"/>
        <v>61.250000000000007</v>
      </c>
      <c r="U18" s="18">
        <v>206</v>
      </c>
      <c r="V18" s="19">
        <f t="shared" si="7"/>
        <v>73.835125448028677</v>
      </c>
      <c r="W18" s="18">
        <v>80</v>
      </c>
      <c r="X18" s="19">
        <f t="shared" si="8"/>
        <v>43.01075268817204</v>
      </c>
      <c r="Y18" s="18">
        <v>79</v>
      </c>
      <c r="Z18" s="19">
        <f t="shared" si="9"/>
        <v>42.473118279569896</v>
      </c>
      <c r="AA18" s="18">
        <v>12</v>
      </c>
      <c r="AB18" s="19">
        <f t="shared" si="10"/>
        <v>40</v>
      </c>
      <c r="AC18" s="18">
        <v>52</v>
      </c>
      <c r="AD18" s="18">
        <f t="shared" si="11"/>
        <v>130</v>
      </c>
      <c r="AE18" s="18">
        <v>70</v>
      </c>
      <c r="AF18" s="19">
        <f t="shared" si="12"/>
        <v>70</v>
      </c>
      <c r="AG18" s="18">
        <v>60</v>
      </c>
      <c r="AH18" s="19">
        <f t="shared" si="13"/>
        <v>50</v>
      </c>
      <c r="AI18" s="18">
        <v>35.840000000000003</v>
      </c>
      <c r="AJ18" s="20">
        <f t="shared" si="14"/>
        <v>65.163636363636371</v>
      </c>
    </row>
    <row r="19" spans="1:36">
      <c r="A19" s="6">
        <v>17</v>
      </c>
      <c r="B19" s="8" t="s">
        <v>54</v>
      </c>
      <c r="C19" s="7">
        <v>33798</v>
      </c>
      <c r="D19" s="6" t="s">
        <v>30</v>
      </c>
      <c r="E19" s="6">
        <v>180</v>
      </c>
      <c r="F19" s="6">
        <v>79</v>
      </c>
      <c r="G19" s="18">
        <v>23.2</v>
      </c>
      <c r="H19" s="18">
        <f t="shared" si="0"/>
        <v>115.99999999999999</v>
      </c>
      <c r="I19" s="18">
        <v>54.3</v>
      </c>
      <c r="J19" s="18">
        <f t="shared" si="1"/>
        <v>108.59999999999998</v>
      </c>
      <c r="K19" s="18">
        <v>103</v>
      </c>
      <c r="L19" s="18">
        <f t="shared" si="2"/>
        <v>171.66666666666666</v>
      </c>
      <c r="M19" s="18">
        <v>69.400000000000006</v>
      </c>
      <c r="N19" s="18">
        <f t="shared" si="3"/>
        <v>99.142857142857153</v>
      </c>
      <c r="O19" s="18">
        <v>0.56999999999999995</v>
      </c>
      <c r="P19" s="18">
        <f t="shared" si="4"/>
        <v>43.859649122807021</v>
      </c>
      <c r="Q19" s="18">
        <v>33</v>
      </c>
      <c r="R19" s="19">
        <f t="shared" si="5"/>
        <v>66</v>
      </c>
      <c r="S19" s="18">
        <v>5</v>
      </c>
      <c r="T19" s="19">
        <f t="shared" si="6"/>
        <v>62.5</v>
      </c>
      <c r="U19" s="18">
        <v>191</v>
      </c>
      <c r="V19" s="18">
        <f t="shared" si="7"/>
        <v>80.59071729957806</v>
      </c>
      <c r="W19" s="18"/>
      <c r="X19" s="18"/>
      <c r="Y19" s="18"/>
      <c r="Z19" s="18"/>
      <c r="AA19" s="18">
        <v>31</v>
      </c>
      <c r="AB19" s="18">
        <f t="shared" si="10"/>
        <v>103.33333333333334</v>
      </c>
      <c r="AC19" s="18">
        <v>47</v>
      </c>
      <c r="AD19" s="18">
        <f t="shared" si="11"/>
        <v>117.5</v>
      </c>
      <c r="AE19" s="18">
        <v>111</v>
      </c>
      <c r="AF19" s="18">
        <f t="shared" si="12"/>
        <v>111.00000000000001</v>
      </c>
      <c r="AG19" s="18">
        <v>130</v>
      </c>
      <c r="AH19" s="18">
        <f t="shared" si="13"/>
        <v>108.33333333333333</v>
      </c>
      <c r="AI19" s="18">
        <v>51.67</v>
      </c>
      <c r="AJ19" s="21">
        <f t="shared" si="14"/>
        <v>93.945454545454538</v>
      </c>
    </row>
    <row r="20" spans="1:36">
      <c r="A20" s="11"/>
      <c r="B20" s="12"/>
      <c r="C20" s="1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4"/>
    </row>
    <row r="21" spans="1:36">
      <c r="A21" s="11"/>
      <c r="B21" s="12"/>
      <c r="C21" s="13"/>
      <c r="D21" s="11"/>
      <c r="E21" s="11" t="s">
        <v>55</v>
      </c>
      <c r="F21" s="11"/>
      <c r="G21" s="11">
        <v>20</v>
      </c>
      <c r="H21" s="11"/>
      <c r="I21" s="11">
        <v>50</v>
      </c>
      <c r="J21" s="11"/>
      <c r="K21" s="11">
        <v>60</v>
      </c>
      <c r="L21" s="11"/>
      <c r="M21" s="11">
        <v>70</v>
      </c>
      <c r="N21" s="11"/>
      <c r="O21" s="11">
        <v>0.25</v>
      </c>
      <c r="P21" s="11"/>
      <c r="Q21" s="11">
        <v>50</v>
      </c>
      <c r="R21" s="11"/>
      <c r="S21" s="11">
        <v>8</v>
      </c>
      <c r="T21" s="11"/>
      <c r="U21" s="11"/>
      <c r="V21" s="11"/>
      <c r="W21" s="11"/>
      <c r="X21" s="11"/>
      <c r="Y21" s="11"/>
      <c r="Z21" s="11"/>
      <c r="AA21" s="11">
        <v>30</v>
      </c>
      <c r="AB21" s="11"/>
      <c r="AC21" s="11">
        <v>40</v>
      </c>
      <c r="AD21" s="11"/>
      <c r="AE21" s="11">
        <v>100</v>
      </c>
      <c r="AF21" s="11"/>
      <c r="AG21" s="11">
        <v>120</v>
      </c>
      <c r="AH21" s="11"/>
      <c r="AI21" s="11">
        <v>55</v>
      </c>
      <c r="AJ21" s="14"/>
    </row>
    <row r="22" spans="1:36">
      <c r="A22" s="11"/>
      <c r="B22" s="12"/>
      <c r="C22" s="13"/>
      <c r="D22" s="11"/>
      <c r="E22" s="11" t="s">
        <v>56</v>
      </c>
      <c r="F22" s="11"/>
      <c r="G22" s="11"/>
      <c r="H22" s="15">
        <f>AVERAGE(H3:H19)</f>
        <v>99.17647058823529</v>
      </c>
      <c r="I22" s="15"/>
      <c r="J22" s="15">
        <f>AVERAGE(J3:J19)</f>
        <v>90.588235294117624</v>
      </c>
      <c r="K22" s="15"/>
      <c r="L22" s="15">
        <f>AVERAGE(L3:L19)</f>
        <v>106.99117647058823</v>
      </c>
      <c r="M22" s="15"/>
      <c r="N22" s="15">
        <f>AVERAGE(N3:N19)</f>
        <v>81</v>
      </c>
      <c r="O22" s="15"/>
      <c r="P22" s="15">
        <f>AVERAGE(P3:P19)</f>
        <v>62.816681778841527</v>
      </c>
      <c r="Q22" s="15"/>
      <c r="R22" s="15">
        <f>AVERAGE(R3:R19)</f>
        <v>70.352941176470594</v>
      </c>
      <c r="S22" s="15"/>
      <c r="T22" s="15">
        <f>AVERAGE(T3:T19)</f>
        <v>59.375</v>
      </c>
      <c r="U22" s="15"/>
      <c r="V22" s="15">
        <f>AVERAGE(V3:V19)</f>
        <v>87.069096877894509</v>
      </c>
      <c r="W22" s="15"/>
      <c r="X22" s="15">
        <f>AVERAGE(X3:X19)</f>
        <v>62.54260865358232</v>
      </c>
      <c r="Y22" s="15"/>
      <c r="Z22" s="15">
        <f>AVERAGE(Z3:Z19)</f>
        <v>60.304743354481474</v>
      </c>
      <c r="AA22" s="15"/>
      <c r="AB22" s="15">
        <f>AVERAGE(AB3:AB19)</f>
        <v>93.921568627450966</v>
      </c>
      <c r="AC22" s="15"/>
      <c r="AD22" s="15">
        <f>AVERAGE(AD3:AD19)</f>
        <v>163.38235294117646</v>
      </c>
      <c r="AE22" s="15"/>
      <c r="AF22" s="15">
        <f>AVERAGE(AF3:AF19)</f>
        <v>103.94117647058823</v>
      </c>
      <c r="AG22" s="15"/>
      <c r="AH22" s="15">
        <f>AVERAGE(AH3:AH19)</f>
        <v>114.95098039215686</v>
      </c>
      <c r="AI22" s="15"/>
      <c r="AJ22" s="15">
        <f>AVERAGE(AJ3:AJ19)</f>
        <v>84.83422459893049</v>
      </c>
    </row>
    <row r="23" spans="1:36">
      <c r="A23" s="11"/>
      <c r="B23" s="12"/>
      <c r="C23" s="1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4"/>
    </row>
    <row r="24" spans="1:36">
      <c r="A24" s="11"/>
      <c r="B24" s="12"/>
      <c r="C24" s="13" t="s">
        <v>59</v>
      </c>
      <c r="D24" s="11" t="s">
        <v>60</v>
      </c>
      <c r="E24" s="11" t="s">
        <v>61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4"/>
    </row>
    <row r="25" spans="1:36">
      <c r="A25" s="11"/>
      <c r="B25" s="12"/>
      <c r="C25" s="10" t="s">
        <v>6</v>
      </c>
      <c r="D25" s="11">
        <v>100</v>
      </c>
      <c r="E25" s="11">
        <v>99.18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4"/>
    </row>
    <row r="26" spans="1:36">
      <c r="A26" s="11"/>
      <c r="B26" s="12"/>
      <c r="C26" s="10" t="s">
        <v>7</v>
      </c>
      <c r="D26" s="11">
        <v>100</v>
      </c>
      <c r="E26" s="11">
        <v>90.59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4"/>
    </row>
    <row r="27" spans="1:36" ht="31.5">
      <c r="A27" s="11"/>
      <c r="B27" s="12"/>
      <c r="C27" s="10" t="s">
        <v>11</v>
      </c>
      <c r="D27" s="11">
        <v>100</v>
      </c>
      <c r="E27" s="11">
        <v>106.99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4"/>
    </row>
    <row r="28" spans="1:36">
      <c r="A28" s="11"/>
      <c r="B28" s="12"/>
      <c r="C28" s="10" t="s">
        <v>10</v>
      </c>
      <c r="D28" s="11">
        <v>100</v>
      </c>
      <c r="E28" s="11">
        <v>81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4"/>
    </row>
    <row r="29" spans="1:36" ht="31.5">
      <c r="A29" s="11"/>
      <c r="B29" s="12"/>
      <c r="C29" s="16" t="s">
        <v>62</v>
      </c>
      <c r="D29" s="11">
        <v>100</v>
      </c>
      <c r="E29" s="11">
        <v>62.82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4"/>
    </row>
    <row r="30" spans="1:36">
      <c r="A30" s="11"/>
      <c r="B30" s="12"/>
      <c r="C30" s="10" t="s">
        <v>24</v>
      </c>
      <c r="D30" s="11">
        <v>100</v>
      </c>
      <c r="E30" s="11">
        <v>70.349999999999994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4"/>
    </row>
    <row r="31" spans="1:36">
      <c r="A31" s="11"/>
      <c r="B31" s="12"/>
      <c r="C31" s="10" t="s">
        <v>23</v>
      </c>
      <c r="D31" s="11">
        <v>100</v>
      </c>
      <c r="E31" s="11">
        <v>59.38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4"/>
    </row>
    <row r="32" spans="1:36">
      <c r="A32" s="11"/>
      <c r="B32" s="12"/>
      <c r="C32" s="10" t="s">
        <v>20</v>
      </c>
      <c r="D32" s="11">
        <v>100</v>
      </c>
      <c r="E32" s="11">
        <v>87.07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4"/>
    </row>
    <row r="33" spans="1:36">
      <c r="A33" s="11"/>
      <c r="B33" s="12"/>
      <c r="C33" s="10" t="s">
        <v>21</v>
      </c>
      <c r="D33" s="11">
        <v>100</v>
      </c>
      <c r="E33" s="11">
        <v>62.54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4"/>
    </row>
    <row r="34" spans="1:36">
      <c r="A34" s="11"/>
      <c r="B34" s="12"/>
      <c r="C34" s="10" t="s">
        <v>22</v>
      </c>
      <c r="D34" s="11">
        <v>100</v>
      </c>
      <c r="E34" s="11">
        <v>60.3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4"/>
    </row>
    <row r="35" spans="1:36">
      <c r="A35" s="11"/>
      <c r="B35" s="12"/>
      <c r="C35" s="10" t="s">
        <v>13</v>
      </c>
      <c r="D35" s="11">
        <v>100</v>
      </c>
      <c r="E35" s="11">
        <v>93.92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4"/>
    </row>
    <row r="36" spans="1:36">
      <c r="A36" s="11"/>
      <c r="B36" s="12"/>
      <c r="C36" s="10" t="s">
        <v>14</v>
      </c>
      <c r="D36" s="11">
        <v>100</v>
      </c>
      <c r="E36" s="11">
        <v>163.38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4"/>
    </row>
    <row r="37" spans="1:36">
      <c r="A37" s="11"/>
      <c r="B37" s="12"/>
      <c r="C37" s="10" t="s">
        <v>16</v>
      </c>
      <c r="D37" s="11">
        <v>100</v>
      </c>
      <c r="E37" s="11">
        <v>103.94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4"/>
    </row>
    <row r="38" spans="1:36">
      <c r="A38" s="11"/>
      <c r="B38" s="12"/>
      <c r="C38" s="10" t="s">
        <v>58</v>
      </c>
      <c r="D38" s="11">
        <v>100</v>
      </c>
      <c r="E38" s="11">
        <v>114.95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4"/>
    </row>
    <row r="39" spans="1:36">
      <c r="A39" s="11"/>
      <c r="B39" s="12"/>
      <c r="C39" s="10" t="s">
        <v>57</v>
      </c>
      <c r="D39" s="11">
        <v>100</v>
      </c>
      <c r="E39" s="11">
        <v>84.83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4"/>
    </row>
    <row r="40" spans="1:36">
      <c r="A40" s="11"/>
      <c r="B40" s="12"/>
      <c r="C40" s="1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4"/>
    </row>
    <row r="41" spans="1:36">
      <c r="A41" s="11"/>
      <c r="B41" s="12"/>
      <c r="C41" s="1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4"/>
    </row>
    <row r="42" spans="1:36">
      <c r="A42" s="11"/>
      <c r="B42" s="12"/>
      <c r="C42" s="1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4"/>
    </row>
    <row r="43" spans="1:36">
      <c r="A43" s="11"/>
      <c r="B43" s="12"/>
      <c r="C43" s="1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4"/>
    </row>
    <row r="44" spans="1:36">
      <c r="A44" s="11"/>
      <c r="B44" s="12"/>
      <c r="C44" s="1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4"/>
    </row>
    <row r="45" spans="1:36">
      <c r="A45" s="11"/>
      <c r="B45" s="12"/>
      <c r="C45" s="1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4"/>
    </row>
    <row r="46" spans="1:36" ht="17.25" customHeight="1">
      <c r="A46" s="11"/>
      <c r="B46" s="12"/>
      <c r="C46" s="1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4"/>
    </row>
    <row r="47" spans="1:36" ht="17.25" customHeight="1">
      <c r="A47" s="11"/>
      <c r="B47" s="12"/>
      <c r="C47" s="1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4"/>
    </row>
    <row r="48" spans="1:36" ht="17.25" customHeight="1">
      <c r="A48" s="11"/>
      <c r="B48" s="12"/>
      <c r="C48" s="1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4"/>
    </row>
    <row r="49" spans="1:36" ht="17.25" customHeight="1">
      <c r="A49" s="11"/>
      <c r="B49" s="12"/>
      <c r="C49" s="1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4"/>
    </row>
    <row r="50" spans="1:36" ht="17.25" customHeight="1">
      <c r="A50" s="11"/>
      <c r="B50" s="12"/>
      <c r="C50" s="1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4"/>
    </row>
    <row r="51" spans="1:36">
      <c r="A51" s="11"/>
      <c r="B51" s="12"/>
      <c r="C51" s="1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4"/>
    </row>
    <row r="52" spans="1:36">
      <c r="A52" s="11"/>
      <c r="B52" s="12"/>
      <c r="C52" s="1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4"/>
    </row>
    <row r="53" spans="1:36">
      <c r="A53" s="11"/>
      <c r="B53" s="12"/>
      <c r="C53" s="1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4"/>
    </row>
    <row r="54" spans="1:36">
      <c r="C54" s="4"/>
    </row>
    <row r="57" spans="1:36" ht="47.25" customHeight="1">
      <c r="A57" s="25" t="s">
        <v>0</v>
      </c>
      <c r="B57" s="25" t="s">
        <v>1</v>
      </c>
      <c r="C57" s="25" t="s">
        <v>2</v>
      </c>
      <c r="D57" s="25" t="s">
        <v>3</v>
      </c>
      <c r="E57" s="25" t="s">
        <v>4</v>
      </c>
      <c r="F57" s="25" t="s">
        <v>5</v>
      </c>
      <c r="G57" s="22" t="s">
        <v>8</v>
      </c>
      <c r="H57" s="24"/>
      <c r="I57" s="24"/>
      <c r="J57" s="23"/>
      <c r="K57" s="22" t="s">
        <v>12</v>
      </c>
      <c r="L57" s="23"/>
      <c r="M57" s="24"/>
      <c r="N57" s="24"/>
      <c r="O57" s="22" t="s">
        <v>17</v>
      </c>
      <c r="P57" s="23"/>
      <c r="Q57" s="22" t="s">
        <v>53</v>
      </c>
      <c r="R57" s="23"/>
      <c r="S57" s="22" t="s">
        <v>9</v>
      </c>
      <c r="T57" s="23"/>
      <c r="U57" s="22" t="s">
        <v>19</v>
      </c>
      <c r="V57" s="24"/>
      <c r="W57" s="24"/>
      <c r="X57" s="24"/>
      <c r="Y57" s="24"/>
      <c r="Z57" s="23"/>
      <c r="AA57" s="22" t="s">
        <v>51</v>
      </c>
      <c r="AB57" s="24"/>
      <c r="AC57" s="24"/>
      <c r="AD57" s="24"/>
      <c r="AE57" s="24"/>
      <c r="AF57" s="23"/>
      <c r="AG57" s="22" t="s">
        <v>52</v>
      </c>
      <c r="AH57" s="23"/>
      <c r="AI57" s="22" t="s">
        <v>25</v>
      </c>
      <c r="AJ57" s="23"/>
    </row>
    <row r="58" spans="1:36" ht="126">
      <c r="A58" s="25"/>
      <c r="B58" s="25"/>
      <c r="C58" s="25"/>
      <c r="D58" s="25"/>
      <c r="E58" s="25"/>
      <c r="F58" s="25"/>
      <c r="G58" s="10" t="s">
        <v>6</v>
      </c>
      <c r="H58" s="10" t="s">
        <v>56</v>
      </c>
      <c r="I58" s="10" t="s">
        <v>7</v>
      </c>
      <c r="J58" s="10" t="s">
        <v>56</v>
      </c>
      <c r="K58" s="10" t="s">
        <v>11</v>
      </c>
      <c r="L58" s="10" t="s">
        <v>56</v>
      </c>
      <c r="M58" s="10" t="s">
        <v>10</v>
      </c>
      <c r="N58" s="10" t="s">
        <v>56</v>
      </c>
      <c r="O58" s="10" t="s">
        <v>18</v>
      </c>
      <c r="P58" s="10" t="s">
        <v>56</v>
      </c>
      <c r="Q58" s="10" t="s">
        <v>24</v>
      </c>
      <c r="R58" s="10" t="s">
        <v>56</v>
      </c>
      <c r="S58" s="10" t="s">
        <v>23</v>
      </c>
      <c r="T58" s="10" t="s">
        <v>56</v>
      </c>
      <c r="U58" s="10" t="s">
        <v>20</v>
      </c>
      <c r="V58" s="10" t="s">
        <v>56</v>
      </c>
      <c r="W58" s="10" t="s">
        <v>21</v>
      </c>
      <c r="X58" s="10" t="s">
        <v>56</v>
      </c>
      <c r="Y58" s="10" t="s">
        <v>22</v>
      </c>
      <c r="Z58" s="10" t="s">
        <v>56</v>
      </c>
      <c r="AA58" s="10" t="s">
        <v>13</v>
      </c>
      <c r="AB58" s="10" t="s">
        <v>56</v>
      </c>
      <c r="AC58" s="10" t="s">
        <v>14</v>
      </c>
      <c r="AD58" s="10" t="s">
        <v>56</v>
      </c>
      <c r="AE58" s="10" t="s">
        <v>16</v>
      </c>
      <c r="AF58" s="10" t="s">
        <v>56</v>
      </c>
      <c r="AG58" s="10" t="s">
        <v>15</v>
      </c>
      <c r="AH58" s="10" t="s">
        <v>56</v>
      </c>
      <c r="AI58" s="10" t="s">
        <v>57</v>
      </c>
      <c r="AJ58" s="9" t="s">
        <v>56</v>
      </c>
    </row>
    <row r="59" spans="1:36">
      <c r="A59" s="6">
        <v>1</v>
      </c>
      <c r="B59" s="8" t="s">
        <v>26</v>
      </c>
      <c r="C59" s="7">
        <v>32968</v>
      </c>
      <c r="D59" s="6" t="s">
        <v>27</v>
      </c>
      <c r="E59" s="6">
        <v>160</v>
      </c>
      <c r="F59" s="6">
        <v>75</v>
      </c>
      <c r="G59" s="18">
        <v>14</v>
      </c>
      <c r="H59" s="19">
        <f>G59/24*100</f>
        <v>58.333333333333336</v>
      </c>
      <c r="I59" s="18">
        <v>44.5</v>
      </c>
      <c r="J59" s="19">
        <f>I59/60*100</f>
        <v>74.166666666666671</v>
      </c>
      <c r="K59" s="18">
        <v>95</v>
      </c>
      <c r="L59" s="18">
        <f>K59/50*100</f>
        <v>190</v>
      </c>
      <c r="M59" s="18">
        <v>39.9</v>
      </c>
      <c r="N59" s="19">
        <f>M59/60*100</f>
        <v>66.499999999999986</v>
      </c>
      <c r="O59" s="18">
        <v>0.62</v>
      </c>
      <c r="P59" s="19">
        <f>0.3/O59*100</f>
        <v>48.387096774193544</v>
      </c>
      <c r="Q59" s="18">
        <v>33</v>
      </c>
      <c r="R59" s="19">
        <f>Q59/46*100</f>
        <v>71.739130434782609</v>
      </c>
      <c r="S59" s="18">
        <v>4.7</v>
      </c>
      <c r="T59" s="19">
        <f>S59/6*100</f>
        <v>78.333333333333329</v>
      </c>
      <c r="U59" s="18">
        <v>120</v>
      </c>
      <c r="V59" s="19">
        <f>U59/(F59*3)*100</f>
        <v>53.333333333333336</v>
      </c>
      <c r="W59" s="18">
        <v>77</v>
      </c>
      <c r="X59" s="19">
        <f>W59/(F59*2)*100</f>
        <v>51.333333333333329</v>
      </c>
      <c r="Y59" s="18">
        <v>70</v>
      </c>
      <c r="Z59" s="19">
        <f>Y59/(F59*2)*100</f>
        <v>46.666666666666664</v>
      </c>
      <c r="AA59" s="18">
        <v>21</v>
      </c>
      <c r="AB59" s="18">
        <f>AA59/25*100</f>
        <v>84</v>
      </c>
      <c r="AC59" s="18">
        <v>26</v>
      </c>
      <c r="AD59" s="18">
        <f>AC59/30*100</f>
        <v>86.666666666666671</v>
      </c>
      <c r="AE59" s="18">
        <v>111</v>
      </c>
      <c r="AF59" s="18">
        <f>AE59/80*100</f>
        <v>138.75</v>
      </c>
      <c r="AG59" s="18">
        <v>80</v>
      </c>
      <c r="AH59" s="18">
        <f>AG59/100*100</f>
        <v>80</v>
      </c>
      <c r="AI59" s="18">
        <v>29.27</v>
      </c>
      <c r="AJ59" s="20">
        <f>AI59/50*100</f>
        <v>58.540000000000006</v>
      </c>
    </row>
    <row r="60" spans="1:36">
      <c r="A60" s="6">
        <v>2</v>
      </c>
      <c r="B60" s="8" t="s">
        <v>28</v>
      </c>
      <c r="C60" s="7">
        <v>33109</v>
      </c>
      <c r="D60" s="6" t="s">
        <v>27</v>
      </c>
      <c r="E60" s="6">
        <v>160</v>
      </c>
      <c r="F60" s="6">
        <v>55</v>
      </c>
      <c r="G60" s="18">
        <v>21.3</v>
      </c>
      <c r="H60" s="18">
        <f t="shared" ref="H60:H65" si="15">G60/24*100</f>
        <v>88.75</v>
      </c>
      <c r="I60" s="18">
        <v>58.9</v>
      </c>
      <c r="J60" s="18">
        <f t="shared" ref="J60:J65" si="16">I60/60*100</f>
        <v>98.166666666666671</v>
      </c>
      <c r="K60" s="18">
        <v>22</v>
      </c>
      <c r="L60" s="19">
        <f t="shared" ref="L60:L65" si="17">K60/50*100</f>
        <v>44</v>
      </c>
      <c r="M60" s="18">
        <v>31.9</v>
      </c>
      <c r="N60" s="19">
        <f t="shared" ref="N60:N65" si="18">M60/60*100</f>
        <v>53.166666666666664</v>
      </c>
      <c r="O60" s="18">
        <v>0.33</v>
      </c>
      <c r="P60" s="18">
        <f t="shared" ref="P60:P64" si="19">0.3/O60*100</f>
        <v>90.909090909090907</v>
      </c>
      <c r="Q60" s="18">
        <v>30</v>
      </c>
      <c r="R60" s="19">
        <f t="shared" ref="R60:R65" si="20">Q60/46*100</f>
        <v>65.217391304347828</v>
      </c>
      <c r="S60" s="18">
        <v>3.95</v>
      </c>
      <c r="T60" s="19">
        <f t="shared" ref="T60:T65" si="21">S60/6*100</f>
        <v>65.833333333333329</v>
      </c>
      <c r="U60" s="18">
        <v>79</v>
      </c>
      <c r="V60" s="19">
        <f t="shared" ref="V60:V65" si="22">U60/(F60*3)*100</f>
        <v>47.878787878787875</v>
      </c>
      <c r="W60" s="18">
        <v>50</v>
      </c>
      <c r="X60" s="19">
        <f t="shared" ref="X60:X65" si="23">W60/(F60*2)*100</f>
        <v>45.454545454545453</v>
      </c>
      <c r="Y60" s="18">
        <v>45</v>
      </c>
      <c r="Z60" s="19">
        <f t="shared" ref="Z60:Z65" si="24">Y60/(F60*2)*100</f>
        <v>40.909090909090914</v>
      </c>
      <c r="AA60" s="18">
        <v>25</v>
      </c>
      <c r="AB60" s="18">
        <f t="shared" ref="AB60:AB65" si="25">AA60/25*100</f>
        <v>100</v>
      </c>
      <c r="AC60" s="18">
        <v>28</v>
      </c>
      <c r="AD60" s="18">
        <f t="shared" ref="AD60:AD65" si="26">AC60/30*100</f>
        <v>93.333333333333329</v>
      </c>
      <c r="AE60" s="18">
        <v>93</v>
      </c>
      <c r="AF60" s="18">
        <f t="shared" ref="AF60:AF65" si="27">AE60/80*100</f>
        <v>116.25000000000001</v>
      </c>
      <c r="AG60" s="18">
        <v>117</v>
      </c>
      <c r="AH60" s="18">
        <f t="shared" ref="AH60:AH65" si="28">AG60/100*100</f>
        <v>117</v>
      </c>
      <c r="AI60" s="18">
        <v>55.08</v>
      </c>
      <c r="AJ60" s="21">
        <f t="shared" ref="AJ60:AJ65" si="29">AI60/50*100</f>
        <v>110.16</v>
      </c>
    </row>
    <row r="61" spans="1:36">
      <c r="A61" s="6">
        <v>3</v>
      </c>
      <c r="B61" s="8" t="s">
        <v>31</v>
      </c>
      <c r="C61" s="7">
        <v>35403</v>
      </c>
      <c r="D61" s="6" t="s">
        <v>27</v>
      </c>
      <c r="E61" s="6">
        <v>167</v>
      </c>
      <c r="F61" s="6">
        <v>68</v>
      </c>
      <c r="G61" s="18">
        <v>20.399999999999999</v>
      </c>
      <c r="H61" s="18">
        <f t="shared" si="15"/>
        <v>85</v>
      </c>
      <c r="I61" s="18">
        <v>53.1</v>
      </c>
      <c r="J61" s="18">
        <f t="shared" si="16"/>
        <v>88.5</v>
      </c>
      <c r="K61" s="18">
        <v>34</v>
      </c>
      <c r="L61" s="19">
        <f t="shared" si="17"/>
        <v>68</v>
      </c>
      <c r="M61" s="18">
        <v>32.5</v>
      </c>
      <c r="N61" s="19">
        <f t="shared" si="18"/>
        <v>54.166666666666664</v>
      </c>
      <c r="O61" s="18">
        <v>0.44</v>
      </c>
      <c r="P61" s="19">
        <f t="shared" si="19"/>
        <v>68.181818181818173</v>
      </c>
      <c r="Q61" s="18">
        <v>33</v>
      </c>
      <c r="R61" s="19">
        <f t="shared" si="20"/>
        <v>71.739130434782609</v>
      </c>
      <c r="S61" s="18">
        <v>4.55</v>
      </c>
      <c r="T61" s="19">
        <f t="shared" si="21"/>
        <v>75.833333333333329</v>
      </c>
      <c r="U61" s="18">
        <v>170</v>
      </c>
      <c r="V61" s="18">
        <f t="shared" si="22"/>
        <v>83.333333333333343</v>
      </c>
      <c r="W61" s="18">
        <v>60</v>
      </c>
      <c r="X61" s="19">
        <f t="shared" si="23"/>
        <v>44.117647058823529</v>
      </c>
      <c r="Y61" s="18">
        <v>70</v>
      </c>
      <c r="Z61" s="19">
        <f t="shared" si="24"/>
        <v>51.470588235294116</v>
      </c>
      <c r="AA61" s="18">
        <v>32</v>
      </c>
      <c r="AB61" s="18">
        <f t="shared" si="25"/>
        <v>128</v>
      </c>
      <c r="AC61" s="18">
        <v>50</v>
      </c>
      <c r="AD61" s="18">
        <f t="shared" si="26"/>
        <v>166.66666666666669</v>
      </c>
      <c r="AE61" s="18">
        <v>101</v>
      </c>
      <c r="AF61" s="18">
        <f t="shared" si="27"/>
        <v>126.25</v>
      </c>
      <c r="AG61" s="18">
        <v>60</v>
      </c>
      <c r="AH61" s="19">
        <f t="shared" si="28"/>
        <v>60</v>
      </c>
      <c r="AI61" s="18">
        <v>42.56</v>
      </c>
      <c r="AJ61" s="21">
        <f t="shared" si="29"/>
        <v>85.12</v>
      </c>
    </row>
    <row r="62" spans="1:36">
      <c r="A62" s="6">
        <v>4</v>
      </c>
      <c r="B62" s="8" t="s">
        <v>32</v>
      </c>
      <c r="C62" s="7">
        <v>34912</v>
      </c>
      <c r="D62" s="6" t="s">
        <v>27</v>
      </c>
      <c r="E62" s="6">
        <v>154</v>
      </c>
      <c r="F62" s="6">
        <v>49</v>
      </c>
      <c r="G62" s="18">
        <v>20.100000000000001</v>
      </c>
      <c r="H62" s="18">
        <f t="shared" si="15"/>
        <v>83.75</v>
      </c>
      <c r="I62" s="18">
        <v>47</v>
      </c>
      <c r="J62" s="19">
        <f t="shared" si="16"/>
        <v>78.333333333333329</v>
      </c>
      <c r="K62" s="18">
        <v>62</v>
      </c>
      <c r="L62" s="18">
        <f t="shared" si="17"/>
        <v>124</v>
      </c>
      <c r="M62" s="18">
        <v>39.6</v>
      </c>
      <c r="N62" s="19">
        <f t="shared" si="18"/>
        <v>66</v>
      </c>
      <c r="O62" s="18">
        <v>0.47</v>
      </c>
      <c r="P62" s="19">
        <f t="shared" si="19"/>
        <v>63.829787234042556</v>
      </c>
      <c r="Q62" s="18">
        <v>31</v>
      </c>
      <c r="R62" s="19">
        <f t="shared" si="20"/>
        <v>67.391304347826093</v>
      </c>
      <c r="S62" s="18">
        <v>3.6</v>
      </c>
      <c r="T62" s="19">
        <f t="shared" si="21"/>
        <v>60</v>
      </c>
      <c r="U62" s="18">
        <v>170</v>
      </c>
      <c r="V62" s="18">
        <f t="shared" si="22"/>
        <v>115.64625850340136</v>
      </c>
      <c r="W62" s="18">
        <v>53</v>
      </c>
      <c r="X62" s="19">
        <f t="shared" si="23"/>
        <v>54.081632653061227</v>
      </c>
      <c r="Y62" s="18">
        <v>46</v>
      </c>
      <c r="Z62" s="19">
        <f t="shared" si="24"/>
        <v>46.938775510204081</v>
      </c>
      <c r="AA62" s="18">
        <v>28</v>
      </c>
      <c r="AB62" s="18">
        <f t="shared" si="25"/>
        <v>112.00000000000001</v>
      </c>
      <c r="AC62" s="18">
        <v>64</v>
      </c>
      <c r="AD62" s="18">
        <f t="shared" si="26"/>
        <v>213.33333333333334</v>
      </c>
      <c r="AE62" s="18">
        <v>70</v>
      </c>
      <c r="AF62" s="18">
        <f t="shared" si="27"/>
        <v>87.5</v>
      </c>
      <c r="AG62" s="18">
        <v>100</v>
      </c>
      <c r="AH62" s="18">
        <f t="shared" si="28"/>
        <v>100</v>
      </c>
      <c r="AI62" s="18">
        <v>40.869999999999997</v>
      </c>
      <c r="AJ62" s="21">
        <f t="shared" si="29"/>
        <v>81.739999999999995</v>
      </c>
    </row>
    <row r="63" spans="1:36">
      <c r="A63" s="6">
        <v>5</v>
      </c>
      <c r="B63" s="8" t="s">
        <v>33</v>
      </c>
      <c r="C63" s="7">
        <v>32998</v>
      </c>
      <c r="D63" s="6" t="s">
        <v>27</v>
      </c>
      <c r="E63" s="6">
        <v>157</v>
      </c>
      <c r="F63" s="6">
        <v>58</v>
      </c>
      <c r="G63" s="18">
        <v>17.3</v>
      </c>
      <c r="H63" s="19">
        <f t="shared" si="15"/>
        <v>72.083333333333329</v>
      </c>
      <c r="I63" s="18">
        <v>55.6</v>
      </c>
      <c r="J63" s="18">
        <f t="shared" si="16"/>
        <v>92.666666666666657</v>
      </c>
      <c r="K63" s="18">
        <v>81</v>
      </c>
      <c r="L63" s="18">
        <f t="shared" si="17"/>
        <v>162</v>
      </c>
      <c r="M63" s="18">
        <v>38.799999999999997</v>
      </c>
      <c r="N63" s="19">
        <f t="shared" si="18"/>
        <v>64.666666666666657</v>
      </c>
      <c r="O63" s="18">
        <v>0.34</v>
      </c>
      <c r="P63" s="18">
        <f t="shared" si="19"/>
        <v>88.235294117647044</v>
      </c>
      <c r="Q63" s="18">
        <v>21</v>
      </c>
      <c r="R63" s="19">
        <f t="shared" si="20"/>
        <v>45.652173913043477</v>
      </c>
      <c r="S63" s="18">
        <v>4.5</v>
      </c>
      <c r="T63" s="19">
        <f t="shared" si="21"/>
        <v>75</v>
      </c>
      <c r="U63" s="18">
        <v>107</v>
      </c>
      <c r="V63" s="19">
        <f t="shared" si="22"/>
        <v>61.494252873563212</v>
      </c>
      <c r="W63" s="18">
        <v>60</v>
      </c>
      <c r="X63" s="19">
        <f t="shared" si="23"/>
        <v>51.724137931034484</v>
      </c>
      <c r="Y63" s="18">
        <v>58</v>
      </c>
      <c r="Z63" s="19">
        <f t="shared" si="24"/>
        <v>50</v>
      </c>
      <c r="AA63" s="18">
        <v>25</v>
      </c>
      <c r="AB63" s="18">
        <f t="shared" si="25"/>
        <v>100</v>
      </c>
      <c r="AC63" s="18">
        <v>39</v>
      </c>
      <c r="AD63" s="18">
        <f t="shared" si="26"/>
        <v>130</v>
      </c>
      <c r="AE63" s="18">
        <v>106</v>
      </c>
      <c r="AF63" s="18">
        <f t="shared" si="27"/>
        <v>132.5</v>
      </c>
      <c r="AG63" s="18">
        <v>96</v>
      </c>
      <c r="AH63" s="18">
        <f t="shared" si="28"/>
        <v>96</v>
      </c>
      <c r="AI63" s="18">
        <v>40.96</v>
      </c>
      <c r="AJ63" s="21">
        <f t="shared" si="29"/>
        <v>81.92</v>
      </c>
    </row>
    <row r="64" spans="1:36">
      <c r="A64" s="6">
        <v>6</v>
      </c>
      <c r="B64" s="8" t="s">
        <v>36</v>
      </c>
      <c r="C64" s="7">
        <v>34224</v>
      </c>
      <c r="D64" s="6" t="s">
        <v>27</v>
      </c>
      <c r="E64" s="6">
        <v>162</v>
      </c>
      <c r="F64" s="6">
        <v>61</v>
      </c>
      <c r="G64" s="18">
        <v>20.100000000000001</v>
      </c>
      <c r="H64" s="18">
        <f t="shared" si="15"/>
        <v>83.75</v>
      </c>
      <c r="I64" s="18">
        <v>45.4</v>
      </c>
      <c r="J64" s="19">
        <f t="shared" si="16"/>
        <v>75.666666666666657</v>
      </c>
      <c r="K64" s="18">
        <v>12.8</v>
      </c>
      <c r="L64" s="19">
        <f t="shared" si="17"/>
        <v>25.6</v>
      </c>
      <c r="M64" s="18">
        <v>37</v>
      </c>
      <c r="N64" s="19">
        <f t="shared" si="18"/>
        <v>61.666666666666671</v>
      </c>
      <c r="O64" s="18">
        <v>0.41</v>
      </c>
      <c r="P64" s="19">
        <f t="shared" si="19"/>
        <v>73.170731707317074</v>
      </c>
      <c r="Q64" s="18">
        <v>30</v>
      </c>
      <c r="R64" s="19">
        <f t="shared" si="20"/>
        <v>65.217391304347828</v>
      </c>
      <c r="S64" s="18">
        <v>3.8</v>
      </c>
      <c r="T64" s="19">
        <f t="shared" si="21"/>
        <v>63.333333333333329</v>
      </c>
      <c r="U64" s="18">
        <v>133</v>
      </c>
      <c r="V64" s="19">
        <f t="shared" si="22"/>
        <v>72.677595628415304</v>
      </c>
      <c r="W64" s="18">
        <v>51</v>
      </c>
      <c r="X64" s="19">
        <f t="shared" si="23"/>
        <v>41.803278688524593</v>
      </c>
      <c r="Y64" s="18">
        <v>62</v>
      </c>
      <c r="Z64" s="19">
        <f t="shared" si="24"/>
        <v>50.819672131147541</v>
      </c>
      <c r="AA64" s="18">
        <v>19</v>
      </c>
      <c r="AB64" s="19">
        <f t="shared" si="25"/>
        <v>76</v>
      </c>
      <c r="AC64" s="18">
        <v>37</v>
      </c>
      <c r="AD64" s="18">
        <f t="shared" si="26"/>
        <v>123.33333333333334</v>
      </c>
      <c r="AE64" s="18">
        <v>110</v>
      </c>
      <c r="AF64" s="18">
        <f t="shared" si="27"/>
        <v>137.5</v>
      </c>
      <c r="AG64" s="18">
        <v>120</v>
      </c>
      <c r="AH64" s="18">
        <f t="shared" si="28"/>
        <v>120</v>
      </c>
      <c r="AI64" s="18">
        <v>38.880000000000003</v>
      </c>
      <c r="AJ64" s="20">
        <f t="shared" si="29"/>
        <v>77.760000000000005</v>
      </c>
    </row>
    <row r="65" spans="1:36">
      <c r="A65" s="6">
        <v>7</v>
      </c>
      <c r="B65" s="8" t="s">
        <v>37</v>
      </c>
      <c r="C65" s="7">
        <v>34183</v>
      </c>
      <c r="D65" s="6" t="s">
        <v>27</v>
      </c>
      <c r="E65" s="6">
        <v>162</v>
      </c>
      <c r="F65" s="6">
        <v>67</v>
      </c>
      <c r="G65" s="18">
        <v>21.3</v>
      </c>
      <c r="H65" s="18">
        <f t="shared" si="15"/>
        <v>88.75</v>
      </c>
      <c r="I65" s="18">
        <v>51.3</v>
      </c>
      <c r="J65" s="18">
        <f t="shared" si="16"/>
        <v>85.5</v>
      </c>
      <c r="K65" s="18">
        <v>14.44</v>
      </c>
      <c r="L65" s="19">
        <f t="shared" si="17"/>
        <v>28.88</v>
      </c>
      <c r="M65" s="18">
        <v>35.299999999999997</v>
      </c>
      <c r="N65" s="19">
        <f t="shared" si="18"/>
        <v>58.833333333333329</v>
      </c>
      <c r="O65" s="18">
        <v>0.32</v>
      </c>
      <c r="P65" s="18">
        <f>0.3/O65*100</f>
        <v>93.75</v>
      </c>
      <c r="Q65" s="18">
        <v>31</v>
      </c>
      <c r="R65" s="19">
        <f t="shared" si="20"/>
        <v>67.391304347826093</v>
      </c>
      <c r="S65" s="18">
        <v>4</v>
      </c>
      <c r="T65" s="19">
        <f t="shared" si="21"/>
        <v>66.666666666666657</v>
      </c>
      <c r="U65" s="18">
        <v>133</v>
      </c>
      <c r="V65" s="19">
        <f t="shared" si="22"/>
        <v>66.169154228855717</v>
      </c>
      <c r="W65" s="18">
        <v>72</v>
      </c>
      <c r="X65" s="19">
        <f t="shared" si="23"/>
        <v>53.731343283582092</v>
      </c>
      <c r="Y65" s="18">
        <v>64</v>
      </c>
      <c r="Z65" s="19">
        <f t="shared" si="24"/>
        <v>47.761194029850742</v>
      </c>
      <c r="AA65" s="18">
        <v>26</v>
      </c>
      <c r="AB65" s="18">
        <f t="shared" si="25"/>
        <v>104</v>
      </c>
      <c r="AC65" s="18">
        <v>41</v>
      </c>
      <c r="AD65" s="18">
        <f t="shared" si="26"/>
        <v>136.66666666666666</v>
      </c>
      <c r="AE65" s="18">
        <v>117</v>
      </c>
      <c r="AF65" s="18">
        <f t="shared" si="27"/>
        <v>146.25</v>
      </c>
      <c r="AG65" s="18">
        <v>86</v>
      </c>
      <c r="AH65" s="18">
        <f t="shared" si="28"/>
        <v>86</v>
      </c>
      <c r="AI65" s="18">
        <v>42.65</v>
      </c>
      <c r="AJ65" s="21">
        <f t="shared" si="29"/>
        <v>85.3</v>
      </c>
    </row>
    <row r="67" spans="1:36">
      <c r="E67" s="2" t="s">
        <v>55</v>
      </c>
      <c r="G67" s="2">
        <v>24</v>
      </c>
      <c r="I67" s="2">
        <v>60</v>
      </c>
      <c r="K67" s="2">
        <v>50</v>
      </c>
      <c r="M67" s="2">
        <v>60</v>
      </c>
      <c r="O67" s="2">
        <v>0.3</v>
      </c>
      <c r="Q67" s="2">
        <v>46</v>
      </c>
      <c r="S67" s="2">
        <v>6</v>
      </c>
      <c r="AA67" s="2">
        <v>25</v>
      </c>
      <c r="AC67" s="2">
        <v>30</v>
      </c>
      <c r="AE67" s="2">
        <v>80</v>
      </c>
      <c r="AG67" s="2">
        <v>100</v>
      </c>
      <c r="AI67" s="2">
        <v>50</v>
      </c>
    </row>
    <row r="68" spans="1:36">
      <c r="E68" s="2" t="s">
        <v>56</v>
      </c>
      <c r="H68" s="17">
        <f>AVERAGE(H59:H65)</f>
        <v>80.059523809523824</v>
      </c>
      <c r="J68" s="17">
        <f>AVERAGE(J59:J65)</f>
        <v>84.714285714285708</v>
      </c>
      <c r="L68" s="17">
        <f>AVERAGE(L59:L65)</f>
        <v>91.782857142857139</v>
      </c>
      <c r="N68" s="17">
        <f>AVERAGE(N59:N65)</f>
        <v>60.714285714285715</v>
      </c>
      <c r="P68" s="17">
        <f>AVERAGE(P59:P65)</f>
        <v>75.209116989158474</v>
      </c>
      <c r="R68" s="17">
        <f>AVERAGE(R59:R65)</f>
        <v>64.906832298136649</v>
      </c>
      <c r="T68" s="17">
        <f>AVERAGE(T59:T65)</f>
        <v>69.285714285714292</v>
      </c>
      <c r="V68" s="17">
        <f>AVERAGE(V59:V65)</f>
        <v>71.504673682812879</v>
      </c>
      <c r="X68" s="17">
        <f>AVERAGE(X59:X65)</f>
        <v>48.892274057557813</v>
      </c>
      <c r="Z68" s="17">
        <f>AVERAGE(Z59:Z65)</f>
        <v>47.795141068893443</v>
      </c>
      <c r="AB68" s="17">
        <f>AVERAGE(AB59:AB65)</f>
        <v>100.57142857142857</v>
      </c>
      <c r="AD68" s="17">
        <f>AVERAGE(AD59:AD65)</f>
        <v>135.71428571428572</v>
      </c>
      <c r="AF68" s="17">
        <f>AVERAGE(AF59:AF65)</f>
        <v>126.42857142857143</v>
      </c>
      <c r="AH68" s="17">
        <f>AVERAGE(AH59:AH65)</f>
        <v>94.142857142857139</v>
      </c>
      <c r="AJ68" s="17">
        <f>AVERAGE(AJ59:AJ65)</f>
        <v>82.934285714285707</v>
      </c>
    </row>
    <row r="70" spans="1:36">
      <c r="C70" s="13" t="s">
        <v>59</v>
      </c>
      <c r="D70" s="11" t="s">
        <v>60</v>
      </c>
      <c r="E70" s="11" t="s">
        <v>61</v>
      </c>
    </row>
    <row r="71" spans="1:36">
      <c r="C71" s="10" t="s">
        <v>6</v>
      </c>
      <c r="D71" s="11">
        <v>100</v>
      </c>
      <c r="E71" s="11">
        <v>80.06</v>
      </c>
    </row>
    <row r="72" spans="1:36">
      <c r="C72" s="10" t="s">
        <v>7</v>
      </c>
      <c r="D72" s="11">
        <v>100</v>
      </c>
      <c r="E72" s="11">
        <v>84.71</v>
      </c>
    </row>
    <row r="73" spans="1:36" ht="31.5">
      <c r="C73" s="10" t="s">
        <v>11</v>
      </c>
      <c r="D73" s="11">
        <v>100</v>
      </c>
      <c r="E73" s="11">
        <v>91.78</v>
      </c>
    </row>
    <row r="74" spans="1:36">
      <c r="C74" s="10" t="s">
        <v>10</v>
      </c>
      <c r="D74" s="11">
        <v>100</v>
      </c>
      <c r="E74" s="11">
        <v>60.71</v>
      </c>
    </row>
    <row r="75" spans="1:36" ht="31.5">
      <c r="C75" s="16" t="s">
        <v>62</v>
      </c>
      <c r="D75" s="11">
        <v>100</v>
      </c>
      <c r="E75" s="11">
        <v>75.209999999999994</v>
      </c>
    </row>
    <row r="76" spans="1:36">
      <c r="C76" s="10" t="s">
        <v>24</v>
      </c>
      <c r="D76" s="11">
        <v>100</v>
      </c>
      <c r="E76" s="11">
        <v>64.91</v>
      </c>
    </row>
    <row r="77" spans="1:36">
      <c r="C77" s="10" t="s">
        <v>23</v>
      </c>
      <c r="D77" s="11">
        <v>100</v>
      </c>
      <c r="E77" s="11">
        <v>69.290000000000006</v>
      </c>
    </row>
    <row r="78" spans="1:36">
      <c r="C78" s="10" t="s">
        <v>20</v>
      </c>
      <c r="D78" s="11">
        <v>100</v>
      </c>
      <c r="E78" s="11">
        <v>71.5</v>
      </c>
    </row>
    <row r="79" spans="1:36">
      <c r="C79" s="10" t="s">
        <v>21</v>
      </c>
      <c r="D79" s="11">
        <v>100</v>
      </c>
      <c r="E79" s="11">
        <v>48.89</v>
      </c>
    </row>
    <row r="80" spans="1:36">
      <c r="C80" s="10" t="s">
        <v>22</v>
      </c>
      <c r="D80" s="11">
        <v>100</v>
      </c>
      <c r="E80" s="11">
        <v>47.8</v>
      </c>
    </row>
    <row r="81" spans="3:5">
      <c r="C81" s="10" t="s">
        <v>13</v>
      </c>
      <c r="D81" s="11">
        <v>100</v>
      </c>
      <c r="E81" s="11">
        <v>100.57</v>
      </c>
    </row>
    <row r="82" spans="3:5">
      <c r="C82" s="10" t="s">
        <v>14</v>
      </c>
      <c r="D82" s="11">
        <v>100</v>
      </c>
      <c r="E82" s="11">
        <v>135.71</v>
      </c>
    </row>
    <row r="83" spans="3:5">
      <c r="C83" s="10" t="s">
        <v>16</v>
      </c>
      <c r="D83" s="11">
        <v>100</v>
      </c>
      <c r="E83" s="11">
        <v>126.43</v>
      </c>
    </row>
    <row r="84" spans="3:5">
      <c r="C84" s="10" t="s">
        <v>58</v>
      </c>
      <c r="D84" s="11">
        <v>100</v>
      </c>
      <c r="E84" s="11">
        <v>94.14</v>
      </c>
    </row>
    <row r="85" spans="3:5">
      <c r="C85" s="10" t="s">
        <v>57</v>
      </c>
      <c r="D85" s="11">
        <v>100</v>
      </c>
      <c r="E85" s="11">
        <v>82.93</v>
      </c>
    </row>
  </sheetData>
  <mergeCells count="32">
    <mergeCell ref="F57:F58"/>
    <mergeCell ref="A57:A58"/>
    <mergeCell ref="B57:B58"/>
    <mergeCell ref="C57:C58"/>
    <mergeCell ref="D57:D58"/>
    <mergeCell ref="E57:E58"/>
    <mergeCell ref="F1:F2"/>
    <mergeCell ref="G1:J1"/>
    <mergeCell ref="K1:L1"/>
    <mergeCell ref="M1:N1"/>
    <mergeCell ref="O1:P1"/>
    <mergeCell ref="A1:A2"/>
    <mergeCell ref="B1:B2"/>
    <mergeCell ref="C1:C2"/>
    <mergeCell ref="D1:D2"/>
    <mergeCell ref="E1:E2"/>
    <mergeCell ref="S1:T1"/>
    <mergeCell ref="U1:Z1"/>
    <mergeCell ref="AG1:AH1"/>
    <mergeCell ref="AI1:AJ1"/>
    <mergeCell ref="G57:J57"/>
    <mergeCell ref="K57:L57"/>
    <mergeCell ref="M57:N57"/>
    <mergeCell ref="O57:P57"/>
    <mergeCell ref="Q57:R57"/>
    <mergeCell ref="S57:T57"/>
    <mergeCell ref="U57:Z57"/>
    <mergeCell ref="AA57:AF57"/>
    <mergeCell ref="AG57:AH57"/>
    <mergeCell ref="AI57:AJ57"/>
    <mergeCell ref="Q1:R1"/>
    <mergeCell ref="AA1:AF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2015-04-30T01:13:42Z</dcterms:modified>
</cp:coreProperties>
</file>