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E62" i="1"/>
  <c r="E61"/>
  <c r="E60"/>
  <c r="E59"/>
  <c r="E58"/>
  <c r="E57"/>
  <c r="E56"/>
  <c r="E55"/>
  <c r="E54"/>
  <c r="E53"/>
  <c r="E52"/>
  <c r="E51"/>
  <c r="E50"/>
  <c r="E49"/>
  <c r="E48"/>
  <c r="E47"/>
  <c r="C61"/>
  <c r="C60"/>
  <c r="C59"/>
  <c r="C57"/>
  <c r="C56"/>
  <c r="C55"/>
  <c r="C54"/>
  <c r="C53"/>
  <c r="C52"/>
  <c r="C51"/>
  <c r="C50"/>
  <c r="C49"/>
  <c r="C48"/>
  <c r="C47"/>
  <c r="E27"/>
  <c r="E26"/>
  <c r="E25"/>
  <c r="E24"/>
  <c r="E23"/>
  <c r="E22"/>
  <c r="E21"/>
  <c r="E20"/>
  <c r="E19"/>
  <c r="E18"/>
  <c r="E17"/>
  <c r="E16"/>
  <c r="E15"/>
  <c r="E14"/>
  <c r="E13"/>
  <c r="E12"/>
  <c r="C26"/>
  <c r="C25"/>
  <c r="C24"/>
  <c r="C22"/>
  <c r="C21"/>
  <c r="C20"/>
  <c r="C19"/>
  <c r="C18"/>
  <c r="C17"/>
  <c r="C16"/>
  <c r="C15"/>
  <c r="C14"/>
  <c r="C13"/>
  <c r="C12"/>
  <c r="AL44"/>
  <c r="AJ44"/>
  <c r="AH44"/>
  <c r="AF44"/>
  <c r="AD44"/>
  <c r="AB44"/>
  <c r="Z44"/>
  <c r="X44"/>
  <c r="V44"/>
  <c r="T44"/>
  <c r="R44"/>
  <c r="P44"/>
  <c r="N44"/>
  <c r="L44"/>
  <c r="J44"/>
  <c r="H44"/>
  <c r="AL9"/>
  <c r="AJ9"/>
  <c r="AH9"/>
  <c r="AF9"/>
  <c r="AD9"/>
  <c r="AB9"/>
  <c r="Z9"/>
  <c r="X9"/>
  <c r="V9"/>
  <c r="T9"/>
  <c r="R9"/>
  <c r="P9"/>
  <c r="N9"/>
  <c r="L9"/>
  <c r="J9"/>
  <c r="H9"/>
  <c r="AH41"/>
  <c r="AH40"/>
  <c r="AF41"/>
  <c r="AF40"/>
  <c r="AH4"/>
  <c r="AH5"/>
  <c r="AH6"/>
  <c r="AH3"/>
  <c r="AF4"/>
  <c r="AF5"/>
  <c r="AF6"/>
  <c r="AF3"/>
  <c r="AL41"/>
  <c r="AL40"/>
  <c r="AJ41"/>
  <c r="AJ40"/>
  <c r="AD41"/>
  <c r="AD40"/>
  <c r="AB41"/>
  <c r="AB40"/>
  <c r="Z41"/>
  <c r="Z40"/>
  <c r="X41"/>
  <c r="X40"/>
  <c r="V41"/>
  <c r="V40"/>
  <c r="T41"/>
  <c r="T40"/>
  <c r="R41"/>
  <c r="R40"/>
  <c r="P41"/>
  <c r="P40"/>
  <c r="N41"/>
  <c r="N40"/>
  <c r="L41"/>
  <c r="L40"/>
  <c r="J41"/>
  <c r="J40"/>
  <c r="H41"/>
  <c r="H40"/>
  <c r="AL4"/>
  <c r="AL5"/>
  <c r="AL6"/>
  <c r="AL3"/>
  <c r="AJ4"/>
  <c r="AJ5"/>
  <c r="AJ6"/>
  <c r="AJ3"/>
  <c r="AD4"/>
  <c r="AD5"/>
  <c r="AD6"/>
  <c r="AD3"/>
  <c r="AB4"/>
  <c r="AB5"/>
  <c r="AB6"/>
  <c r="AB3"/>
  <c r="Z4"/>
  <c r="Z5"/>
  <c r="Z6"/>
  <c r="Z3"/>
  <c r="X4"/>
  <c r="X5"/>
  <c r="X6"/>
  <c r="X3"/>
  <c r="V4"/>
  <c r="V5"/>
  <c r="V6"/>
  <c r="V3"/>
  <c r="T4"/>
  <c r="T5"/>
  <c r="T6"/>
  <c r="T3"/>
  <c r="R4"/>
  <c r="R5"/>
  <c r="R6"/>
  <c r="R3"/>
  <c r="P4"/>
  <c r="P5"/>
  <c r="P6"/>
  <c r="P3"/>
  <c r="N4"/>
  <c r="N5"/>
  <c r="N6"/>
  <c r="N3"/>
  <c r="L4"/>
  <c r="L5"/>
  <c r="L6"/>
  <c r="L3"/>
  <c r="J4"/>
  <c r="J5"/>
  <c r="J6"/>
  <c r="J3"/>
  <c r="H4"/>
  <c r="H5"/>
  <c r="H6"/>
  <c r="H3"/>
</calcChain>
</file>

<file path=xl/sharedStrings.xml><?xml version="1.0" encoding="utf-8"?>
<sst xmlns="http://schemas.openxmlformats.org/spreadsheetml/2006/main" count="129" uniqueCount="52">
  <si>
    <t>NO</t>
  </si>
  <si>
    <t>NAMA</t>
  </si>
  <si>
    <t>TGL LAHIR</t>
  </si>
  <si>
    <t>L/P</t>
  </si>
  <si>
    <t>TB</t>
  </si>
  <si>
    <t>BB</t>
  </si>
  <si>
    <t>SIT &amp; REACH</t>
  </si>
  <si>
    <t>TRUNK LIFT</t>
  </si>
  <si>
    <t>FLEXIBILITY</t>
  </si>
  <si>
    <t>POWER</t>
  </si>
  <si>
    <t>HIGH JUMP</t>
  </si>
  <si>
    <t>POWER/FORCE PLATFORM 3D</t>
  </si>
  <si>
    <t>STORK STAND TEST</t>
  </si>
  <si>
    <t>BALANCE</t>
  </si>
  <si>
    <t>SIT UP</t>
  </si>
  <si>
    <t>PUSH UP</t>
  </si>
  <si>
    <t>HARDLE JUMP</t>
  </si>
  <si>
    <t>BACK LIFT</t>
  </si>
  <si>
    <t>COORDINATION</t>
  </si>
  <si>
    <t>SPEED COORDINATION REACTION TIME</t>
  </si>
  <si>
    <t>SQUATS</t>
  </si>
  <si>
    <t>BENCH PRESS</t>
  </si>
  <si>
    <t>MEDICINE BALL</t>
  </si>
  <si>
    <t>CARDIO PULMONARY EXERCISE TEST</t>
  </si>
  <si>
    <t>SIDE STEP</t>
  </si>
  <si>
    <t>AEROBIC CAPACITY</t>
  </si>
  <si>
    <t>P</t>
  </si>
  <si>
    <t>L</t>
  </si>
  <si>
    <t>AUDIO</t>
  </si>
  <si>
    <t>VISUAL</t>
  </si>
  <si>
    <t>SPEED REACTION/WHOLE BODY REACTION</t>
  </si>
  <si>
    <t>AGILITY</t>
  </si>
  <si>
    <t>STRENGTH (1 RM)</t>
  </si>
  <si>
    <t xml:space="preserve"> MUSCLE STAMINA</t>
  </si>
  <si>
    <t>POWER ENDURANCE</t>
  </si>
  <si>
    <t>DADAN ANANDA</t>
  </si>
  <si>
    <t>ERNY AMALIA LESTARI</t>
  </si>
  <si>
    <t>MARTEN SURATI</t>
  </si>
  <si>
    <t>ALBERTO ALFONS</t>
  </si>
  <si>
    <t>NI LUH GEDE YENI W.D.</t>
  </si>
  <si>
    <t>GEREN SP PATTINAMA</t>
  </si>
  <si>
    <t>52</t>
  </si>
  <si>
    <t>62</t>
  </si>
  <si>
    <t>53</t>
  </si>
  <si>
    <t>55</t>
  </si>
  <si>
    <t>T</t>
  </si>
  <si>
    <t>%</t>
  </si>
  <si>
    <t>PARAMETER</t>
  </si>
  <si>
    <t>VO2 MAX</t>
  </si>
  <si>
    <t>SPEED CORDINATION</t>
  </si>
  <si>
    <t>TARGET</t>
  </si>
  <si>
    <t>HASIL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</si>
</sst>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5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vertical="center" wrapText="1"/>
    </xf>
    <xf numFmtId="15" fontId="1" fillId="0" borderId="0" xfId="0" applyNumberFormat="1" applyFont="1" applyBorder="1" applyAlignment="1">
      <alignment horizontal="left"/>
    </xf>
    <xf numFmtId="1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en-US"/>
              <a:t>HASIL TES FISIK TINJU PA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Sheet1!$D$11</c:f>
              <c:strCache>
                <c:ptCount val="1"/>
                <c:pt idx="0">
                  <c:v>TARGET</c:v>
                </c:pt>
              </c:strCache>
            </c:strRef>
          </c:tx>
          <c:cat>
            <c:strRef>
              <c:f>Sheet1!$C$12:$C$27</c:f>
              <c:strCache>
                <c:ptCount val="16"/>
                <c:pt idx="0">
                  <c:v>SIT &amp; REACH</c:v>
                </c:pt>
                <c:pt idx="1">
                  <c:v>TRUNK LIFT</c:v>
                </c:pt>
                <c:pt idx="2">
                  <c:v>AUDIO</c:v>
                </c:pt>
                <c:pt idx="3">
                  <c:v>VISUAL</c:v>
                </c:pt>
                <c:pt idx="4">
                  <c:v>HIGH JUMP</c:v>
                </c:pt>
                <c:pt idx="5">
                  <c:v>STORK STAND TEST</c:v>
                </c:pt>
                <c:pt idx="6">
                  <c:v>SIDE STEP</c:v>
                </c:pt>
                <c:pt idx="7">
                  <c:v>SIT UP</c:v>
                </c:pt>
                <c:pt idx="8">
                  <c:v>PUSH UP</c:v>
                </c:pt>
                <c:pt idx="9">
                  <c:v>BACK LIFT</c:v>
                </c:pt>
                <c:pt idx="10">
                  <c:v>HARDLE JUMP</c:v>
                </c:pt>
                <c:pt idx="11">
                  <c:v>SPEED CORDINATION</c:v>
                </c:pt>
                <c:pt idx="12">
                  <c:v>SQUATS</c:v>
                </c:pt>
                <c:pt idx="13">
                  <c:v>BENCH PRESS</c:v>
                </c:pt>
                <c:pt idx="14">
                  <c:v>MEDICINE BALL</c:v>
                </c:pt>
                <c:pt idx="15">
                  <c:v>VO2 MAX</c:v>
                </c:pt>
              </c:strCache>
            </c:strRef>
          </c:cat>
          <c:val>
            <c:numRef>
              <c:f>Sheet1!$D$12:$D$27</c:f>
              <c:numCache>
                <c:formatCode>General</c:formatCode>
                <c:ptCount val="1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Sheet1!$E$11</c:f>
              <c:strCache>
                <c:ptCount val="1"/>
                <c:pt idx="0">
                  <c:v>HASIL</c:v>
                </c:pt>
              </c:strCache>
            </c:strRef>
          </c:tx>
          <c:cat>
            <c:strRef>
              <c:f>Sheet1!$C$12:$C$27</c:f>
              <c:strCache>
                <c:ptCount val="16"/>
                <c:pt idx="0">
                  <c:v>SIT &amp; REACH</c:v>
                </c:pt>
                <c:pt idx="1">
                  <c:v>TRUNK LIFT</c:v>
                </c:pt>
                <c:pt idx="2">
                  <c:v>AUDIO</c:v>
                </c:pt>
                <c:pt idx="3">
                  <c:v>VISUAL</c:v>
                </c:pt>
                <c:pt idx="4">
                  <c:v>HIGH JUMP</c:v>
                </c:pt>
                <c:pt idx="5">
                  <c:v>STORK STAND TEST</c:v>
                </c:pt>
                <c:pt idx="6">
                  <c:v>SIDE STEP</c:v>
                </c:pt>
                <c:pt idx="7">
                  <c:v>SIT UP</c:v>
                </c:pt>
                <c:pt idx="8">
                  <c:v>PUSH UP</c:v>
                </c:pt>
                <c:pt idx="9">
                  <c:v>BACK LIFT</c:v>
                </c:pt>
                <c:pt idx="10">
                  <c:v>HARDLE JUMP</c:v>
                </c:pt>
                <c:pt idx="11">
                  <c:v>SPEED CORDINATION</c:v>
                </c:pt>
                <c:pt idx="12">
                  <c:v>SQUATS</c:v>
                </c:pt>
                <c:pt idx="13">
                  <c:v>BENCH PRESS</c:v>
                </c:pt>
                <c:pt idx="14">
                  <c:v>MEDICINE BALL</c:v>
                </c:pt>
                <c:pt idx="15">
                  <c:v>VO2 MAX</c:v>
                </c:pt>
              </c:strCache>
            </c:strRef>
          </c:cat>
          <c:val>
            <c:numRef>
              <c:f>Sheet1!$E$12:$E$27</c:f>
              <c:numCache>
                <c:formatCode>0</c:formatCode>
                <c:ptCount val="16"/>
                <c:pt idx="0">
                  <c:v>60.499999999999993</c:v>
                </c:pt>
                <c:pt idx="1">
                  <c:v>75.599999999999994</c:v>
                </c:pt>
                <c:pt idx="2">
                  <c:v>55.598769099672424</c:v>
                </c:pt>
                <c:pt idx="3">
                  <c:v>61.081477434079986</c:v>
                </c:pt>
                <c:pt idx="4">
                  <c:v>75.5</c:v>
                </c:pt>
                <c:pt idx="5">
                  <c:v>104.67500000000001</c:v>
                </c:pt>
                <c:pt idx="6">
                  <c:v>82</c:v>
                </c:pt>
                <c:pt idx="7">
                  <c:v>94.166666666666671</c:v>
                </c:pt>
                <c:pt idx="8">
                  <c:v>138.125</c:v>
                </c:pt>
                <c:pt idx="9">
                  <c:v>66</c:v>
                </c:pt>
                <c:pt idx="10">
                  <c:v>141.66666666666669</c:v>
                </c:pt>
                <c:pt idx="11">
                  <c:v>54.020360327235956</c:v>
                </c:pt>
                <c:pt idx="12">
                  <c:v>76.503565124489043</c:v>
                </c:pt>
                <c:pt idx="13">
                  <c:v>57.712078455964324</c:v>
                </c:pt>
                <c:pt idx="14">
                  <c:v>56.03125</c:v>
                </c:pt>
                <c:pt idx="15">
                  <c:v>89.362499999999997</c:v>
                </c:pt>
              </c:numCache>
            </c:numRef>
          </c:val>
        </c:ser>
        <c:axId val="39211392"/>
        <c:axId val="39212928"/>
      </c:radarChart>
      <c:catAx>
        <c:axId val="39211392"/>
        <c:scaling>
          <c:orientation val="minMax"/>
        </c:scaling>
        <c:axPos val="b"/>
        <c:majorGridlines/>
        <c:majorTickMark val="none"/>
        <c:tickLblPos val="nextTo"/>
        <c:spPr>
          <a:ln w="9525">
            <a:noFill/>
          </a:ln>
        </c:spPr>
        <c:crossAx val="39212928"/>
        <c:crosses val="autoZero"/>
        <c:auto val="1"/>
        <c:lblAlgn val="ctr"/>
        <c:lblOffset val="100"/>
      </c:catAx>
      <c:valAx>
        <c:axId val="3921292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39211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en-US"/>
              <a:t>HASIL TES FISIK TINJU PI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Sheet1!$D$46</c:f>
              <c:strCache>
                <c:ptCount val="1"/>
                <c:pt idx="0">
                  <c:v>TARGET</c:v>
                </c:pt>
              </c:strCache>
            </c:strRef>
          </c:tx>
          <c:cat>
            <c:strRef>
              <c:f>Sheet1!$C$47:$C$62</c:f>
              <c:strCache>
                <c:ptCount val="16"/>
                <c:pt idx="0">
                  <c:v>00-Jan-00</c:v>
                </c:pt>
                <c:pt idx="1">
                  <c:v>00-Jan-00</c:v>
                </c:pt>
                <c:pt idx="2">
                  <c:v>00-Jan-00</c:v>
                </c:pt>
                <c:pt idx="3">
                  <c:v>00-Jan-00</c:v>
                </c:pt>
                <c:pt idx="4">
                  <c:v>00-Jan-00</c:v>
                </c:pt>
                <c:pt idx="5">
                  <c:v>00-Jan-00</c:v>
                </c:pt>
                <c:pt idx="6">
                  <c:v>00-Jan-00</c:v>
                </c:pt>
                <c:pt idx="7">
                  <c:v>00-Jan-00</c:v>
                </c:pt>
                <c:pt idx="8">
                  <c:v>00-Jan-00</c:v>
                </c:pt>
                <c:pt idx="9">
                  <c:v>00-Jan-00</c:v>
                </c:pt>
                <c:pt idx="10">
                  <c:v>00-Jan-00</c:v>
                </c:pt>
                <c:pt idx="11">
                  <c:v>SPEED CORDINATION</c:v>
                </c:pt>
                <c:pt idx="12">
                  <c:v>00-Jan-00</c:v>
                </c:pt>
                <c:pt idx="13">
                  <c:v>00-Jan-00</c:v>
                </c:pt>
                <c:pt idx="14">
                  <c:v>00-Jan-00</c:v>
                </c:pt>
                <c:pt idx="15">
                  <c:v>VO2 MAX</c:v>
                </c:pt>
              </c:strCache>
            </c:strRef>
          </c:cat>
          <c:val>
            <c:numRef>
              <c:f>Sheet1!$D$47:$D$62</c:f>
              <c:numCache>
                <c:formatCode>General</c:formatCode>
                <c:ptCount val="1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Sheet1!$E$46</c:f>
              <c:strCache>
                <c:ptCount val="1"/>
                <c:pt idx="0">
                  <c:v>HASIL</c:v>
                </c:pt>
              </c:strCache>
            </c:strRef>
          </c:tx>
          <c:cat>
            <c:strRef>
              <c:f>Sheet1!$C$47:$C$62</c:f>
              <c:strCache>
                <c:ptCount val="16"/>
                <c:pt idx="0">
                  <c:v>00-Jan-00</c:v>
                </c:pt>
                <c:pt idx="1">
                  <c:v>00-Jan-00</c:v>
                </c:pt>
                <c:pt idx="2">
                  <c:v>00-Jan-00</c:v>
                </c:pt>
                <c:pt idx="3">
                  <c:v>00-Jan-00</c:v>
                </c:pt>
                <c:pt idx="4">
                  <c:v>00-Jan-00</c:v>
                </c:pt>
                <c:pt idx="5">
                  <c:v>00-Jan-00</c:v>
                </c:pt>
                <c:pt idx="6">
                  <c:v>00-Jan-00</c:v>
                </c:pt>
                <c:pt idx="7">
                  <c:v>00-Jan-00</c:v>
                </c:pt>
                <c:pt idx="8">
                  <c:v>00-Jan-00</c:v>
                </c:pt>
                <c:pt idx="9">
                  <c:v>00-Jan-00</c:v>
                </c:pt>
                <c:pt idx="10">
                  <c:v>00-Jan-00</c:v>
                </c:pt>
                <c:pt idx="11">
                  <c:v>SPEED CORDINATION</c:v>
                </c:pt>
                <c:pt idx="12">
                  <c:v>00-Jan-00</c:v>
                </c:pt>
                <c:pt idx="13">
                  <c:v>00-Jan-00</c:v>
                </c:pt>
                <c:pt idx="14">
                  <c:v>00-Jan-00</c:v>
                </c:pt>
                <c:pt idx="15">
                  <c:v>VO2 MAX</c:v>
                </c:pt>
              </c:strCache>
            </c:strRef>
          </c:cat>
          <c:val>
            <c:numRef>
              <c:f>Sheet1!$E$47:$E$62</c:f>
              <c:numCache>
                <c:formatCode>0</c:formatCode>
                <c:ptCount val="16"/>
                <c:pt idx="0">
                  <c:v>76.458333333333343</c:v>
                </c:pt>
                <c:pt idx="1">
                  <c:v>82</c:v>
                </c:pt>
                <c:pt idx="2">
                  <c:v>60.096337640492393</c:v>
                </c:pt>
                <c:pt idx="3">
                  <c:v>72.102241662110444</c:v>
                </c:pt>
                <c:pt idx="4">
                  <c:v>50.25</c:v>
                </c:pt>
                <c:pt idx="5">
                  <c:v>140.35</c:v>
                </c:pt>
                <c:pt idx="6">
                  <c:v>79.347826086956516</c:v>
                </c:pt>
                <c:pt idx="7">
                  <c:v>118</c:v>
                </c:pt>
                <c:pt idx="8">
                  <c:v>68.333333333333343</c:v>
                </c:pt>
                <c:pt idx="9">
                  <c:v>85</c:v>
                </c:pt>
                <c:pt idx="10">
                  <c:v>50.833333333333336</c:v>
                </c:pt>
                <c:pt idx="11">
                  <c:v>49.299568965517238</c:v>
                </c:pt>
                <c:pt idx="12">
                  <c:v>55.833333333333336</c:v>
                </c:pt>
                <c:pt idx="13">
                  <c:v>46.666666666666671</c:v>
                </c:pt>
                <c:pt idx="14">
                  <c:v>62.5</c:v>
                </c:pt>
                <c:pt idx="15">
                  <c:v>76.58</c:v>
                </c:pt>
              </c:numCache>
            </c:numRef>
          </c:val>
        </c:ser>
        <c:axId val="39225984"/>
        <c:axId val="39244160"/>
      </c:radarChart>
      <c:catAx>
        <c:axId val="39225984"/>
        <c:scaling>
          <c:orientation val="minMax"/>
        </c:scaling>
        <c:axPos val="b"/>
        <c:majorGridlines/>
        <c:majorTickMark val="none"/>
        <c:tickLblPos val="nextTo"/>
        <c:spPr>
          <a:ln w="9525">
            <a:noFill/>
          </a:ln>
        </c:spPr>
        <c:crossAx val="39244160"/>
        <c:crosses val="autoZero"/>
        <c:auto val="1"/>
        <c:lblAlgn val="ctr"/>
        <c:lblOffset val="100"/>
      </c:catAx>
      <c:valAx>
        <c:axId val="3924416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39225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10</xdr:row>
      <xdr:rowOff>0</xdr:rowOff>
    </xdr:from>
    <xdr:to>
      <xdr:col>21</xdr:col>
      <xdr:colOff>38100</xdr:colOff>
      <xdr:row>33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45</xdr:row>
      <xdr:rowOff>19050</xdr:rowOff>
    </xdr:from>
    <xdr:to>
      <xdr:col>22</xdr:col>
      <xdr:colOff>190500</xdr:colOff>
      <xdr:row>69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62"/>
  <sheetViews>
    <sheetView tabSelected="1" topLeftCell="A20" zoomScale="50" zoomScaleNormal="50" workbookViewId="0">
      <selection activeCell="AG21" sqref="AG21"/>
    </sheetView>
  </sheetViews>
  <sheetFormatPr defaultRowHeight="15.75"/>
  <cols>
    <col min="1" max="1" width="4.85546875" style="2" customWidth="1"/>
    <col min="2" max="2" width="27.42578125" style="2" customWidth="1"/>
    <col min="3" max="3" width="19.28515625" style="2" customWidth="1"/>
    <col min="4" max="4" width="6.28515625" style="2" customWidth="1"/>
    <col min="5" max="5" width="7" style="2" customWidth="1"/>
    <col min="6" max="6" width="5.28515625" style="2" customWidth="1"/>
    <col min="7" max="37" width="6.7109375" style="2" customWidth="1"/>
    <col min="38" max="38" width="6.7109375" style="1" customWidth="1"/>
    <col min="39" max="16384" width="9.140625" style="1"/>
  </cols>
  <sheetData>
    <row r="1" spans="1:38" s="3" customFormat="1" ht="47.25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20" t="s">
        <v>8</v>
      </c>
      <c r="H1" s="21"/>
      <c r="I1" s="21"/>
      <c r="J1" s="22"/>
      <c r="K1" s="20" t="s">
        <v>30</v>
      </c>
      <c r="L1" s="21"/>
      <c r="M1" s="21"/>
      <c r="N1" s="22"/>
      <c r="O1" s="21" t="s">
        <v>11</v>
      </c>
      <c r="P1" s="21"/>
      <c r="Q1" s="20" t="s">
        <v>13</v>
      </c>
      <c r="R1" s="22"/>
      <c r="S1" s="20" t="s">
        <v>31</v>
      </c>
      <c r="T1" s="22"/>
      <c r="U1" s="20" t="s">
        <v>33</v>
      </c>
      <c r="V1" s="21"/>
      <c r="W1" s="21"/>
      <c r="X1" s="21"/>
      <c r="Y1" s="21"/>
      <c r="Z1" s="22"/>
      <c r="AA1" s="20" t="s">
        <v>34</v>
      </c>
      <c r="AB1" s="22"/>
      <c r="AC1" s="20" t="s">
        <v>18</v>
      </c>
      <c r="AD1" s="22"/>
      <c r="AE1" s="20" t="s">
        <v>32</v>
      </c>
      <c r="AF1" s="21"/>
      <c r="AG1" s="21"/>
      <c r="AH1" s="22"/>
      <c r="AI1" s="20" t="s">
        <v>9</v>
      </c>
      <c r="AJ1" s="22"/>
      <c r="AK1" s="20" t="s">
        <v>25</v>
      </c>
      <c r="AL1" s="22"/>
    </row>
    <row r="2" spans="1:38" s="3" customFormat="1" ht="126">
      <c r="A2" s="19"/>
      <c r="B2" s="19"/>
      <c r="C2" s="19"/>
      <c r="D2" s="19"/>
      <c r="E2" s="19"/>
      <c r="F2" s="19"/>
      <c r="G2" s="4" t="s">
        <v>6</v>
      </c>
      <c r="H2" s="9" t="s">
        <v>46</v>
      </c>
      <c r="I2" s="4" t="s">
        <v>7</v>
      </c>
      <c r="J2" s="9" t="s">
        <v>46</v>
      </c>
      <c r="K2" s="4" t="s">
        <v>28</v>
      </c>
      <c r="L2" s="9" t="s">
        <v>46</v>
      </c>
      <c r="M2" s="4" t="s">
        <v>29</v>
      </c>
      <c r="N2" s="9" t="s">
        <v>46</v>
      </c>
      <c r="O2" s="4" t="s">
        <v>10</v>
      </c>
      <c r="P2" s="9" t="s">
        <v>46</v>
      </c>
      <c r="Q2" s="4" t="s">
        <v>12</v>
      </c>
      <c r="R2" s="9" t="s">
        <v>46</v>
      </c>
      <c r="S2" s="4" t="s">
        <v>24</v>
      </c>
      <c r="T2" s="9" t="s">
        <v>46</v>
      </c>
      <c r="U2" s="4" t="s">
        <v>14</v>
      </c>
      <c r="V2" s="9" t="s">
        <v>46</v>
      </c>
      <c r="W2" s="4" t="s">
        <v>15</v>
      </c>
      <c r="X2" s="9" t="s">
        <v>46</v>
      </c>
      <c r="Y2" s="4" t="s">
        <v>17</v>
      </c>
      <c r="Z2" s="9" t="s">
        <v>46</v>
      </c>
      <c r="AA2" s="4" t="s">
        <v>16</v>
      </c>
      <c r="AB2" s="9" t="s">
        <v>46</v>
      </c>
      <c r="AC2" s="4" t="s">
        <v>19</v>
      </c>
      <c r="AD2" s="9" t="s">
        <v>46</v>
      </c>
      <c r="AE2" s="4" t="s">
        <v>20</v>
      </c>
      <c r="AF2" s="9" t="s">
        <v>46</v>
      </c>
      <c r="AG2" s="4" t="s">
        <v>21</v>
      </c>
      <c r="AH2" s="9" t="s">
        <v>46</v>
      </c>
      <c r="AI2" s="4" t="s">
        <v>22</v>
      </c>
      <c r="AJ2" s="9" t="s">
        <v>46</v>
      </c>
      <c r="AK2" s="18" t="s">
        <v>48</v>
      </c>
      <c r="AL2" s="8" t="s">
        <v>46</v>
      </c>
    </row>
    <row r="3" spans="1:38">
      <c r="A3" s="5">
        <v>1</v>
      </c>
      <c r="B3" s="7" t="s">
        <v>35</v>
      </c>
      <c r="C3" s="6">
        <v>31613</v>
      </c>
      <c r="D3" s="5" t="s">
        <v>27</v>
      </c>
      <c r="E3" s="5">
        <v>165</v>
      </c>
      <c r="F3" s="5">
        <v>60</v>
      </c>
      <c r="G3" s="23">
        <v>19.899999999999999</v>
      </c>
      <c r="H3" s="23">
        <f>G3/20*100</f>
        <v>99.499999999999986</v>
      </c>
      <c r="I3" s="23">
        <v>49.8</v>
      </c>
      <c r="J3" s="23">
        <f>I3/50*100</f>
        <v>99.6</v>
      </c>
      <c r="K3" s="23">
        <v>0.442</v>
      </c>
      <c r="L3" s="24">
        <f>0.25/K3*100</f>
        <v>56.561085972850677</v>
      </c>
      <c r="M3" s="23">
        <v>0.42399999999999999</v>
      </c>
      <c r="N3" s="24">
        <f>0.25/M3*100</f>
        <v>58.962264150943398</v>
      </c>
      <c r="O3" s="23">
        <v>54.2</v>
      </c>
      <c r="P3" s="24">
        <f>O3/70*100</f>
        <v>77.428571428571431</v>
      </c>
      <c r="Q3" s="23">
        <v>10.23</v>
      </c>
      <c r="R3" s="24">
        <f>Q3/50*100</f>
        <v>20.46</v>
      </c>
      <c r="S3" s="23">
        <v>44</v>
      </c>
      <c r="T3" s="23">
        <f>S3/50*100</f>
        <v>88</v>
      </c>
      <c r="U3" s="23">
        <v>31</v>
      </c>
      <c r="V3" s="23">
        <f>U3/30*100</f>
        <v>103.33333333333334</v>
      </c>
      <c r="W3" s="23">
        <v>90</v>
      </c>
      <c r="X3" s="23">
        <f>W3/40*100</f>
        <v>225</v>
      </c>
      <c r="Y3" s="23">
        <v>60</v>
      </c>
      <c r="Z3" s="24">
        <f>Y3/100*100</f>
        <v>60</v>
      </c>
      <c r="AA3" s="23">
        <v>230</v>
      </c>
      <c r="AB3" s="23">
        <f>AA3/120*100</f>
        <v>191.66666666666669</v>
      </c>
      <c r="AC3" s="23">
        <v>0.46</v>
      </c>
      <c r="AD3" s="24">
        <f>0.25/AC3*100</f>
        <v>54.347826086956516</v>
      </c>
      <c r="AE3" s="23">
        <v>140</v>
      </c>
      <c r="AF3" s="24">
        <f>AE3/(F3*3)*100</f>
        <v>77.777777777777786</v>
      </c>
      <c r="AG3" s="23">
        <v>86</v>
      </c>
      <c r="AH3" s="24">
        <f>AG3/(F3*2)*100</f>
        <v>71.666666666666671</v>
      </c>
      <c r="AI3" s="23">
        <v>4.83</v>
      </c>
      <c r="AJ3" s="24">
        <f>AI3/8*100</f>
        <v>60.375</v>
      </c>
      <c r="AK3" s="23">
        <v>59.89</v>
      </c>
      <c r="AL3" s="23">
        <f>AK3/60*100</f>
        <v>99.816666666666663</v>
      </c>
    </row>
    <row r="4" spans="1:38">
      <c r="A4" s="5">
        <v>2</v>
      </c>
      <c r="B4" s="7" t="s">
        <v>37</v>
      </c>
      <c r="C4" s="6">
        <v>31860</v>
      </c>
      <c r="D4" s="5" t="s">
        <v>27</v>
      </c>
      <c r="E4" s="5">
        <v>160</v>
      </c>
      <c r="F4" s="5">
        <v>46</v>
      </c>
      <c r="G4" s="23">
        <v>5.6</v>
      </c>
      <c r="H4" s="24">
        <f t="shared" ref="H4:H6" si="0">G4/20*100</f>
        <v>27.999999999999996</v>
      </c>
      <c r="I4" s="23">
        <v>32.299999999999997</v>
      </c>
      <c r="J4" s="24">
        <f t="shared" ref="J4:J6" si="1">I4/50*100</f>
        <v>64.599999999999994</v>
      </c>
      <c r="K4" s="23">
        <v>0.45</v>
      </c>
      <c r="L4" s="24">
        <f t="shared" ref="L4:L6" si="2">0.25/K4*100</f>
        <v>55.555555555555557</v>
      </c>
      <c r="M4" s="23">
        <v>0.46700000000000003</v>
      </c>
      <c r="N4" s="24">
        <f t="shared" ref="N4:N6" si="3">0.25/M4*100</f>
        <v>53.533190578158454</v>
      </c>
      <c r="O4" s="23">
        <v>45.6</v>
      </c>
      <c r="P4" s="24">
        <f t="shared" ref="P4:P6" si="4">O4/70*100</f>
        <v>65.142857142857153</v>
      </c>
      <c r="Q4" s="23">
        <v>105.12</v>
      </c>
      <c r="R4" s="23">
        <f t="shared" ref="R4:R6" si="5">Q4/50*100</f>
        <v>210.24000000000004</v>
      </c>
      <c r="S4" s="23">
        <v>40</v>
      </c>
      <c r="T4" s="23">
        <f t="shared" ref="T4:T6" si="6">S4/50*100</f>
        <v>80</v>
      </c>
      <c r="U4" s="23">
        <v>31</v>
      </c>
      <c r="V4" s="23">
        <f t="shared" ref="V4:V6" si="7">U4/30*100</f>
        <v>103.33333333333334</v>
      </c>
      <c r="W4" s="23">
        <v>54</v>
      </c>
      <c r="X4" s="23">
        <f t="shared" ref="X4:X6" si="8">W4/40*100</f>
        <v>135</v>
      </c>
      <c r="Y4" s="23">
        <v>70</v>
      </c>
      <c r="Z4" s="24">
        <f t="shared" ref="Z4:Z6" si="9">Y4/100*100</f>
        <v>70</v>
      </c>
      <c r="AA4" s="23">
        <v>200</v>
      </c>
      <c r="AB4" s="23">
        <f t="shared" ref="AB4:AB6" si="10">AA4/120*100</f>
        <v>166.66666666666669</v>
      </c>
      <c r="AC4" s="23">
        <v>0.43</v>
      </c>
      <c r="AD4" s="24">
        <f t="shared" ref="AD4:AD6" si="11">0.25/AC4*100</f>
        <v>58.139534883720934</v>
      </c>
      <c r="AE4" s="23">
        <v>101</v>
      </c>
      <c r="AF4" s="24">
        <f t="shared" ref="AF4:AF6" si="12">AE4/(F4*3)*100</f>
        <v>73.188405797101453</v>
      </c>
      <c r="AG4" s="23" t="s">
        <v>44</v>
      </c>
      <c r="AH4" s="24">
        <f t="shared" ref="AH4:AH6" si="13">AG4/(F4*2)*100</f>
        <v>59.782608695652172</v>
      </c>
      <c r="AI4" s="23">
        <v>4.5999999999999996</v>
      </c>
      <c r="AJ4" s="24">
        <f t="shared" ref="AJ4:AJ6" si="14">AI4/8*100</f>
        <v>57.499999999999993</v>
      </c>
      <c r="AK4" s="23">
        <v>54.88</v>
      </c>
      <c r="AL4" s="23">
        <f t="shared" ref="AL4:AL6" si="15">AK4/60*100</f>
        <v>91.466666666666669</v>
      </c>
    </row>
    <row r="5" spans="1:38">
      <c r="A5" s="5">
        <v>3</v>
      </c>
      <c r="B5" s="7" t="s">
        <v>38</v>
      </c>
      <c r="C5" s="6">
        <v>32077</v>
      </c>
      <c r="D5" s="5" t="s">
        <v>27</v>
      </c>
      <c r="E5" s="5">
        <v>164</v>
      </c>
      <c r="F5" s="5">
        <v>52</v>
      </c>
      <c r="G5" s="23">
        <v>13.2</v>
      </c>
      <c r="H5" s="24">
        <f t="shared" si="0"/>
        <v>65.999999999999986</v>
      </c>
      <c r="I5" s="23">
        <v>29.3</v>
      </c>
      <c r="J5" s="24">
        <f t="shared" si="1"/>
        <v>58.599999999999994</v>
      </c>
      <c r="K5" s="23">
        <v>0.48199999999999998</v>
      </c>
      <c r="L5" s="24">
        <f t="shared" si="2"/>
        <v>51.867219917012456</v>
      </c>
      <c r="M5" s="23">
        <v>0.47199999999999998</v>
      </c>
      <c r="N5" s="24">
        <f t="shared" si="3"/>
        <v>52.96610169491526</v>
      </c>
      <c r="O5" s="23">
        <v>40.299999999999997</v>
      </c>
      <c r="P5" s="24">
        <f t="shared" si="4"/>
        <v>57.571428571428562</v>
      </c>
      <c r="Q5" s="23">
        <v>36</v>
      </c>
      <c r="R5" s="24">
        <f t="shared" si="5"/>
        <v>72</v>
      </c>
      <c r="S5" s="23">
        <v>40</v>
      </c>
      <c r="T5" s="23">
        <f t="shared" si="6"/>
        <v>80</v>
      </c>
      <c r="U5" s="23">
        <v>24</v>
      </c>
      <c r="V5" s="23">
        <f t="shared" si="7"/>
        <v>80</v>
      </c>
      <c r="W5" s="23">
        <v>12</v>
      </c>
      <c r="X5" s="24">
        <f t="shared" si="8"/>
        <v>30</v>
      </c>
      <c r="Y5" s="23">
        <v>50</v>
      </c>
      <c r="Z5" s="24">
        <f t="shared" si="9"/>
        <v>50</v>
      </c>
      <c r="AA5" s="23">
        <v>90</v>
      </c>
      <c r="AB5" s="24">
        <f t="shared" si="10"/>
        <v>75</v>
      </c>
      <c r="AC5" s="23">
        <v>0.55000000000000004</v>
      </c>
      <c r="AD5" s="24">
        <f t="shared" si="11"/>
        <v>45.454545454545453</v>
      </c>
      <c r="AE5" s="23">
        <v>120</v>
      </c>
      <c r="AF5" s="24">
        <f t="shared" si="12"/>
        <v>76.923076923076934</v>
      </c>
      <c r="AG5" s="23" t="s">
        <v>43</v>
      </c>
      <c r="AH5" s="24">
        <f t="shared" si="13"/>
        <v>50.96153846153846</v>
      </c>
      <c r="AI5" s="23">
        <v>3.65</v>
      </c>
      <c r="AJ5" s="24">
        <f t="shared" si="14"/>
        <v>45.625</v>
      </c>
      <c r="AK5" s="23">
        <v>42.22</v>
      </c>
      <c r="AL5" s="24">
        <f t="shared" si="15"/>
        <v>70.36666666666666</v>
      </c>
    </row>
    <row r="6" spans="1:38">
      <c r="A6" s="5">
        <v>4</v>
      </c>
      <c r="B6" s="7" t="s">
        <v>40</v>
      </c>
      <c r="C6" s="6">
        <v>32030</v>
      </c>
      <c r="D6" s="5" t="s">
        <v>27</v>
      </c>
      <c r="E6" s="5">
        <v>175</v>
      </c>
      <c r="F6" s="5">
        <v>64</v>
      </c>
      <c r="G6" s="23">
        <v>9.6999999999999993</v>
      </c>
      <c r="H6" s="24">
        <f t="shared" si="0"/>
        <v>48.5</v>
      </c>
      <c r="I6" s="23">
        <v>39.799999999999997</v>
      </c>
      <c r="J6" s="24">
        <f t="shared" si="1"/>
        <v>79.599999999999994</v>
      </c>
      <c r="K6" s="23">
        <v>0.42799999999999999</v>
      </c>
      <c r="L6" s="24">
        <f t="shared" si="2"/>
        <v>58.411214953271028</v>
      </c>
      <c r="M6" s="23">
        <v>0.317</v>
      </c>
      <c r="N6" s="24">
        <f t="shared" si="3"/>
        <v>78.864353312302839</v>
      </c>
      <c r="O6" s="23">
        <v>71.3</v>
      </c>
      <c r="P6" s="23">
        <f t="shared" si="4"/>
        <v>101.85714285714285</v>
      </c>
      <c r="Q6" s="23">
        <v>58</v>
      </c>
      <c r="R6" s="23">
        <f t="shared" si="5"/>
        <v>115.99999999999999</v>
      </c>
      <c r="S6" s="23">
        <v>40</v>
      </c>
      <c r="T6" s="23">
        <f t="shared" si="6"/>
        <v>80</v>
      </c>
      <c r="U6" s="23">
        <v>27</v>
      </c>
      <c r="V6" s="23">
        <f t="shared" si="7"/>
        <v>90</v>
      </c>
      <c r="W6" s="23">
        <v>65</v>
      </c>
      <c r="X6" s="23">
        <f t="shared" si="8"/>
        <v>162.5</v>
      </c>
      <c r="Y6" s="23">
        <v>84</v>
      </c>
      <c r="Z6" s="23">
        <f t="shared" si="9"/>
        <v>84</v>
      </c>
      <c r="AA6" s="23">
        <v>160</v>
      </c>
      <c r="AB6" s="23">
        <f t="shared" si="10"/>
        <v>133.33333333333331</v>
      </c>
      <c r="AC6" s="23">
        <v>0.43</v>
      </c>
      <c r="AD6" s="24">
        <f t="shared" si="11"/>
        <v>58.139534883720934</v>
      </c>
      <c r="AE6" s="23">
        <v>150</v>
      </c>
      <c r="AF6" s="24">
        <f t="shared" si="12"/>
        <v>78.125</v>
      </c>
      <c r="AG6" s="23" t="s">
        <v>42</v>
      </c>
      <c r="AH6" s="24">
        <f t="shared" si="13"/>
        <v>48.4375</v>
      </c>
      <c r="AI6" s="23">
        <v>4.8499999999999996</v>
      </c>
      <c r="AJ6" s="24">
        <f t="shared" si="14"/>
        <v>60.624999999999993</v>
      </c>
      <c r="AK6" s="23">
        <v>57.48</v>
      </c>
      <c r="AL6" s="23">
        <f t="shared" si="15"/>
        <v>95.8</v>
      </c>
    </row>
    <row r="7" spans="1:38">
      <c r="A7" s="10"/>
      <c r="B7" s="11"/>
      <c r="C7" s="12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3"/>
      <c r="AH7" s="13"/>
      <c r="AI7" s="10"/>
      <c r="AJ7" s="10"/>
      <c r="AK7" s="10"/>
      <c r="AL7" s="14"/>
    </row>
    <row r="8" spans="1:38">
      <c r="A8" s="10"/>
      <c r="B8" s="11"/>
      <c r="C8" s="12"/>
      <c r="D8" s="10"/>
      <c r="E8" s="10" t="s">
        <v>45</v>
      </c>
      <c r="F8" s="10"/>
      <c r="G8" s="10">
        <v>20</v>
      </c>
      <c r="H8" s="10"/>
      <c r="I8" s="10">
        <v>50</v>
      </c>
      <c r="J8" s="10"/>
      <c r="K8" s="10">
        <v>0.25</v>
      </c>
      <c r="L8" s="10"/>
      <c r="M8" s="10">
        <v>0.25</v>
      </c>
      <c r="N8" s="10"/>
      <c r="O8" s="10">
        <v>70</v>
      </c>
      <c r="P8" s="10"/>
      <c r="Q8" s="10">
        <v>50</v>
      </c>
      <c r="R8" s="10"/>
      <c r="S8" s="10">
        <v>50</v>
      </c>
      <c r="T8" s="10"/>
      <c r="U8" s="10">
        <v>30</v>
      </c>
      <c r="V8" s="10"/>
      <c r="W8" s="10">
        <v>40</v>
      </c>
      <c r="X8" s="10"/>
      <c r="Y8" s="10">
        <v>100</v>
      </c>
      <c r="Z8" s="10"/>
      <c r="AA8" s="10">
        <v>120</v>
      </c>
      <c r="AB8" s="10"/>
      <c r="AC8" s="10">
        <v>0.25</v>
      </c>
      <c r="AD8" s="10"/>
      <c r="AE8" s="10"/>
      <c r="AF8" s="10"/>
      <c r="AG8" s="13"/>
      <c r="AH8" s="13"/>
      <c r="AI8" s="10">
        <v>8</v>
      </c>
      <c r="AJ8" s="10"/>
      <c r="AK8" s="10">
        <v>60</v>
      </c>
      <c r="AL8" s="14"/>
    </row>
    <row r="9" spans="1:38">
      <c r="A9" s="10"/>
      <c r="B9" s="11"/>
      <c r="C9" s="12"/>
      <c r="D9" s="10"/>
      <c r="E9" s="10" t="s">
        <v>46</v>
      </c>
      <c r="F9" s="10"/>
      <c r="G9" s="10"/>
      <c r="H9" s="10">
        <f>AVERAGE(H3:H6)</f>
        <v>60.499999999999993</v>
      </c>
      <c r="I9" s="10"/>
      <c r="J9" s="10">
        <f>AVERAGE(J3:J6)</f>
        <v>75.599999999999994</v>
      </c>
      <c r="K9" s="10"/>
      <c r="L9" s="10">
        <f>AVERAGE(L3:L6)</f>
        <v>55.598769099672424</v>
      </c>
      <c r="M9" s="10"/>
      <c r="N9" s="10">
        <f>AVERAGE(N3:N6)</f>
        <v>61.081477434079986</v>
      </c>
      <c r="O9" s="10"/>
      <c r="P9" s="10">
        <f>AVERAGE(P3:P6)</f>
        <v>75.5</v>
      </c>
      <c r="Q9" s="10"/>
      <c r="R9" s="10">
        <f>AVERAGE(R3:R6)</f>
        <v>104.67500000000001</v>
      </c>
      <c r="S9" s="10"/>
      <c r="T9" s="10">
        <f>AVERAGE(T3:T6)</f>
        <v>82</v>
      </c>
      <c r="U9" s="10"/>
      <c r="V9" s="10">
        <f>AVERAGE(V3:V6)</f>
        <v>94.166666666666671</v>
      </c>
      <c r="W9" s="10"/>
      <c r="X9" s="10">
        <f>AVERAGE(X3:X6)</f>
        <v>138.125</v>
      </c>
      <c r="Y9" s="10"/>
      <c r="Z9" s="10">
        <f>AVERAGE(Z3:Z6)</f>
        <v>66</v>
      </c>
      <c r="AA9" s="10"/>
      <c r="AB9" s="10">
        <f>AVERAGE(AB3:AB6)</f>
        <v>141.66666666666669</v>
      </c>
      <c r="AC9" s="10"/>
      <c r="AD9" s="10">
        <f>AVERAGE(AD3:AD6)</f>
        <v>54.020360327235956</v>
      </c>
      <c r="AE9" s="10"/>
      <c r="AF9" s="10">
        <f>AVERAGE(AF3:AF6)</f>
        <v>76.503565124489043</v>
      </c>
      <c r="AG9" s="13"/>
      <c r="AH9" s="10">
        <f>AVERAGE(AH3:AH6)</f>
        <v>57.712078455964324</v>
      </c>
      <c r="AI9" s="10"/>
      <c r="AJ9" s="10">
        <f>AVERAGE(AJ3:AJ6)</f>
        <v>56.03125</v>
      </c>
      <c r="AK9" s="10"/>
      <c r="AL9" s="10">
        <f>AVERAGE(AL3:AL6)</f>
        <v>89.362499999999997</v>
      </c>
    </row>
    <row r="10" spans="1:38">
      <c r="A10" s="10"/>
      <c r="B10" s="11"/>
      <c r="C10" s="12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3"/>
      <c r="AH10" s="10"/>
      <c r="AI10" s="10"/>
      <c r="AJ10" s="10"/>
      <c r="AK10" s="10"/>
      <c r="AL10" s="10"/>
    </row>
    <row r="11" spans="1:38">
      <c r="A11" s="10"/>
      <c r="B11" s="11"/>
      <c r="C11" s="16" t="s">
        <v>47</v>
      </c>
      <c r="D11" s="10" t="s">
        <v>50</v>
      </c>
      <c r="E11" s="10" t="s">
        <v>51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3"/>
      <c r="AH11" s="10"/>
      <c r="AI11" s="10"/>
      <c r="AJ11" s="10"/>
      <c r="AK11" s="10"/>
      <c r="AL11" s="10"/>
    </row>
    <row r="12" spans="1:38">
      <c r="A12" s="10"/>
      <c r="B12" s="11"/>
      <c r="C12" s="16" t="str">
        <f>G2</f>
        <v>SIT &amp; REACH</v>
      </c>
      <c r="D12" s="10">
        <v>100</v>
      </c>
      <c r="E12" s="17">
        <f>H9</f>
        <v>60.499999999999993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3"/>
      <c r="AH12" s="10"/>
      <c r="AI12" s="10"/>
      <c r="AJ12" s="10"/>
      <c r="AK12" s="10"/>
      <c r="AL12" s="10"/>
    </row>
    <row r="13" spans="1:38">
      <c r="A13" s="10"/>
      <c r="B13" s="11"/>
      <c r="C13" s="16" t="str">
        <f>I2</f>
        <v>TRUNK LIFT</v>
      </c>
      <c r="D13" s="10">
        <v>100</v>
      </c>
      <c r="E13" s="17">
        <f>J9</f>
        <v>75.599999999999994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3"/>
      <c r="AH13" s="10"/>
      <c r="AI13" s="10"/>
      <c r="AJ13" s="10"/>
      <c r="AK13" s="10"/>
      <c r="AL13" s="10"/>
    </row>
    <row r="14" spans="1:38">
      <c r="A14" s="10"/>
      <c r="B14" s="11"/>
      <c r="C14" s="16" t="str">
        <f>K2</f>
        <v>AUDIO</v>
      </c>
      <c r="D14" s="10">
        <v>100</v>
      </c>
      <c r="E14" s="17">
        <f>L9</f>
        <v>55.598769099672424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3"/>
      <c r="AH14" s="10"/>
      <c r="AI14" s="10"/>
      <c r="AJ14" s="10"/>
      <c r="AK14" s="10"/>
      <c r="AL14" s="10"/>
    </row>
    <row r="15" spans="1:38">
      <c r="A15" s="10"/>
      <c r="B15" s="11"/>
      <c r="C15" s="16" t="str">
        <f>M2</f>
        <v>VISUAL</v>
      </c>
      <c r="D15" s="10">
        <v>100</v>
      </c>
      <c r="E15" s="17">
        <f>N9</f>
        <v>61.081477434079986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3"/>
      <c r="AH15" s="10"/>
      <c r="AI15" s="10"/>
      <c r="AJ15" s="10"/>
      <c r="AK15" s="10"/>
      <c r="AL15" s="10"/>
    </row>
    <row r="16" spans="1:38">
      <c r="A16" s="10"/>
      <c r="B16" s="11"/>
      <c r="C16" s="16" t="str">
        <f>O2</f>
        <v>HIGH JUMP</v>
      </c>
      <c r="D16" s="10">
        <v>100</v>
      </c>
      <c r="E16" s="17">
        <f>P9</f>
        <v>75.5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3"/>
      <c r="AH16" s="10"/>
      <c r="AI16" s="10"/>
      <c r="AJ16" s="10"/>
      <c r="AK16" s="10"/>
      <c r="AL16" s="10"/>
    </row>
    <row r="17" spans="1:38">
      <c r="A17" s="10"/>
      <c r="B17" s="11"/>
      <c r="C17" s="16" t="str">
        <f>Q2</f>
        <v>STORK STAND TEST</v>
      </c>
      <c r="D17" s="10">
        <v>100</v>
      </c>
      <c r="E17" s="17">
        <f>R9</f>
        <v>104.67500000000001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3"/>
      <c r="AH17" s="10"/>
      <c r="AI17" s="10"/>
      <c r="AJ17" s="10"/>
      <c r="AK17" s="10"/>
      <c r="AL17" s="10"/>
    </row>
    <row r="18" spans="1:38">
      <c r="A18" s="10"/>
      <c r="B18" s="11"/>
      <c r="C18" s="16" t="str">
        <f>S2</f>
        <v>SIDE STEP</v>
      </c>
      <c r="D18" s="10">
        <v>100</v>
      </c>
      <c r="E18" s="17">
        <f>T9</f>
        <v>82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3"/>
      <c r="AH18" s="10"/>
      <c r="AI18" s="10"/>
      <c r="AJ18" s="10"/>
      <c r="AK18" s="10"/>
      <c r="AL18" s="10"/>
    </row>
    <row r="19" spans="1:38">
      <c r="A19" s="10"/>
      <c r="B19" s="11"/>
      <c r="C19" s="16" t="str">
        <f>U2</f>
        <v>SIT UP</v>
      </c>
      <c r="D19" s="10">
        <v>100</v>
      </c>
      <c r="E19" s="17">
        <f>V9</f>
        <v>94.166666666666671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3"/>
      <c r="AH19" s="10"/>
      <c r="AI19" s="10"/>
      <c r="AJ19" s="10"/>
      <c r="AK19" s="10"/>
      <c r="AL19" s="10"/>
    </row>
    <row r="20" spans="1:38">
      <c r="A20" s="10"/>
      <c r="B20" s="11"/>
      <c r="C20" s="16" t="str">
        <f>W2</f>
        <v>PUSH UP</v>
      </c>
      <c r="D20" s="10">
        <v>100</v>
      </c>
      <c r="E20" s="17">
        <f>X9</f>
        <v>138.125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3"/>
      <c r="AH20" s="10"/>
      <c r="AI20" s="10"/>
      <c r="AJ20" s="10"/>
      <c r="AK20" s="10"/>
      <c r="AL20" s="10"/>
    </row>
    <row r="21" spans="1:38">
      <c r="A21" s="10"/>
      <c r="B21" s="11"/>
      <c r="C21" s="16" t="str">
        <f>Y2</f>
        <v>BACK LIFT</v>
      </c>
      <c r="D21" s="10">
        <v>100</v>
      </c>
      <c r="E21" s="17">
        <f>Z9</f>
        <v>66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3"/>
      <c r="AH21" s="10"/>
      <c r="AI21" s="10"/>
      <c r="AJ21" s="10"/>
      <c r="AK21" s="10"/>
      <c r="AL21" s="10"/>
    </row>
    <row r="22" spans="1:38">
      <c r="A22" s="10"/>
      <c r="B22" s="11"/>
      <c r="C22" s="16" t="str">
        <f>AA2</f>
        <v>HARDLE JUMP</v>
      </c>
      <c r="D22" s="10">
        <v>100</v>
      </c>
      <c r="E22" s="17">
        <f>AB9</f>
        <v>141.66666666666669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3"/>
      <c r="AH22" s="10"/>
      <c r="AI22" s="10"/>
      <c r="AJ22" s="10"/>
      <c r="AK22" s="10"/>
      <c r="AL22" s="10"/>
    </row>
    <row r="23" spans="1:38">
      <c r="A23" s="10"/>
      <c r="B23" s="11"/>
      <c r="C23" s="16" t="s">
        <v>49</v>
      </c>
      <c r="D23" s="10">
        <v>100</v>
      </c>
      <c r="E23" s="17">
        <f>AD9</f>
        <v>54.020360327235956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3"/>
      <c r="AH23" s="10"/>
      <c r="AI23" s="10"/>
      <c r="AJ23" s="10"/>
      <c r="AK23" s="10"/>
      <c r="AL23" s="10"/>
    </row>
    <row r="24" spans="1:38">
      <c r="A24" s="10"/>
      <c r="B24" s="11"/>
      <c r="C24" s="16" t="str">
        <f>AE2</f>
        <v>SQUATS</v>
      </c>
      <c r="D24" s="10">
        <v>100</v>
      </c>
      <c r="E24" s="17">
        <f>AF9</f>
        <v>76.503565124489043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3"/>
      <c r="AH24" s="10"/>
      <c r="AI24" s="10"/>
      <c r="AJ24" s="10"/>
      <c r="AK24" s="10"/>
      <c r="AL24" s="10"/>
    </row>
    <row r="25" spans="1:38">
      <c r="A25" s="10"/>
      <c r="B25" s="11"/>
      <c r="C25" s="16" t="str">
        <f>AG2</f>
        <v>BENCH PRESS</v>
      </c>
      <c r="D25" s="10">
        <v>100</v>
      </c>
      <c r="E25" s="17">
        <f>AH9</f>
        <v>57.712078455964324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3"/>
      <c r="AH25" s="10"/>
      <c r="AI25" s="10"/>
      <c r="AJ25" s="10"/>
      <c r="AK25" s="10"/>
      <c r="AL25" s="10"/>
    </row>
    <row r="26" spans="1:38">
      <c r="A26" s="10"/>
      <c r="B26" s="11"/>
      <c r="C26" s="16" t="str">
        <f>AI2</f>
        <v>MEDICINE BALL</v>
      </c>
      <c r="D26" s="10">
        <v>100</v>
      </c>
      <c r="E26" s="17">
        <f>AJ9</f>
        <v>56.03125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3"/>
      <c r="AH26" s="10"/>
      <c r="AI26" s="10"/>
      <c r="AJ26" s="10"/>
      <c r="AK26" s="10"/>
      <c r="AL26" s="10"/>
    </row>
    <row r="27" spans="1:38">
      <c r="A27" s="10"/>
      <c r="B27" s="11"/>
      <c r="C27" s="16" t="s">
        <v>48</v>
      </c>
      <c r="D27" s="10">
        <v>100</v>
      </c>
      <c r="E27" s="17">
        <f>AL9</f>
        <v>89.362499999999997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3"/>
      <c r="AH27" s="10"/>
      <c r="AI27" s="10"/>
      <c r="AJ27" s="10"/>
      <c r="AK27" s="10"/>
      <c r="AL27" s="10"/>
    </row>
    <row r="28" spans="1:38">
      <c r="A28" s="10"/>
      <c r="B28" s="11"/>
      <c r="C28" s="12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3"/>
      <c r="AH28" s="10"/>
      <c r="AI28" s="10"/>
      <c r="AJ28" s="10"/>
      <c r="AK28" s="10"/>
      <c r="AL28" s="10"/>
    </row>
    <row r="29" spans="1:38">
      <c r="A29" s="10"/>
      <c r="B29" s="11"/>
      <c r="C29" s="12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3"/>
      <c r="AH29" s="10"/>
      <c r="AI29" s="10"/>
      <c r="AJ29" s="10"/>
      <c r="AK29" s="10"/>
      <c r="AL29" s="10"/>
    </row>
    <row r="30" spans="1:38">
      <c r="A30" s="10"/>
      <c r="B30" s="11"/>
      <c r="C30" s="12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3"/>
      <c r="AH30" s="10"/>
      <c r="AI30" s="10"/>
      <c r="AJ30" s="10"/>
      <c r="AK30" s="10"/>
      <c r="AL30" s="10"/>
    </row>
    <row r="31" spans="1:38">
      <c r="A31" s="10"/>
      <c r="B31" s="11"/>
      <c r="C31" s="12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3"/>
      <c r="AH31" s="10"/>
      <c r="AI31" s="10"/>
      <c r="AJ31" s="10"/>
      <c r="AK31" s="10"/>
      <c r="AL31" s="10"/>
    </row>
    <row r="32" spans="1:38">
      <c r="A32" s="10"/>
      <c r="B32" s="11"/>
      <c r="C32" s="12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3"/>
      <c r="AH32" s="10"/>
      <c r="AI32" s="10"/>
      <c r="AJ32" s="10"/>
      <c r="AK32" s="10"/>
      <c r="AL32" s="10"/>
    </row>
    <row r="33" spans="1:38">
      <c r="A33" s="10"/>
      <c r="B33" s="11"/>
      <c r="C33" s="12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3"/>
      <c r="AH33" s="13"/>
      <c r="AI33" s="10"/>
      <c r="AJ33" s="10"/>
      <c r="AK33" s="10"/>
      <c r="AL33" s="14"/>
    </row>
    <row r="34" spans="1:38">
      <c r="A34" s="10"/>
      <c r="B34" s="11"/>
      <c r="C34" s="12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3"/>
      <c r="AH34" s="13"/>
      <c r="AI34" s="10"/>
      <c r="AJ34" s="10"/>
      <c r="AK34" s="10"/>
      <c r="AL34" s="14"/>
    </row>
    <row r="35" spans="1:38">
      <c r="A35" s="10"/>
      <c r="B35" s="11"/>
      <c r="C35" s="12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3"/>
      <c r="AH35" s="13"/>
      <c r="AI35" s="10"/>
      <c r="AJ35" s="10"/>
      <c r="AK35" s="10"/>
      <c r="AL35" s="14"/>
    </row>
    <row r="36" spans="1:3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8" ht="47.25" customHeight="1">
      <c r="A38" s="19" t="s">
        <v>0</v>
      </c>
      <c r="B38" s="19" t="s">
        <v>1</v>
      </c>
      <c r="C38" s="19" t="s">
        <v>2</v>
      </c>
      <c r="D38" s="19" t="s">
        <v>3</v>
      </c>
      <c r="E38" s="19" t="s">
        <v>4</v>
      </c>
      <c r="F38" s="19" t="s">
        <v>5</v>
      </c>
      <c r="G38" s="20" t="s">
        <v>8</v>
      </c>
      <c r="H38" s="21"/>
      <c r="I38" s="21"/>
      <c r="J38" s="22"/>
      <c r="K38" s="20" t="s">
        <v>30</v>
      </c>
      <c r="L38" s="21"/>
      <c r="M38" s="21"/>
      <c r="N38" s="22"/>
      <c r="O38" s="21" t="s">
        <v>11</v>
      </c>
      <c r="P38" s="21"/>
      <c r="Q38" s="20" t="s">
        <v>13</v>
      </c>
      <c r="R38" s="22"/>
      <c r="S38" s="20" t="s">
        <v>31</v>
      </c>
      <c r="T38" s="22"/>
      <c r="U38" s="20" t="s">
        <v>33</v>
      </c>
      <c r="V38" s="21"/>
      <c r="W38" s="21"/>
      <c r="X38" s="21"/>
      <c r="Y38" s="21"/>
      <c r="Z38" s="22"/>
      <c r="AA38" s="20" t="s">
        <v>34</v>
      </c>
      <c r="AB38" s="22"/>
      <c r="AC38" s="20" t="s">
        <v>18</v>
      </c>
      <c r="AD38" s="22"/>
      <c r="AE38" s="20" t="s">
        <v>32</v>
      </c>
      <c r="AF38" s="21"/>
      <c r="AG38" s="21"/>
      <c r="AH38" s="22"/>
      <c r="AI38" s="20" t="s">
        <v>9</v>
      </c>
      <c r="AJ38" s="22"/>
      <c r="AK38" s="20" t="s">
        <v>25</v>
      </c>
      <c r="AL38" s="22"/>
    </row>
    <row r="39" spans="1:38" ht="94.5">
      <c r="A39" s="19"/>
      <c r="B39" s="19"/>
      <c r="C39" s="19"/>
      <c r="D39" s="19"/>
      <c r="E39" s="19"/>
      <c r="F39" s="19"/>
      <c r="G39" s="4" t="s">
        <v>6</v>
      </c>
      <c r="H39" s="9" t="s">
        <v>46</v>
      </c>
      <c r="I39" s="4" t="s">
        <v>7</v>
      </c>
      <c r="J39" s="9" t="s">
        <v>46</v>
      </c>
      <c r="K39" s="4" t="s">
        <v>28</v>
      </c>
      <c r="L39" s="9" t="s">
        <v>46</v>
      </c>
      <c r="M39" s="4" t="s">
        <v>29</v>
      </c>
      <c r="N39" s="9" t="s">
        <v>46</v>
      </c>
      <c r="O39" s="4" t="s">
        <v>10</v>
      </c>
      <c r="P39" s="9" t="s">
        <v>46</v>
      </c>
      <c r="Q39" s="4" t="s">
        <v>12</v>
      </c>
      <c r="R39" s="9" t="s">
        <v>46</v>
      </c>
      <c r="S39" s="4" t="s">
        <v>24</v>
      </c>
      <c r="T39" s="9" t="s">
        <v>46</v>
      </c>
      <c r="U39" s="4" t="s">
        <v>14</v>
      </c>
      <c r="V39" s="9" t="s">
        <v>46</v>
      </c>
      <c r="W39" s="4" t="s">
        <v>15</v>
      </c>
      <c r="X39" s="9" t="s">
        <v>46</v>
      </c>
      <c r="Y39" s="4" t="s">
        <v>17</v>
      </c>
      <c r="Z39" s="9" t="s">
        <v>46</v>
      </c>
      <c r="AA39" s="4" t="s">
        <v>16</v>
      </c>
      <c r="AB39" s="9" t="s">
        <v>46</v>
      </c>
      <c r="AC39" s="4" t="s">
        <v>19</v>
      </c>
      <c r="AD39" s="9" t="s">
        <v>46</v>
      </c>
      <c r="AE39" s="4" t="s">
        <v>20</v>
      </c>
      <c r="AF39" s="9" t="s">
        <v>46</v>
      </c>
      <c r="AG39" s="4" t="s">
        <v>21</v>
      </c>
      <c r="AH39" s="9" t="s">
        <v>46</v>
      </c>
      <c r="AI39" s="4" t="s">
        <v>22</v>
      </c>
      <c r="AJ39" s="9" t="s">
        <v>46</v>
      </c>
      <c r="AK39" s="4" t="s">
        <v>23</v>
      </c>
      <c r="AL39" s="5" t="s">
        <v>46</v>
      </c>
    </row>
    <row r="40" spans="1:38">
      <c r="A40" s="5">
        <v>1</v>
      </c>
      <c r="B40" s="7" t="s">
        <v>36</v>
      </c>
      <c r="C40" s="6">
        <v>32424</v>
      </c>
      <c r="D40" s="5" t="s">
        <v>26</v>
      </c>
      <c r="E40" s="5">
        <v>163</v>
      </c>
      <c r="F40" s="5">
        <v>52</v>
      </c>
      <c r="G40" s="23">
        <v>18.899999999999999</v>
      </c>
      <c r="H40" s="24">
        <f>G40/24*100</f>
        <v>78.75</v>
      </c>
      <c r="I40" s="23">
        <v>49.9</v>
      </c>
      <c r="J40" s="23">
        <f>I40/60*100</f>
        <v>83.166666666666671</v>
      </c>
      <c r="K40" s="23">
        <v>0.41</v>
      </c>
      <c r="L40" s="24">
        <f>0.3/K40*100</f>
        <v>73.170731707317074</v>
      </c>
      <c r="M40" s="23">
        <v>0.372</v>
      </c>
      <c r="N40" s="23">
        <f>0.3/M40*100</f>
        <v>80.645161290322577</v>
      </c>
      <c r="O40" s="23">
        <v>33.1</v>
      </c>
      <c r="P40" s="24">
        <f>O40/60*100</f>
        <v>55.166666666666664</v>
      </c>
      <c r="Q40" s="23">
        <v>42.21</v>
      </c>
      <c r="R40" s="23">
        <f>Q40/30*100</f>
        <v>140.69999999999999</v>
      </c>
      <c r="S40" s="23">
        <v>41</v>
      </c>
      <c r="T40" s="23">
        <f>S40/46*100</f>
        <v>89.130434782608688</v>
      </c>
      <c r="U40" s="23">
        <v>32</v>
      </c>
      <c r="V40" s="23">
        <f>U40/25*100</f>
        <v>128</v>
      </c>
      <c r="W40" s="23">
        <v>25</v>
      </c>
      <c r="X40" s="23">
        <f>W40/30*100</f>
        <v>83.333333333333343</v>
      </c>
      <c r="Y40" s="23">
        <v>100</v>
      </c>
      <c r="Z40" s="23">
        <f>Y40/100*100</f>
        <v>100</v>
      </c>
      <c r="AA40" s="23">
        <v>72</v>
      </c>
      <c r="AB40" s="24">
        <f>AA40/120*100</f>
        <v>60</v>
      </c>
      <c r="AC40" s="23">
        <v>0.64</v>
      </c>
      <c r="AD40" s="24">
        <f>0.3/AC40*100</f>
        <v>46.875</v>
      </c>
      <c r="AE40" s="23">
        <v>91</v>
      </c>
      <c r="AF40" s="24">
        <f>AE40/(F40*3)*100</f>
        <v>58.333333333333336</v>
      </c>
      <c r="AG40" s="23" t="s">
        <v>41</v>
      </c>
      <c r="AH40" s="24">
        <f>AG40/(F40*2)*100</f>
        <v>50</v>
      </c>
      <c r="AI40" s="23">
        <v>4.0999999999999996</v>
      </c>
      <c r="AJ40" s="24">
        <f>AI40/6*100</f>
        <v>68.333333333333329</v>
      </c>
      <c r="AK40" s="23">
        <v>36.01</v>
      </c>
      <c r="AL40" s="24">
        <f>AK40/50*100</f>
        <v>72.02</v>
      </c>
    </row>
    <row r="41" spans="1:38">
      <c r="A41" s="5">
        <v>2</v>
      </c>
      <c r="B41" s="7" t="s">
        <v>39</v>
      </c>
      <c r="C41" s="6">
        <v>33748</v>
      </c>
      <c r="D41" s="5" t="s">
        <v>26</v>
      </c>
      <c r="E41" s="5">
        <v>160</v>
      </c>
      <c r="F41" s="5">
        <v>60</v>
      </c>
      <c r="G41" s="23">
        <v>17.8</v>
      </c>
      <c r="H41" s="24">
        <f>G41/24*100</f>
        <v>74.166666666666671</v>
      </c>
      <c r="I41" s="23">
        <v>48.5</v>
      </c>
      <c r="J41" s="23">
        <f>I41/60*100</f>
        <v>80.833333333333329</v>
      </c>
      <c r="K41" s="23">
        <v>0.63800000000000001</v>
      </c>
      <c r="L41" s="24">
        <f>0.3/K41*100</f>
        <v>47.021943573667706</v>
      </c>
      <c r="M41" s="23">
        <v>0.47199999999999998</v>
      </c>
      <c r="N41" s="24">
        <f>0.3/M41*100</f>
        <v>63.559322033898304</v>
      </c>
      <c r="O41" s="23">
        <v>27.2</v>
      </c>
      <c r="P41" s="24">
        <f>O41/60*100</f>
        <v>45.333333333333329</v>
      </c>
      <c r="Q41" s="23">
        <v>42</v>
      </c>
      <c r="R41" s="23">
        <f>Q41/30*100</f>
        <v>140</v>
      </c>
      <c r="S41" s="23">
        <v>32</v>
      </c>
      <c r="T41" s="24">
        <f>S41/46*100</f>
        <v>69.565217391304344</v>
      </c>
      <c r="U41" s="23">
        <v>27</v>
      </c>
      <c r="V41" s="23">
        <f>U41/25*100</f>
        <v>108</v>
      </c>
      <c r="W41" s="23">
        <v>16</v>
      </c>
      <c r="X41" s="24">
        <f>W41/30*100</f>
        <v>53.333333333333336</v>
      </c>
      <c r="Y41" s="23">
        <v>70</v>
      </c>
      <c r="Z41" s="24">
        <f>Y41/100*100</f>
        <v>70</v>
      </c>
      <c r="AA41" s="23">
        <v>50</v>
      </c>
      <c r="AB41" s="24">
        <f>AA41/120*100</f>
        <v>41.666666666666671</v>
      </c>
      <c r="AC41" s="23">
        <v>0.57999999999999996</v>
      </c>
      <c r="AD41" s="24">
        <f>0.3/AC41*100</f>
        <v>51.724137931034484</v>
      </c>
      <c r="AE41" s="23">
        <v>96</v>
      </c>
      <c r="AF41" s="24">
        <f>AE41/(F41*3)*100</f>
        <v>53.333333333333336</v>
      </c>
      <c r="AG41" s="23" t="s">
        <v>41</v>
      </c>
      <c r="AH41" s="24">
        <f>AG41/(F41*2)*100</f>
        <v>43.333333333333336</v>
      </c>
      <c r="AI41" s="23">
        <v>3.4</v>
      </c>
      <c r="AJ41" s="24">
        <f>AI41/6*100</f>
        <v>56.666666666666664</v>
      </c>
      <c r="AK41" s="23">
        <v>40.57</v>
      </c>
      <c r="AL41" s="23">
        <f>AK41/50*100</f>
        <v>81.14</v>
      </c>
    </row>
    <row r="42" spans="1:3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8">
      <c r="A43" s="1"/>
      <c r="B43" s="1"/>
      <c r="C43" s="1"/>
      <c r="D43" s="1"/>
      <c r="E43" s="1" t="s">
        <v>45</v>
      </c>
      <c r="F43" s="1"/>
      <c r="G43" s="1">
        <v>24</v>
      </c>
      <c r="H43" s="1"/>
      <c r="I43" s="1">
        <v>60</v>
      </c>
      <c r="J43" s="1"/>
      <c r="K43" s="1">
        <v>0.3</v>
      </c>
      <c r="L43" s="1"/>
      <c r="M43" s="1">
        <v>0.3</v>
      </c>
      <c r="N43" s="1"/>
      <c r="O43" s="1">
        <v>60</v>
      </c>
      <c r="P43" s="1"/>
      <c r="Q43" s="1">
        <v>30</v>
      </c>
      <c r="R43" s="1"/>
      <c r="S43" s="1">
        <v>46</v>
      </c>
      <c r="T43" s="1"/>
      <c r="U43" s="1">
        <v>25</v>
      </c>
      <c r="V43" s="1"/>
      <c r="W43" s="1">
        <v>30</v>
      </c>
      <c r="X43" s="1"/>
      <c r="Y43" s="1">
        <v>80</v>
      </c>
      <c r="Z43" s="1"/>
      <c r="AA43" s="1">
        <v>120</v>
      </c>
      <c r="AB43" s="1"/>
      <c r="AC43" s="1">
        <v>0.3</v>
      </c>
      <c r="AD43" s="1"/>
      <c r="AE43" s="1"/>
      <c r="AF43" s="1"/>
      <c r="AG43" s="1"/>
      <c r="AH43" s="1"/>
      <c r="AI43" s="1">
        <v>6</v>
      </c>
      <c r="AJ43" s="1"/>
      <c r="AK43" s="1">
        <v>50</v>
      </c>
    </row>
    <row r="44" spans="1:38">
      <c r="A44" s="1"/>
      <c r="B44" s="1"/>
      <c r="C44" s="1"/>
      <c r="D44" s="1"/>
      <c r="E44" s="1" t="s">
        <v>46</v>
      </c>
      <c r="F44" s="1"/>
      <c r="G44" s="1"/>
      <c r="H44" s="1">
        <f>AVERAGE(H40:H41)</f>
        <v>76.458333333333343</v>
      </c>
      <c r="I44" s="1"/>
      <c r="J44" s="1">
        <f>AVERAGE(J40:J41)</f>
        <v>82</v>
      </c>
      <c r="K44" s="1"/>
      <c r="L44" s="1">
        <f>AVERAGE(L40:L41)</f>
        <v>60.096337640492393</v>
      </c>
      <c r="M44" s="1"/>
      <c r="N44" s="1">
        <f>AVERAGE(N40:N41)</f>
        <v>72.102241662110444</v>
      </c>
      <c r="O44" s="1"/>
      <c r="P44" s="1">
        <f>AVERAGE(P40:P41)</f>
        <v>50.25</v>
      </c>
      <c r="Q44" s="1"/>
      <c r="R44" s="1">
        <f>AVERAGE(R40:R41)</f>
        <v>140.35</v>
      </c>
      <c r="S44" s="1"/>
      <c r="T44" s="1">
        <f>AVERAGE(T40:T41)</f>
        <v>79.347826086956516</v>
      </c>
      <c r="U44" s="1"/>
      <c r="V44" s="1">
        <f>AVERAGE(V40:V41)</f>
        <v>118</v>
      </c>
      <c r="W44" s="1"/>
      <c r="X44" s="1">
        <f>AVERAGE(X40:X41)</f>
        <v>68.333333333333343</v>
      </c>
      <c r="Y44" s="1"/>
      <c r="Z44" s="1">
        <f>AVERAGE(Z40:Z41)</f>
        <v>85</v>
      </c>
      <c r="AA44" s="1"/>
      <c r="AB44" s="1">
        <f>AVERAGE(AB40:AB41)</f>
        <v>50.833333333333336</v>
      </c>
      <c r="AC44" s="1"/>
      <c r="AD44" s="1">
        <f>AVERAGE(AD40:AD41)</f>
        <v>49.299568965517238</v>
      </c>
      <c r="AE44" s="1"/>
      <c r="AF44" s="1">
        <f>AVERAGE(AF40:AF41)</f>
        <v>55.833333333333336</v>
      </c>
      <c r="AG44" s="1"/>
      <c r="AH44" s="1">
        <f>AVERAGE(AH40:AH41)</f>
        <v>46.666666666666671</v>
      </c>
      <c r="AI44" s="1"/>
      <c r="AJ44" s="1">
        <f>AVERAGE(AJ40:AJ41)</f>
        <v>62.5</v>
      </c>
      <c r="AK44" s="1"/>
      <c r="AL44" s="1">
        <f>AVERAGE(AL40:AL41)</f>
        <v>76.58</v>
      </c>
    </row>
    <row r="45" spans="1:3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8">
      <c r="A46" s="1"/>
      <c r="B46" s="1"/>
      <c r="C46" s="16" t="s">
        <v>47</v>
      </c>
      <c r="D46" s="10" t="s">
        <v>50</v>
      </c>
      <c r="E46" s="10" t="s">
        <v>51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8">
      <c r="A47" s="1"/>
      <c r="B47" s="1"/>
      <c r="C47" s="16">
        <f>G37</f>
        <v>0</v>
      </c>
      <c r="D47" s="10">
        <v>100</v>
      </c>
      <c r="E47" s="17">
        <f>H44</f>
        <v>76.458333333333343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4"/>
      <c r="X47" s="14"/>
      <c r="Y47" s="14"/>
      <c r="Z47" s="14"/>
      <c r="AA47" s="14"/>
      <c r="AB47" s="14"/>
      <c r="AC47" s="14"/>
      <c r="AD47" s="14"/>
      <c r="AE47" s="14"/>
      <c r="AF47" s="1"/>
      <c r="AG47" s="1"/>
      <c r="AH47" s="1"/>
      <c r="AI47" s="1"/>
      <c r="AJ47" s="1"/>
      <c r="AK47" s="1"/>
    </row>
    <row r="48" spans="1:38" ht="15.75" customHeight="1">
      <c r="A48" s="1"/>
      <c r="B48" s="1"/>
      <c r="C48" s="16">
        <f>I37</f>
        <v>0</v>
      </c>
      <c r="D48" s="10">
        <v>100</v>
      </c>
      <c r="E48" s="17">
        <f>J44</f>
        <v>82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5"/>
      <c r="X48" s="15"/>
      <c r="Y48" s="15"/>
      <c r="Z48" s="15"/>
      <c r="AA48" s="15"/>
      <c r="AB48" s="15"/>
      <c r="AC48" s="14"/>
      <c r="AD48" s="14"/>
      <c r="AE48" s="14"/>
      <c r="AF48" s="1"/>
      <c r="AG48" s="1"/>
      <c r="AH48" s="1"/>
      <c r="AI48" s="1"/>
      <c r="AJ48" s="1"/>
      <c r="AK48" s="1"/>
    </row>
    <row r="49" spans="3:31">
      <c r="C49" s="16">
        <f>K37</f>
        <v>0</v>
      </c>
      <c r="D49" s="10">
        <v>100</v>
      </c>
      <c r="E49" s="17">
        <f>L44</f>
        <v>60.096337640492393</v>
      </c>
      <c r="W49" s="10"/>
      <c r="X49" s="10"/>
      <c r="Y49" s="10"/>
      <c r="Z49" s="10"/>
      <c r="AA49" s="10"/>
      <c r="AB49" s="10"/>
      <c r="AC49" s="10"/>
      <c r="AD49" s="10"/>
      <c r="AE49" s="10"/>
    </row>
    <row r="50" spans="3:31">
      <c r="C50" s="16">
        <f>M37</f>
        <v>0</v>
      </c>
      <c r="D50" s="10">
        <v>100</v>
      </c>
      <c r="E50" s="17">
        <f>N44</f>
        <v>72.102241662110444</v>
      </c>
      <c r="W50" s="10"/>
      <c r="X50" s="10"/>
      <c r="Y50" s="10"/>
      <c r="Z50" s="10"/>
      <c r="AA50" s="10"/>
      <c r="AB50" s="10"/>
      <c r="AC50" s="10"/>
      <c r="AD50" s="10"/>
      <c r="AE50" s="10"/>
    </row>
    <row r="51" spans="3:31">
      <c r="C51" s="16">
        <f>O37</f>
        <v>0</v>
      </c>
      <c r="D51" s="10">
        <v>100</v>
      </c>
      <c r="E51" s="17">
        <f>P44</f>
        <v>50.25</v>
      </c>
      <c r="W51" s="10"/>
      <c r="X51" s="10"/>
      <c r="Y51" s="10"/>
      <c r="Z51" s="10"/>
      <c r="AA51" s="10"/>
      <c r="AB51" s="10"/>
      <c r="AC51" s="10"/>
      <c r="AD51" s="10"/>
      <c r="AE51" s="10"/>
    </row>
    <row r="52" spans="3:31">
      <c r="C52" s="16">
        <f>Q37</f>
        <v>0</v>
      </c>
      <c r="D52" s="10">
        <v>100</v>
      </c>
      <c r="E52" s="17">
        <f>R44</f>
        <v>140.35</v>
      </c>
    </row>
    <row r="53" spans="3:31">
      <c r="C53" s="16">
        <f>S37</f>
        <v>0</v>
      </c>
      <c r="D53" s="10">
        <v>100</v>
      </c>
      <c r="E53" s="17">
        <f>T44</f>
        <v>79.347826086956516</v>
      </c>
    </row>
    <row r="54" spans="3:31">
      <c r="C54" s="16">
        <f>U37</f>
        <v>0</v>
      </c>
      <c r="D54" s="10">
        <v>100</v>
      </c>
      <c r="E54" s="17">
        <f>V44</f>
        <v>118</v>
      </c>
    </row>
    <row r="55" spans="3:31">
      <c r="C55" s="16">
        <f>W37</f>
        <v>0</v>
      </c>
      <c r="D55" s="10">
        <v>100</v>
      </c>
      <c r="E55" s="17">
        <f>X44</f>
        <v>68.333333333333343</v>
      </c>
    </row>
    <row r="56" spans="3:31">
      <c r="C56" s="16">
        <f>Y37</f>
        <v>0</v>
      </c>
      <c r="D56" s="10">
        <v>100</v>
      </c>
      <c r="E56" s="17">
        <f>Z44</f>
        <v>85</v>
      </c>
    </row>
    <row r="57" spans="3:31">
      <c r="C57" s="16">
        <f>AA37</f>
        <v>0</v>
      </c>
      <c r="D57" s="10">
        <v>100</v>
      </c>
      <c r="E57" s="17">
        <f>AB44</f>
        <v>50.833333333333336</v>
      </c>
    </row>
    <row r="58" spans="3:31">
      <c r="C58" s="16" t="s">
        <v>49</v>
      </c>
      <c r="D58" s="10">
        <v>100</v>
      </c>
      <c r="E58" s="17">
        <f>AD44</f>
        <v>49.299568965517238</v>
      </c>
    </row>
    <row r="59" spans="3:31">
      <c r="C59" s="16">
        <f>AE37</f>
        <v>0</v>
      </c>
      <c r="D59" s="10">
        <v>100</v>
      </c>
      <c r="E59" s="17">
        <f>AF44</f>
        <v>55.833333333333336</v>
      </c>
    </row>
    <row r="60" spans="3:31">
      <c r="C60" s="16">
        <f>AG37</f>
        <v>0</v>
      </c>
      <c r="D60" s="10">
        <v>100</v>
      </c>
      <c r="E60" s="17">
        <f>AH44</f>
        <v>46.666666666666671</v>
      </c>
    </row>
    <row r="61" spans="3:31">
      <c r="C61" s="16">
        <f>AI37</f>
        <v>0</v>
      </c>
      <c r="D61" s="10">
        <v>100</v>
      </c>
      <c r="E61" s="17">
        <f>AJ44</f>
        <v>62.5</v>
      </c>
    </row>
    <row r="62" spans="3:31">
      <c r="C62" s="16" t="s">
        <v>48</v>
      </c>
      <c r="D62" s="10">
        <v>100</v>
      </c>
      <c r="E62" s="17">
        <f>AL44</f>
        <v>76.58</v>
      </c>
    </row>
  </sheetData>
  <mergeCells count="34">
    <mergeCell ref="AK1:AL1"/>
    <mergeCell ref="AK38:AL38"/>
    <mergeCell ref="AI38:AJ38"/>
    <mergeCell ref="AE38:AH38"/>
    <mergeCell ref="AC1:AD1"/>
    <mergeCell ref="AC38:AD38"/>
    <mergeCell ref="AE1:AH1"/>
    <mergeCell ref="AI1:AJ1"/>
    <mergeCell ref="O1:P1"/>
    <mergeCell ref="O38:P38"/>
    <mergeCell ref="Q1:R1"/>
    <mergeCell ref="Q38:R38"/>
    <mergeCell ref="AA38:AB38"/>
    <mergeCell ref="S1:T1"/>
    <mergeCell ref="S38:T38"/>
    <mergeCell ref="U1:Z1"/>
    <mergeCell ref="U38:Z38"/>
    <mergeCell ref="AA1:AB1"/>
    <mergeCell ref="F38:F39"/>
    <mergeCell ref="G1:J1"/>
    <mergeCell ref="K1:N1"/>
    <mergeCell ref="G38:J38"/>
    <mergeCell ref="A1:A2"/>
    <mergeCell ref="B1:B2"/>
    <mergeCell ref="C1:C2"/>
    <mergeCell ref="D1:D2"/>
    <mergeCell ref="E1:E2"/>
    <mergeCell ref="F1:F2"/>
    <mergeCell ref="A38:A39"/>
    <mergeCell ref="B38:B39"/>
    <mergeCell ref="C38:C39"/>
    <mergeCell ref="D38:D39"/>
    <mergeCell ref="E38:E39"/>
    <mergeCell ref="K38:N38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2015-04-29T17:41:10Z</dcterms:modified>
</cp:coreProperties>
</file>