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60" i="1"/>
  <c r="E59"/>
  <c r="E58"/>
  <c r="E57"/>
  <c r="E56"/>
  <c r="E55"/>
  <c r="E54"/>
  <c r="E53"/>
  <c r="E52"/>
  <c r="E51"/>
  <c r="E50"/>
  <c r="E49"/>
  <c r="E48"/>
  <c r="E47"/>
  <c r="E46"/>
  <c r="E45"/>
  <c r="E44"/>
  <c r="E26"/>
  <c r="E25"/>
  <c r="E24"/>
  <c r="E23"/>
  <c r="E22"/>
  <c r="E21"/>
  <c r="E20"/>
  <c r="E19"/>
  <c r="E18"/>
  <c r="E17"/>
  <c r="E16"/>
  <c r="E15"/>
  <c r="E14"/>
  <c r="E13"/>
  <c r="E12"/>
  <c r="E11"/>
  <c r="E10"/>
  <c r="AN40"/>
  <c r="AL40"/>
  <c r="AJ40"/>
  <c r="AH40"/>
  <c r="AF40"/>
  <c r="AD40"/>
  <c r="AB40"/>
  <c r="Z40"/>
  <c r="X40"/>
  <c r="V40"/>
  <c r="T40"/>
  <c r="P40"/>
  <c r="N40"/>
  <c r="L40"/>
  <c r="J40"/>
  <c r="H40"/>
  <c r="AN7"/>
  <c r="AL7"/>
  <c r="AJ7"/>
  <c r="AH7"/>
  <c r="AF7"/>
  <c r="AD7"/>
  <c r="AB7"/>
  <c r="Z7"/>
  <c r="X7"/>
  <c r="V7"/>
  <c r="T7"/>
  <c r="R7"/>
  <c r="P7"/>
  <c r="N7"/>
  <c r="L7"/>
  <c r="J7"/>
  <c r="H7"/>
  <c r="AJ35"/>
  <c r="AJ36"/>
  <c r="AJ37"/>
  <c r="AJ34"/>
  <c r="AH35"/>
  <c r="AH36"/>
  <c r="AH37"/>
  <c r="AH34"/>
  <c r="AF35"/>
  <c r="AF36"/>
  <c r="AF37"/>
  <c r="AF34"/>
  <c r="AJ4"/>
  <c r="AJ3"/>
  <c r="AH4"/>
  <c r="AH3"/>
  <c r="AF4"/>
  <c r="AF3"/>
  <c r="AN35"/>
  <c r="AN36"/>
  <c r="AN37"/>
  <c r="AN34"/>
  <c r="AL35"/>
  <c r="AL36"/>
  <c r="AL37"/>
  <c r="AL34"/>
  <c r="AD35"/>
  <c r="AD36"/>
  <c r="AD37"/>
  <c r="AD34"/>
  <c r="AB35"/>
  <c r="AB36"/>
  <c r="AB37"/>
  <c r="AB34"/>
  <c r="Z35"/>
  <c r="Z36"/>
  <c r="Z37"/>
  <c r="Z34"/>
  <c r="X35"/>
  <c r="X36"/>
  <c r="X37"/>
  <c r="X34"/>
  <c r="V35"/>
  <c r="V36"/>
  <c r="V37"/>
  <c r="V34"/>
  <c r="T35"/>
  <c r="T36"/>
  <c r="T37"/>
  <c r="T34"/>
  <c r="R35"/>
  <c r="R36"/>
  <c r="R40" s="1"/>
  <c r="R37"/>
  <c r="R34"/>
  <c r="P35"/>
  <c r="P36"/>
  <c r="P37"/>
  <c r="P34"/>
  <c r="N35"/>
  <c r="N36"/>
  <c r="N37"/>
  <c r="N34"/>
  <c r="L35"/>
  <c r="L36"/>
  <c r="L37"/>
  <c r="L34"/>
  <c r="J35"/>
  <c r="J36"/>
  <c r="J37"/>
  <c r="J34"/>
  <c r="H35"/>
  <c r="H36"/>
  <c r="H37"/>
  <c r="H34"/>
  <c r="AN4"/>
  <c r="AN3"/>
  <c r="AL4"/>
  <c r="AL3"/>
  <c r="AD4"/>
  <c r="AD3"/>
  <c r="AB4"/>
  <c r="AB3"/>
  <c r="Z4"/>
  <c r="Z3"/>
  <c r="X4"/>
  <c r="X3"/>
  <c r="V4"/>
  <c r="V3"/>
  <c r="T4"/>
  <c r="T3"/>
  <c r="R4"/>
  <c r="R3"/>
  <c r="P4"/>
  <c r="P3"/>
  <c r="N4"/>
  <c r="N3"/>
  <c r="L4"/>
  <c r="L3"/>
  <c r="J4"/>
  <c r="J3"/>
  <c r="H4"/>
  <c r="H3"/>
</calcChain>
</file>

<file path=xl/sharedStrings.xml><?xml version="1.0" encoding="utf-8"?>
<sst xmlns="http://schemas.openxmlformats.org/spreadsheetml/2006/main" count="168" uniqueCount="56">
  <si>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</si>
  <si>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</si>
  <si>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</si>
  <si>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</si>
  <si>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</si>
  <si>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</si>
  <si>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</si>
  <si>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</si>
  <si>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</si>
  <si>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</si>
  <si>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</si>
  <si>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POWER/FORCE PLATFORM 3D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</si>
  <si>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</si>
  <si>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</si>
  <si>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</si>
  <si>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</si>
  <si>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</si>
  <si>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</si>
  <si>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</si>
  <si>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</si>
  <si>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SQUATS</t>
  </si>
  <si>
    <t>BENCH PRESS</t>
  </si>
  <si>
    <t>MEDICINE BALL</t>
  </si>
  <si>
    <t>CARDIO PULMONARY EXERCISE TEST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</si>
  <si>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</si>
  <si>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</si>
  <si>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</si>
  <si>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</si>
  <si>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</si>
  <si>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</si>
  <si>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</si>
  <si>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</si>
  <si>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 xml:space="preserve"> MUSCLE STAMINA</t>
  </si>
  <si>
    <t>POWER ENDURANCE</t>
  </si>
  <si>
    <t xml:space="preserve">STRENGTH </t>
  </si>
  <si>
    <t>BENCH PULL</t>
  </si>
  <si>
    <t>ADE PERMANA</t>
  </si>
  <si>
    <t>FRITA SINATRA</t>
  </si>
  <si>
    <t>NUGA EVA S</t>
  </si>
  <si>
    <t>SELVIAH PERTIWI</t>
  </si>
  <si>
    <t>MONICA PRANSISCA S</t>
  </si>
  <si>
    <t>50</t>
  </si>
  <si>
    <t>YUDI CAHYADI</t>
  </si>
  <si>
    <t>82</t>
  </si>
  <si>
    <t>31</t>
  </si>
  <si>
    <t>56</t>
  </si>
  <si>
    <t>53</t>
  </si>
  <si>
    <t>80</t>
  </si>
  <si>
    <t>28</t>
  </si>
  <si>
    <t>49</t>
  </si>
  <si>
    <t>66</t>
  </si>
  <si>
    <t>T</t>
  </si>
  <si>
    <t>%</t>
  </si>
  <si>
    <t>PARAMETER</t>
  </si>
  <si>
    <t>TARGET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</si>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</sst>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/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WUSHU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Sheet1!$D$9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Sheet1!$C$10:$C$26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BENCH PULL</c:v>
                </c:pt>
                <c:pt idx="15">
                  <c:v>MEDICINE BALL</c:v>
                </c:pt>
                <c:pt idx="16">
                  <c:v>CARDIO PULMONARY EXERCISE TEST</c:v>
                </c:pt>
              </c:strCache>
            </c:strRef>
          </c:cat>
          <c:val>
            <c:numRef>
              <c:f>Sheet1!$D$10:$D$26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Sheet1!$C$10:$C$26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BENCH PULL</c:v>
                </c:pt>
                <c:pt idx="15">
                  <c:v>MEDICINE BALL</c:v>
                </c:pt>
                <c:pt idx="16">
                  <c:v>CARDIO PULMONARY EXERCISE TEST</c:v>
                </c:pt>
              </c:strCache>
            </c:strRef>
          </c:cat>
          <c:val>
            <c:numRef>
              <c:f>Sheet1!$E$10:$E$26</c:f>
              <c:numCache>
                <c:formatCode>0</c:formatCode>
                <c:ptCount val="17"/>
                <c:pt idx="0">
                  <c:v>131.75</c:v>
                </c:pt>
                <c:pt idx="1">
                  <c:v>84.9</c:v>
                </c:pt>
                <c:pt idx="2">
                  <c:v>52.580417108518915</c:v>
                </c:pt>
                <c:pt idx="3">
                  <c:v>59.974747474747474</c:v>
                </c:pt>
                <c:pt idx="4">
                  <c:v>64.285714285714292</c:v>
                </c:pt>
                <c:pt idx="5">
                  <c:v>8</c:v>
                </c:pt>
                <c:pt idx="6">
                  <c:v>78</c:v>
                </c:pt>
                <c:pt idx="7">
                  <c:v>93.333333333333343</c:v>
                </c:pt>
                <c:pt idx="8">
                  <c:v>140</c:v>
                </c:pt>
                <c:pt idx="9">
                  <c:v>107</c:v>
                </c:pt>
                <c:pt idx="10">
                  <c:v>130</c:v>
                </c:pt>
                <c:pt idx="11">
                  <c:v>55.272108843537417</c:v>
                </c:pt>
                <c:pt idx="12">
                  <c:v>90.888888888888886</c:v>
                </c:pt>
                <c:pt idx="13">
                  <c:v>71.666666666666657</c:v>
                </c:pt>
                <c:pt idx="14">
                  <c:v>71.333333333333329</c:v>
                </c:pt>
                <c:pt idx="15">
                  <c:v>57.5</c:v>
                </c:pt>
                <c:pt idx="16">
                  <c:v>98.327272727272742</c:v>
                </c:pt>
              </c:numCache>
            </c:numRef>
          </c:val>
        </c:ser>
        <c:axId val="81593088"/>
        <c:axId val="81594624"/>
      </c:radarChart>
      <c:catAx>
        <c:axId val="8159308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1594624"/>
        <c:crosses val="autoZero"/>
        <c:auto val="1"/>
        <c:lblAlgn val="ctr"/>
        <c:lblOffset val="100"/>
      </c:catAx>
      <c:valAx>
        <c:axId val="8159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59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WUSHU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Sheet1!$C$44:$C$60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BENCH PULL</c:v>
                </c:pt>
                <c:pt idx="15">
                  <c:v>MEDICINE BALL</c:v>
                </c:pt>
                <c:pt idx="16">
                  <c:v>CARDIO PULMONARY EXERCISE TEST</c:v>
                </c:pt>
              </c:strCache>
            </c:strRef>
          </c:cat>
          <c:val>
            <c:numRef>
              <c:f>Sheet1!$D$44:$D$60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Sheet1!$C$44:$C$60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BENCH PULL</c:v>
                </c:pt>
                <c:pt idx="15">
                  <c:v>MEDICINE BALL</c:v>
                </c:pt>
                <c:pt idx="16">
                  <c:v>CARDIO PULMONARY EXERCISE TEST</c:v>
                </c:pt>
              </c:strCache>
            </c:strRef>
          </c:cat>
          <c:val>
            <c:numRef>
              <c:f>Sheet1!$E$44:$E$60</c:f>
              <c:numCache>
                <c:formatCode>0</c:formatCode>
                <c:ptCount val="17"/>
                <c:pt idx="0">
                  <c:v>107.60416666666667</c:v>
                </c:pt>
                <c:pt idx="1">
                  <c:v>80.666666666666657</c:v>
                </c:pt>
                <c:pt idx="2">
                  <c:v>72.449488385277846</c:v>
                </c:pt>
                <c:pt idx="3">
                  <c:v>69.755379948942121</c:v>
                </c:pt>
                <c:pt idx="4">
                  <c:v>64.333333333333343</c:v>
                </c:pt>
                <c:pt idx="5">
                  <c:v>111.66666666666667</c:v>
                </c:pt>
                <c:pt idx="6">
                  <c:v>61.413043478260867</c:v>
                </c:pt>
                <c:pt idx="7">
                  <c:v>91</c:v>
                </c:pt>
                <c:pt idx="8">
                  <c:v>75.833333333333329</c:v>
                </c:pt>
                <c:pt idx="9">
                  <c:v>92.5</c:v>
                </c:pt>
                <c:pt idx="10">
                  <c:v>61</c:v>
                </c:pt>
                <c:pt idx="11">
                  <c:v>67.47333618312841</c:v>
                </c:pt>
                <c:pt idx="12">
                  <c:v>68.753968253968253</c:v>
                </c:pt>
                <c:pt idx="13">
                  <c:v>45.328463203463208</c:v>
                </c:pt>
                <c:pt idx="14">
                  <c:v>46.67058982683983</c:v>
                </c:pt>
                <c:pt idx="15">
                  <c:v>54.999999999999993</c:v>
                </c:pt>
                <c:pt idx="16">
                  <c:v>68.860000000000014</c:v>
                </c:pt>
              </c:numCache>
            </c:numRef>
          </c:val>
        </c:ser>
        <c:axId val="81619968"/>
        <c:axId val="81650432"/>
      </c:radarChart>
      <c:catAx>
        <c:axId val="8161996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1650432"/>
        <c:crosses val="autoZero"/>
        <c:auto val="1"/>
        <c:lblAlgn val="ctr"/>
        <c:lblOffset val="100"/>
      </c:catAx>
      <c:valAx>
        <c:axId val="81650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61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38100</xdr:rowOff>
    </xdr:from>
    <xdr:to>
      <xdr:col>22</xdr:col>
      <xdr:colOff>361950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42</xdr:row>
      <xdr:rowOff>57150</xdr:rowOff>
    </xdr:from>
    <xdr:to>
      <xdr:col>23</xdr:col>
      <xdr:colOff>438150</xdr:colOff>
      <xdr:row>59</xdr:row>
      <xdr:rowOff>762000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0"/>
  <sheetViews>
    <sheetView tabSelected="1" topLeftCell="A33" zoomScale="50" zoomScaleNormal="50" workbookViewId="0">
      <selection activeCell="G34" sqref="G34:AM37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7.42578125" style="2" customWidth="1"/>
    <col min="5" max="5" width="8.7109375" style="2" bestFit="1" customWidth="1"/>
    <col min="6" max="6" width="5.28515625" style="2" customWidth="1"/>
    <col min="7" max="39" width="6.7109375" style="2" customWidth="1"/>
    <col min="40" max="40" width="6.7109375" style="1" customWidth="1"/>
    <col min="41" max="16384" width="9.140625" style="1"/>
  </cols>
  <sheetData>
    <row r="1" spans="1:40" s="3" customFormat="1" ht="47.25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26" t="s">
        <v>8</v>
      </c>
      <c r="H1" s="28"/>
      <c r="I1" s="28"/>
      <c r="J1" s="27"/>
      <c r="K1" s="26" t="s">
        <v>30</v>
      </c>
      <c r="L1" s="28"/>
      <c r="M1" s="28"/>
      <c r="N1" s="27"/>
      <c r="O1" s="26" t="s">
        <v>11</v>
      </c>
      <c r="P1" s="27"/>
      <c r="Q1" s="26" t="s">
        <v>13</v>
      </c>
      <c r="R1" s="27"/>
      <c r="S1" s="26" t="s">
        <v>31</v>
      </c>
      <c r="T1" s="27"/>
      <c r="U1" s="26" t="s">
        <v>32</v>
      </c>
      <c r="V1" s="28"/>
      <c r="W1" s="28"/>
      <c r="X1" s="28"/>
      <c r="Y1" s="28"/>
      <c r="Z1" s="27"/>
      <c r="AA1" s="26" t="s">
        <v>33</v>
      </c>
      <c r="AB1" s="27"/>
      <c r="AC1" s="26" t="s">
        <v>18</v>
      </c>
      <c r="AD1" s="27"/>
      <c r="AE1" s="26" t="s">
        <v>34</v>
      </c>
      <c r="AF1" s="28"/>
      <c r="AG1" s="28"/>
      <c r="AH1" s="28"/>
      <c r="AI1" s="28"/>
      <c r="AJ1" s="27"/>
      <c r="AK1" s="26" t="s">
        <v>9</v>
      </c>
      <c r="AL1" s="27"/>
      <c r="AM1" s="29" t="s">
        <v>25</v>
      </c>
      <c r="AN1" s="30"/>
    </row>
    <row r="2" spans="1:40" s="3" customFormat="1" ht="126">
      <c r="A2" s="31"/>
      <c r="B2" s="31"/>
      <c r="C2" s="31"/>
      <c r="D2" s="31"/>
      <c r="E2" s="31"/>
      <c r="F2" s="31"/>
      <c r="G2" s="4" t="s">
        <v>6</v>
      </c>
      <c r="H2" s="11" t="s">
        <v>52</v>
      </c>
      <c r="I2" s="4" t="s">
        <v>7</v>
      </c>
      <c r="J2" s="11" t="s">
        <v>52</v>
      </c>
      <c r="K2" s="4" t="s">
        <v>28</v>
      </c>
      <c r="L2" s="11" t="s">
        <v>52</v>
      </c>
      <c r="M2" s="4" t="s">
        <v>29</v>
      </c>
      <c r="N2" s="11" t="s">
        <v>52</v>
      </c>
      <c r="O2" s="4" t="s">
        <v>10</v>
      </c>
      <c r="P2" s="11" t="s">
        <v>52</v>
      </c>
      <c r="Q2" s="4" t="s">
        <v>12</v>
      </c>
      <c r="R2" s="11" t="s">
        <v>52</v>
      </c>
      <c r="S2" s="4" t="s">
        <v>24</v>
      </c>
      <c r="T2" s="11" t="s">
        <v>52</v>
      </c>
      <c r="U2" s="4" t="s">
        <v>14</v>
      </c>
      <c r="V2" s="11" t="s">
        <v>52</v>
      </c>
      <c r="W2" s="4" t="s">
        <v>15</v>
      </c>
      <c r="X2" s="11" t="s">
        <v>52</v>
      </c>
      <c r="Y2" s="4" t="s">
        <v>17</v>
      </c>
      <c r="Z2" s="11" t="s">
        <v>52</v>
      </c>
      <c r="AA2" s="4" t="s">
        <v>16</v>
      </c>
      <c r="AB2" s="11" t="s">
        <v>52</v>
      </c>
      <c r="AC2" s="4" t="s">
        <v>19</v>
      </c>
      <c r="AD2" s="11" t="s">
        <v>52</v>
      </c>
      <c r="AE2" s="4" t="s">
        <v>20</v>
      </c>
      <c r="AF2" s="11" t="s">
        <v>52</v>
      </c>
      <c r="AG2" s="4" t="s">
        <v>21</v>
      </c>
      <c r="AH2" s="11" t="s">
        <v>52</v>
      </c>
      <c r="AI2" s="4" t="s">
        <v>35</v>
      </c>
      <c r="AJ2" s="11" t="s">
        <v>52</v>
      </c>
      <c r="AK2" s="4" t="s">
        <v>22</v>
      </c>
      <c r="AL2" s="11" t="s">
        <v>52</v>
      </c>
      <c r="AM2" s="4" t="s">
        <v>23</v>
      </c>
      <c r="AN2" s="9" t="s">
        <v>52</v>
      </c>
    </row>
    <row r="3" spans="1:40">
      <c r="A3" s="5">
        <v>1</v>
      </c>
      <c r="B3" s="7" t="s">
        <v>36</v>
      </c>
      <c r="C3" s="6">
        <v>32869</v>
      </c>
      <c r="D3" s="5" t="s">
        <v>27</v>
      </c>
      <c r="E3" s="5">
        <v>165</v>
      </c>
      <c r="F3" s="5">
        <v>50</v>
      </c>
      <c r="G3" s="23">
        <v>29</v>
      </c>
      <c r="H3" s="23">
        <f>G3/20*100</f>
        <v>145</v>
      </c>
      <c r="I3" s="23">
        <v>44.2</v>
      </c>
      <c r="J3" s="23">
        <f>I3/50*100</f>
        <v>88.4</v>
      </c>
      <c r="K3" s="23">
        <v>0.46</v>
      </c>
      <c r="L3" s="24">
        <f>0.25/K3*100</f>
        <v>54.347826086956516</v>
      </c>
      <c r="M3" s="23">
        <v>0.36</v>
      </c>
      <c r="N3" s="24">
        <f>0.25/M3*100</f>
        <v>69.444444444444443</v>
      </c>
      <c r="O3" s="23">
        <v>49</v>
      </c>
      <c r="P3" s="24">
        <f>O3/70*100</f>
        <v>70</v>
      </c>
      <c r="Q3" s="23">
        <v>4</v>
      </c>
      <c r="R3" s="24">
        <f>Q3/50*100</f>
        <v>8</v>
      </c>
      <c r="S3" s="23">
        <v>40</v>
      </c>
      <c r="T3" s="23">
        <f>S3/50*100</f>
        <v>80</v>
      </c>
      <c r="U3" s="23">
        <v>29</v>
      </c>
      <c r="V3" s="23">
        <f>U3/30*100</f>
        <v>96.666666666666671</v>
      </c>
      <c r="W3" s="23">
        <v>59</v>
      </c>
      <c r="X3" s="23">
        <f>W3/40*100</f>
        <v>147.5</v>
      </c>
      <c r="Y3" s="23">
        <v>119</v>
      </c>
      <c r="Z3" s="23">
        <f>Y3/100*100</f>
        <v>119</v>
      </c>
      <c r="AA3" s="23">
        <v>234</v>
      </c>
      <c r="AB3" s="23">
        <f>AA3/120*100</f>
        <v>195</v>
      </c>
      <c r="AC3" s="23">
        <v>0.49</v>
      </c>
      <c r="AD3" s="24">
        <f>0.25/AC3*100</f>
        <v>51.020408163265309</v>
      </c>
      <c r="AE3" s="23">
        <v>136</v>
      </c>
      <c r="AF3" s="23">
        <f>AE3/(F3*3)*100</f>
        <v>90.666666666666657</v>
      </c>
      <c r="AG3" s="23">
        <v>75</v>
      </c>
      <c r="AH3" s="24">
        <f>AG3/(F3*2)*100</f>
        <v>75</v>
      </c>
      <c r="AI3" s="23">
        <v>76</v>
      </c>
      <c r="AJ3" s="24">
        <f>AI3/(F3*2)*100</f>
        <v>76</v>
      </c>
      <c r="AK3" s="23">
        <v>4.2</v>
      </c>
      <c r="AL3" s="24">
        <f>AK3/8*100</f>
        <v>52.5</v>
      </c>
      <c r="AM3" s="23">
        <v>58.96</v>
      </c>
      <c r="AN3" s="25">
        <f>AM3/55*100</f>
        <v>107.2</v>
      </c>
    </row>
    <row r="4" spans="1:40">
      <c r="A4" s="5">
        <v>2</v>
      </c>
      <c r="B4" s="7" t="s">
        <v>42</v>
      </c>
      <c r="C4" s="6">
        <v>33695</v>
      </c>
      <c r="D4" s="5" t="s">
        <v>27</v>
      </c>
      <c r="E4" s="5">
        <v>169</v>
      </c>
      <c r="F4" s="5">
        <v>60</v>
      </c>
      <c r="G4" s="23">
        <v>23.7</v>
      </c>
      <c r="H4" s="23">
        <f>G4/20*100</f>
        <v>118.5</v>
      </c>
      <c r="I4" s="23">
        <v>40.700000000000003</v>
      </c>
      <c r="J4" s="23">
        <f>I4/50*100</f>
        <v>81.400000000000006</v>
      </c>
      <c r="K4" s="23">
        <v>0.49199999999999999</v>
      </c>
      <c r="L4" s="24">
        <f>0.25/K4*100</f>
        <v>50.813008130081307</v>
      </c>
      <c r="M4" s="23">
        <v>0.495</v>
      </c>
      <c r="N4" s="24">
        <f>0.25/M4*100</f>
        <v>50.505050505050505</v>
      </c>
      <c r="O4" s="23">
        <v>41</v>
      </c>
      <c r="P4" s="24">
        <f>O4/70*100</f>
        <v>58.571428571428577</v>
      </c>
      <c r="Q4" s="23">
        <v>4</v>
      </c>
      <c r="R4" s="24">
        <f>Q4/50*100</f>
        <v>8</v>
      </c>
      <c r="S4" s="23">
        <v>38</v>
      </c>
      <c r="T4" s="24">
        <f>S4/50*100</f>
        <v>76</v>
      </c>
      <c r="U4" s="23">
        <v>27</v>
      </c>
      <c r="V4" s="23">
        <f>U4/30*100</f>
        <v>90</v>
      </c>
      <c r="W4" s="23">
        <v>53</v>
      </c>
      <c r="X4" s="23">
        <f>W4/40*100</f>
        <v>132.5</v>
      </c>
      <c r="Y4" s="23">
        <v>95</v>
      </c>
      <c r="Z4" s="23">
        <f>Y4/100*100</f>
        <v>95</v>
      </c>
      <c r="AA4" s="23">
        <v>78</v>
      </c>
      <c r="AB4" s="24">
        <f>AA4/120*100</f>
        <v>65</v>
      </c>
      <c r="AC4" s="23">
        <v>0.42</v>
      </c>
      <c r="AD4" s="24">
        <f>0.25/AC4*100</f>
        <v>59.523809523809526</v>
      </c>
      <c r="AE4" s="23">
        <v>164</v>
      </c>
      <c r="AF4" s="23">
        <f>AE4/(F4*3)*100</f>
        <v>91.111111111111114</v>
      </c>
      <c r="AG4" s="23" t="s">
        <v>43</v>
      </c>
      <c r="AH4" s="24">
        <f>AG4/(F4*2)*100</f>
        <v>68.333333333333329</v>
      </c>
      <c r="AI4" s="23" t="s">
        <v>47</v>
      </c>
      <c r="AJ4" s="24">
        <f>AI4/(F4*2)*100</f>
        <v>66.666666666666657</v>
      </c>
      <c r="AK4" s="23">
        <v>5</v>
      </c>
      <c r="AL4" s="24">
        <f>AK4/8*100</f>
        <v>62.5</v>
      </c>
      <c r="AM4" s="23">
        <v>49.2</v>
      </c>
      <c r="AN4" s="25">
        <f>AM4/55*100</f>
        <v>89.454545454545467</v>
      </c>
    </row>
    <row r="5" spans="1:40">
      <c r="A5" s="12"/>
      <c r="B5" s="13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5"/>
      <c r="AH5" s="15"/>
      <c r="AI5" s="15"/>
      <c r="AJ5" s="15"/>
      <c r="AK5" s="12"/>
      <c r="AL5" s="12"/>
      <c r="AM5" s="12"/>
      <c r="AN5" s="16"/>
    </row>
    <row r="6" spans="1:40">
      <c r="A6" s="12"/>
      <c r="B6" s="13"/>
      <c r="C6" s="14"/>
      <c r="D6" s="12"/>
      <c r="E6" s="12" t="s">
        <v>51</v>
      </c>
      <c r="F6" s="12"/>
      <c r="G6" s="12">
        <v>20</v>
      </c>
      <c r="H6" s="12"/>
      <c r="I6" s="12">
        <v>50</v>
      </c>
      <c r="J6" s="12"/>
      <c r="K6" s="12">
        <v>0.25</v>
      </c>
      <c r="L6" s="12"/>
      <c r="M6" s="12">
        <v>0.25</v>
      </c>
      <c r="N6" s="12"/>
      <c r="O6" s="12">
        <v>70</v>
      </c>
      <c r="P6" s="12"/>
      <c r="Q6" s="12">
        <v>50</v>
      </c>
      <c r="R6" s="12"/>
      <c r="S6" s="12">
        <v>50</v>
      </c>
      <c r="T6" s="12"/>
      <c r="U6" s="12">
        <v>30</v>
      </c>
      <c r="V6" s="12"/>
      <c r="W6" s="12">
        <v>40</v>
      </c>
      <c r="X6" s="12"/>
      <c r="Y6" s="12">
        <v>100</v>
      </c>
      <c r="Z6" s="12"/>
      <c r="AA6" s="12">
        <v>120</v>
      </c>
      <c r="AB6" s="12"/>
      <c r="AC6" s="12">
        <v>0.25</v>
      </c>
      <c r="AD6" s="12"/>
      <c r="AE6" s="12"/>
      <c r="AF6" s="12"/>
      <c r="AG6" s="15"/>
      <c r="AH6" s="15"/>
      <c r="AI6" s="15"/>
      <c r="AJ6" s="15"/>
      <c r="AK6" s="12">
        <v>8</v>
      </c>
      <c r="AL6" s="12"/>
      <c r="AM6" s="12">
        <v>55</v>
      </c>
      <c r="AN6" s="16"/>
    </row>
    <row r="7" spans="1:40">
      <c r="A7" s="12"/>
      <c r="B7" s="13"/>
      <c r="C7" s="14"/>
      <c r="D7" s="12"/>
      <c r="E7" s="12" t="s">
        <v>52</v>
      </c>
      <c r="F7" s="12"/>
      <c r="G7" s="12"/>
      <c r="H7" s="12">
        <f>AVERAGE(H3:H4)</f>
        <v>131.75</v>
      </c>
      <c r="I7" s="12"/>
      <c r="J7" s="12">
        <f>AVERAGE(J3:J4)</f>
        <v>84.9</v>
      </c>
      <c r="K7" s="12"/>
      <c r="L7" s="12">
        <f>AVERAGE(L3:L4)</f>
        <v>52.580417108518915</v>
      </c>
      <c r="M7" s="12"/>
      <c r="N7" s="12">
        <f>AVERAGE(N3:N4)</f>
        <v>59.974747474747474</v>
      </c>
      <c r="O7" s="12"/>
      <c r="P7" s="12">
        <f>AVERAGE(P3:P4)</f>
        <v>64.285714285714292</v>
      </c>
      <c r="Q7" s="12"/>
      <c r="R7" s="12">
        <f>AVERAGE(R3:R4)</f>
        <v>8</v>
      </c>
      <c r="S7" s="12"/>
      <c r="T7" s="12">
        <f>AVERAGE(T3:T4)</f>
        <v>78</v>
      </c>
      <c r="U7" s="12"/>
      <c r="V7" s="12">
        <f>AVERAGE(V3:V4)</f>
        <v>93.333333333333343</v>
      </c>
      <c r="W7" s="12"/>
      <c r="X7" s="12">
        <f>AVERAGE(X3:X4)</f>
        <v>140</v>
      </c>
      <c r="Y7" s="12"/>
      <c r="Z7" s="12">
        <f>AVERAGE(Z3:Z4)</f>
        <v>107</v>
      </c>
      <c r="AA7" s="12"/>
      <c r="AB7" s="12">
        <f>AVERAGE(AB3:AB4)</f>
        <v>130</v>
      </c>
      <c r="AC7" s="12"/>
      <c r="AD7" s="12">
        <f>AVERAGE(AD3:AD4)</f>
        <v>55.272108843537417</v>
      </c>
      <c r="AE7" s="12"/>
      <c r="AF7" s="12">
        <f>AVERAGE(AF3:AF4)</f>
        <v>90.888888888888886</v>
      </c>
      <c r="AG7" s="15"/>
      <c r="AH7" s="12">
        <f>AVERAGE(AH3:AH4)</f>
        <v>71.666666666666657</v>
      </c>
      <c r="AI7" s="15"/>
      <c r="AJ7" s="12">
        <f>AVERAGE(AJ3:AJ4)</f>
        <v>71.333333333333329</v>
      </c>
      <c r="AK7" s="12"/>
      <c r="AL7" s="12">
        <f>AVERAGE(AL3:AL4)</f>
        <v>57.5</v>
      </c>
      <c r="AM7" s="12"/>
      <c r="AN7" s="12">
        <f>AVERAGE(AN3:AN4)</f>
        <v>98.327272727272742</v>
      </c>
    </row>
    <row r="8" spans="1:40">
      <c r="A8" s="12"/>
      <c r="B8" s="13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  <c r="AH8" s="12"/>
      <c r="AI8" s="15"/>
      <c r="AJ8" s="12"/>
      <c r="AK8" s="12"/>
      <c r="AL8" s="12"/>
      <c r="AM8" s="12"/>
      <c r="AN8" s="12"/>
    </row>
    <row r="9" spans="1:40">
      <c r="A9" s="12"/>
      <c r="B9" s="13"/>
      <c r="C9" s="14" t="s">
        <v>53</v>
      </c>
      <c r="D9" s="19" t="s">
        <v>54</v>
      </c>
      <c r="E9" s="19" t="s">
        <v>55</v>
      </c>
      <c r="F9" s="1"/>
      <c r="G9" s="1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5"/>
      <c r="AH9" s="12"/>
      <c r="AI9" s="15"/>
      <c r="AJ9" s="12"/>
      <c r="AK9" s="12"/>
      <c r="AL9" s="12"/>
      <c r="AM9" s="12"/>
      <c r="AN9" s="12"/>
    </row>
    <row r="10" spans="1:40">
      <c r="A10" s="12"/>
      <c r="B10" s="13"/>
      <c r="C10" s="18" t="s">
        <v>6</v>
      </c>
      <c r="D10" s="12">
        <v>100</v>
      </c>
      <c r="E10" s="20">
        <f>H7</f>
        <v>131.75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5"/>
      <c r="AH10" s="12"/>
      <c r="AI10" s="15"/>
      <c r="AJ10" s="12"/>
      <c r="AK10" s="12"/>
      <c r="AL10" s="12"/>
      <c r="AM10" s="12"/>
      <c r="AN10" s="12"/>
    </row>
    <row r="11" spans="1:40">
      <c r="A11" s="12"/>
      <c r="B11" s="13"/>
      <c r="C11" s="18" t="s">
        <v>7</v>
      </c>
      <c r="D11" s="12">
        <v>100</v>
      </c>
      <c r="E11" s="20">
        <f>J7</f>
        <v>84.9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5"/>
      <c r="AH11" s="12"/>
      <c r="AI11" s="15"/>
      <c r="AJ11" s="12"/>
      <c r="AK11" s="12"/>
      <c r="AL11" s="12"/>
      <c r="AM11" s="12"/>
      <c r="AN11" s="12"/>
    </row>
    <row r="12" spans="1:40">
      <c r="A12" s="12"/>
      <c r="B12" s="13"/>
      <c r="C12" s="18" t="s">
        <v>28</v>
      </c>
      <c r="D12" s="12">
        <v>100</v>
      </c>
      <c r="E12" s="20">
        <f>L7</f>
        <v>52.580417108518915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5"/>
      <c r="AH12" s="12"/>
      <c r="AI12" s="15"/>
      <c r="AJ12" s="12"/>
      <c r="AK12" s="12"/>
      <c r="AL12" s="12"/>
      <c r="AM12" s="12"/>
      <c r="AN12" s="12"/>
    </row>
    <row r="13" spans="1:40">
      <c r="A13" s="12"/>
      <c r="B13" s="13"/>
      <c r="C13" s="18" t="s">
        <v>29</v>
      </c>
      <c r="D13" s="12">
        <v>100</v>
      </c>
      <c r="E13" s="20">
        <f>N7</f>
        <v>59.974747474747474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5"/>
      <c r="AH13" s="12"/>
      <c r="AI13" s="15"/>
      <c r="AJ13" s="12"/>
      <c r="AK13" s="12"/>
      <c r="AL13" s="12"/>
      <c r="AM13" s="12"/>
      <c r="AN13" s="12"/>
    </row>
    <row r="14" spans="1:40">
      <c r="A14" s="12"/>
      <c r="B14" s="13"/>
      <c r="C14" s="18" t="s">
        <v>10</v>
      </c>
      <c r="D14" s="12">
        <v>100</v>
      </c>
      <c r="E14" s="20">
        <f>P7</f>
        <v>64.285714285714292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5"/>
      <c r="AH14" s="12"/>
      <c r="AI14" s="15"/>
      <c r="AJ14" s="12"/>
      <c r="AK14" s="12"/>
      <c r="AL14" s="12"/>
      <c r="AM14" s="12"/>
      <c r="AN14" s="12"/>
    </row>
    <row r="15" spans="1:40" ht="31.5">
      <c r="A15" s="12"/>
      <c r="B15" s="13"/>
      <c r="C15" s="18" t="s">
        <v>12</v>
      </c>
      <c r="D15" s="12">
        <v>100</v>
      </c>
      <c r="E15" s="20">
        <f>R7</f>
        <v>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5"/>
      <c r="AH15" s="12"/>
      <c r="AI15" s="15"/>
      <c r="AJ15" s="12"/>
      <c r="AK15" s="12"/>
      <c r="AL15" s="12"/>
      <c r="AM15" s="12"/>
      <c r="AN15" s="12"/>
    </row>
    <row r="16" spans="1:40">
      <c r="A16" s="12"/>
      <c r="B16" s="13"/>
      <c r="C16" s="18" t="s">
        <v>24</v>
      </c>
      <c r="D16" s="12">
        <v>100</v>
      </c>
      <c r="E16" s="20">
        <f>T7</f>
        <v>78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5"/>
      <c r="AH16" s="12"/>
      <c r="AI16" s="15"/>
      <c r="AJ16" s="12"/>
      <c r="AK16" s="12"/>
      <c r="AL16" s="12"/>
      <c r="AM16" s="12"/>
      <c r="AN16" s="12"/>
    </row>
    <row r="17" spans="1:40">
      <c r="A17" s="12"/>
      <c r="B17" s="13"/>
      <c r="C17" s="18" t="s">
        <v>14</v>
      </c>
      <c r="D17" s="12">
        <v>100</v>
      </c>
      <c r="E17" s="20">
        <f>V7</f>
        <v>93.333333333333343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5"/>
      <c r="AH17" s="12"/>
      <c r="AI17" s="15"/>
      <c r="AJ17" s="12"/>
      <c r="AK17" s="12"/>
      <c r="AL17" s="12"/>
      <c r="AM17" s="12"/>
      <c r="AN17" s="12"/>
    </row>
    <row r="18" spans="1:40">
      <c r="A18" s="12"/>
      <c r="B18" s="13"/>
      <c r="C18" s="18" t="s">
        <v>15</v>
      </c>
      <c r="D18" s="12">
        <v>100</v>
      </c>
      <c r="E18" s="20">
        <f>X7</f>
        <v>140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5"/>
      <c r="AH18" s="12"/>
      <c r="AI18" s="15"/>
      <c r="AJ18" s="12"/>
      <c r="AK18" s="12"/>
      <c r="AL18" s="12"/>
      <c r="AM18" s="12"/>
      <c r="AN18" s="12"/>
    </row>
    <row r="19" spans="1:40">
      <c r="A19" s="12"/>
      <c r="B19" s="13"/>
      <c r="C19" s="18" t="s">
        <v>17</v>
      </c>
      <c r="D19" s="12">
        <v>100</v>
      </c>
      <c r="E19" s="20">
        <f>Z7</f>
        <v>107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5"/>
      <c r="AH19" s="12"/>
      <c r="AI19" s="15"/>
      <c r="AJ19" s="12"/>
      <c r="AK19" s="12"/>
      <c r="AL19" s="12"/>
      <c r="AM19" s="12"/>
      <c r="AN19" s="12"/>
    </row>
    <row r="20" spans="1:40">
      <c r="A20" s="12"/>
      <c r="B20" s="13"/>
      <c r="C20" s="18" t="s">
        <v>16</v>
      </c>
      <c r="D20" s="12">
        <v>100</v>
      </c>
      <c r="E20" s="20">
        <f>AB7</f>
        <v>130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5"/>
      <c r="AH20" s="12"/>
      <c r="AI20" s="15"/>
      <c r="AJ20" s="12"/>
      <c r="AK20" s="12"/>
      <c r="AL20" s="12"/>
      <c r="AM20" s="12"/>
      <c r="AN20" s="12"/>
    </row>
    <row r="21" spans="1:40" ht="63">
      <c r="A21" s="12"/>
      <c r="B21" s="13"/>
      <c r="C21" s="18" t="s">
        <v>19</v>
      </c>
      <c r="D21" s="12">
        <v>100</v>
      </c>
      <c r="E21" s="20">
        <f>AD7</f>
        <v>55.272108843537417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5"/>
      <c r="AH21" s="12"/>
      <c r="AI21" s="15"/>
      <c r="AJ21" s="12"/>
      <c r="AK21" s="12"/>
      <c r="AL21" s="12"/>
      <c r="AM21" s="12"/>
      <c r="AN21" s="12"/>
    </row>
    <row r="22" spans="1:40">
      <c r="A22" s="12"/>
      <c r="B22" s="13"/>
      <c r="C22" s="18" t="s">
        <v>20</v>
      </c>
      <c r="D22" s="12">
        <v>100</v>
      </c>
      <c r="E22" s="20">
        <f>AF7</f>
        <v>90.888888888888886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5"/>
      <c r="AH22" s="12"/>
      <c r="AI22" s="15"/>
      <c r="AJ22" s="12"/>
      <c r="AK22" s="12"/>
      <c r="AL22" s="12"/>
      <c r="AM22" s="12"/>
      <c r="AN22" s="12"/>
    </row>
    <row r="23" spans="1:40">
      <c r="A23" s="12"/>
      <c r="B23" s="13"/>
      <c r="C23" s="18" t="s">
        <v>21</v>
      </c>
      <c r="D23" s="12">
        <v>100</v>
      </c>
      <c r="E23" s="20">
        <f>AH7</f>
        <v>71.666666666666657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5"/>
      <c r="AH23" s="12"/>
      <c r="AI23" s="15"/>
      <c r="AJ23" s="12"/>
      <c r="AK23" s="12"/>
      <c r="AL23" s="12"/>
      <c r="AM23" s="12"/>
      <c r="AN23" s="12"/>
    </row>
    <row r="24" spans="1:40">
      <c r="A24" s="12"/>
      <c r="B24" s="13"/>
      <c r="C24" s="18" t="s">
        <v>35</v>
      </c>
      <c r="D24" s="12">
        <v>100</v>
      </c>
      <c r="E24" s="20">
        <f>AJ7</f>
        <v>71.333333333333329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5"/>
      <c r="AH24" s="12"/>
      <c r="AI24" s="15"/>
      <c r="AJ24" s="12"/>
      <c r="AK24" s="12"/>
      <c r="AL24" s="12"/>
      <c r="AM24" s="12"/>
      <c r="AN24" s="12"/>
    </row>
    <row r="25" spans="1:40" ht="31.5">
      <c r="A25" s="12"/>
      <c r="B25" s="13"/>
      <c r="C25" s="18" t="s">
        <v>22</v>
      </c>
      <c r="D25" s="12">
        <v>100</v>
      </c>
      <c r="E25" s="20">
        <f>AL7</f>
        <v>57.5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5"/>
      <c r="AH25" s="12"/>
      <c r="AI25" s="15"/>
      <c r="AJ25" s="12"/>
      <c r="AK25" s="12"/>
      <c r="AL25" s="12"/>
      <c r="AM25" s="12"/>
      <c r="AN25" s="12"/>
    </row>
    <row r="26" spans="1:40" ht="63">
      <c r="A26" s="12"/>
      <c r="B26" s="13"/>
      <c r="C26" s="18" t="s">
        <v>23</v>
      </c>
      <c r="D26" s="12">
        <v>100</v>
      </c>
      <c r="E26" s="20">
        <f>AN7</f>
        <v>98.327272727272742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5"/>
      <c r="AH26" s="12"/>
      <c r="AI26" s="15"/>
      <c r="AJ26" s="12"/>
      <c r="AK26" s="12"/>
      <c r="AL26" s="12"/>
      <c r="AM26" s="12"/>
      <c r="AN26" s="12"/>
    </row>
    <row r="27" spans="1:40">
      <c r="A27" s="12"/>
      <c r="B27" s="13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5"/>
      <c r="AH27" s="15"/>
      <c r="AI27" s="15"/>
      <c r="AJ27" s="15"/>
      <c r="AK27" s="12"/>
      <c r="AL27" s="12"/>
      <c r="AM27" s="12"/>
      <c r="AN27" s="16"/>
    </row>
    <row r="28" spans="1:40">
      <c r="A28" s="12"/>
      <c r="B28" s="13"/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5"/>
      <c r="AH28" s="15"/>
      <c r="AI28" s="15"/>
      <c r="AJ28" s="15"/>
      <c r="AK28" s="12"/>
      <c r="AL28" s="12"/>
      <c r="AM28" s="12"/>
      <c r="AN28" s="16"/>
    </row>
    <row r="29" spans="1:40">
      <c r="A29" s="12"/>
      <c r="B29" s="13"/>
      <c r="C29" s="1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5"/>
      <c r="AH29" s="15"/>
      <c r="AI29" s="15"/>
      <c r="AJ29" s="15"/>
      <c r="AK29" s="12"/>
      <c r="AL29" s="12"/>
      <c r="AM29" s="12"/>
      <c r="AN29" s="16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ht="110.25" customHeight="1">
      <c r="A32" s="31" t="s">
        <v>0</v>
      </c>
      <c r="B32" s="31" t="s">
        <v>1</v>
      </c>
      <c r="C32" s="31" t="s">
        <v>2</v>
      </c>
      <c r="D32" s="31" t="s">
        <v>3</v>
      </c>
      <c r="E32" s="31" t="s">
        <v>4</v>
      </c>
      <c r="F32" s="31" t="s">
        <v>5</v>
      </c>
      <c r="G32" s="26" t="s">
        <v>8</v>
      </c>
      <c r="H32" s="28"/>
      <c r="I32" s="28"/>
      <c r="J32" s="27"/>
      <c r="K32" s="26" t="s">
        <v>30</v>
      </c>
      <c r="L32" s="28"/>
      <c r="M32" s="28"/>
      <c r="N32" s="27"/>
      <c r="O32" s="26" t="s">
        <v>11</v>
      </c>
      <c r="P32" s="27"/>
      <c r="Q32" s="26" t="s">
        <v>13</v>
      </c>
      <c r="R32" s="27"/>
      <c r="S32" s="26" t="s">
        <v>31</v>
      </c>
      <c r="T32" s="27"/>
      <c r="U32" s="26" t="s">
        <v>32</v>
      </c>
      <c r="V32" s="28"/>
      <c r="W32" s="28"/>
      <c r="X32" s="28"/>
      <c r="Y32" s="28"/>
      <c r="Z32" s="27"/>
      <c r="AA32" s="26" t="s">
        <v>33</v>
      </c>
      <c r="AB32" s="27"/>
      <c r="AC32" s="26" t="s">
        <v>18</v>
      </c>
      <c r="AD32" s="27"/>
      <c r="AE32" s="26" t="s">
        <v>34</v>
      </c>
      <c r="AF32" s="28"/>
      <c r="AG32" s="28"/>
      <c r="AH32" s="28"/>
      <c r="AI32" s="28"/>
      <c r="AJ32" s="27"/>
      <c r="AK32" s="26" t="s">
        <v>9</v>
      </c>
      <c r="AL32" s="27"/>
      <c r="AM32" s="26" t="s">
        <v>25</v>
      </c>
      <c r="AN32" s="27"/>
    </row>
    <row r="33" spans="1:40" ht="126">
      <c r="A33" s="31"/>
      <c r="B33" s="31"/>
      <c r="C33" s="31"/>
      <c r="D33" s="31"/>
      <c r="E33" s="31"/>
      <c r="F33" s="31"/>
      <c r="G33" s="8" t="s">
        <v>6</v>
      </c>
      <c r="H33" s="11" t="s">
        <v>52</v>
      </c>
      <c r="I33" s="8" t="s">
        <v>7</v>
      </c>
      <c r="J33" s="11" t="s">
        <v>52</v>
      </c>
      <c r="K33" s="8" t="s">
        <v>28</v>
      </c>
      <c r="L33" s="11" t="s">
        <v>52</v>
      </c>
      <c r="M33" s="8" t="s">
        <v>29</v>
      </c>
      <c r="N33" s="11" t="s">
        <v>52</v>
      </c>
      <c r="O33" s="8" t="s">
        <v>10</v>
      </c>
      <c r="P33" s="11" t="s">
        <v>52</v>
      </c>
      <c r="Q33" s="8" t="s">
        <v>12</v>
      </c>
      <c r="R33" s="11" t="s">
        <v>52</v>
      </c>
      <c r="S33" s="8" t="s">
        <v>24</v>
      </c>
      <c r="T33" s="11" t="s">
        <v>52</v>
      </c>
      <c r="U33" s="8" t="s">
        <v>14</v>
      </c>
      <c r="V33" s="11" t="s">
        <v>52</v>
      </c>
      <c r="W33" s="8" t="s">
        <v>15</v>
      </c>
      <c r="X33" s="11" t="s">
        <v>52</v>
      </c>
      <c r="Y33" s="8" t="s">
        <v>17</v>
      </c>
      <c r="Z33" s="11" t="s">
        <v>52</v>
      </c>
      <c r="AA33" s="8" t="s">
        <v>16</v>
      </c>
      <c r="AB33" s="11" t="s">
        <v>52</v>
      </c>
      <c r="AC33" s="8" t="s">
        <v>19</v>
      </c>
      <c r="AD33" s="11" t="s">
        <v>52</v>
      </c>
      <c r="AE33" s="8" t="s">
        <v>20</v>
      </c>
      <c r="AF33" s="11" t="s">
        <v>52</v>
      </c>
      <c r="AG33" s="8" t="s">
        <v>21</v>
      </c>
      <c r="AH33" s="11" t="s">
        <v>52</v>
      </c>
      <c r="AI33" s="8" t="s">
        <v>35</v>
      </c>
      <c r="AJ33" s="11" t="s">
        <v>52</v>
      </c>
      <c r="AK33" s="8" t="s">
        <v>22</v>
      </c>
      <c r="AL33" s="11" t="s">
        <v>52</v>
      </c>
      <c r="AM33" s="8" t="s">
        <v>23</v>
      </c>
      <c r="AN33" s="17" t="s">
        <v>52</v>
      </c>
    </row>
    <row r="34" spans="1:40">
      <c r="A34" s="5">
        <v>1</v>
      </c>
      <c r="B34" s="7" t="s">
        <v>37</v>
      </c>
      <c r="C34" s="6">
        <v>35892</v>
      </c>
      <c r="D34" s="5" t="s">
        <v>26</v>
      </c>
      <c r="E34" s="5">
        <v>159</v>
      </c>
      <c r="F34" s="5">
        <v>50</v>
      </c>
      <c r="G34" s="23">
        <v>24.3</v>
      </c>
      <c r="H34" s="23">
        <f>G34/24*100</f>
        <v>101.25</v>
      </c>
      <c r="I34" s="23">
        <v>45.3</v>
      </c>
      <c r="J34" s="24">
        <f>I34/60*100</f>
        <v>75.5</v>
      </c>
      <c r="K34" s="23">
        <v>0.56200000000000006</v>
      </c>
      <c r="L34" s="24">
        <f>0.3/K34*100</f>
        <v>53.380782918149464</v>
      </c>
      <c r="M34" s="23">
        <v>0.58299999999999996</v>
      </c>
      <c r="N34" s="24">
        <f>0.3/M34*100</f>
        <v>51.457975986277873</v>
      </c>
      <c r="O34" s="23">
        <v>33.200000000000003</v>
      </c>
      <c r="P34" s="24">
        <f>O34/60*100</f>
        <v>55.333333333333336</v>
      </c>
      <c r="Q34" s="23">
        <v>21</v>
      </c>
      <c r="R34" s="24">
        <f>Q34/30*100</f>
        <v>70</v>
      </c>
      <c r="S34" s="23">
        <v>25</v>
      </c>
      <c r="T34" s="24">
        <f>S34/46*100</f>
        <v>54.347826086956516</v>
      </c>
      <c r="U34" s="23">
        <v>21</v>
      </c>
      <c r="V34" s="23">
        <f>U34/25*100</f>
        <v>84</v>
      </c>
      <c r="W34" s="23">
        <v>9</v>
      </c>
      <c r="X34" s="24">
        <f>W34/30*100</f>
        <v>30</v>
      </c>
      <c r="Y34" s="23">
        <v>40</v>
      </c>
      <c r="Z34" s="24">
        <f>Y34/80*100</f>
        <v>50</v>
      </c>
      <c r="AA34" s="23">
        <v>44</v>
      </c>
      <c r="AB34" s="24">
        <f>AA34/100*100</f>
        <v>44</v>
      </c>
      <c r="AC34" s="23">
        <v>0.53</v>
      </c>
      <c r="AD34" s="24">
        <f>0.3/AC34*100</f>
        <v>56.60377358490566</v>
      </c>
      <c r="AE34" s="23">
        <v>88</v>
      </c>
      <c r="AF34" s="24">
        <f>AE34/(F34*3)*100</f>
        <v>58.666666666666664</v>
      </c>
      <c r="AG34" s="23" t="s">
        <v>44</v>
      </c>
      <c r="AH34" s="24">
        <f>AG34/(F34*2)*100</f>
        <v>31</v>
      </c>
      <c r="AI34" s="23" t="s">
        <v>48</v>
      </c>
      <c r="AJ34" s="24">
        <f>AI34/(F34*2)*100</f>
        <v>28.000000000000004</v>
      </c>
      <c r="AK34" s="23">
        <v>3</v>
      </c>
      <c r="AL34" s="24">
        <f>AK34/6*100</f>
        <v>50</v>
      </c>
      <c r="AM34" s="23">
        <v>29.87</v>
      </c>
      <c r="AN34" s="22">
        <f>AM34/50*100</f>
        <v>59.74</v>
      </c>
    </row>
    <row r="35" spans="1:40">
      <c r="A35" s="5">
        <v>2</v>
      </c>
      <c r="B35" s="7" t="s">
        <v>38</v>
      </c>
      <c r="C35" s="6">
        <v>35258</v>
      </c>
      <c r="D35" s="5" t="s">
        <v>26</v>
      </c>
      <c r="E35" s="5">
        <v>154</v>
      </c>
      <c r="F35" s="5">
        <v>55</v>
      </c>
      <c r="G35" s="23">
        <v>23.4</v>
      </c>
      <c r="H35" s="23">
        <f t="shared" ref="H35:H37" si="0">G35/24*100</f>
        <v>97.5</v>
      </c>
      <c r="I35" s="23">
        <v>45</v>
      </c>
      <c r="J35" s="24">
        <f t="shared" ref="J35:J37" si="1">I35/60*100</f>
        <v>75</v>
      </c>
      <c r="K35" s="23">
        <v>0.57099999999999995</v>
      </c>
      <c r="L35" s="24">
        <f t="shared" ref="L35:L37" si="2">0.3/K35*100</f>
        <v>52.539404553415061</v>
      </c>
      <c r="M35" s="23">
        <v>0.55200000000000005</v>
      </c>
      <c r="N35" s="24">
        <f t="shared" ref="N35:N37" si="3">0.3/M35*100</f>
        <v>54.347826086956516</v>
      </c>
      <c r="O35" s="23">
        <v>33.700000000000003</v>
      </c>
      <c r="P35" s="24">
        <f t="shared" ref="P35:P37" si="4">O35/60*100</f>
        <v>56.166666666666679</v>
      </c>
      <c r="Q35" s="23">
        <v>35</v>
      </c>
      <c r="R35" s="23">
        <f t="shared" ref="R35:R37" si="5">Q35/30*100</f>
        <v>116.66666666666667</v>
      </c>
      <c r="S35" s="23">
        <v>28</v>
      </c>
      <c r="T35" s="24">
        <f t="shared" ref="T35:T37" si="6">S35/46*100</f>
        <v>60.869565217391312</v>
      </c>
      <c r="U35" s="23">
        <v>21</v>
      </c>
      <c r="V35" s="23">
        <f t="shared" ref="V35:V37" si="7">U35/25*100</f>
        <v>84</v>
      </c>
      <c r="W35" s="23">
        <v>14</v>
      </c>
      <c r="X35" s="24">
        <f t="shared" ref="X35:X37" si="8">W35/30*100</f>
        <v>46.666666666666664</v>
      </c>
      <c r="Y35" s="23">
        <v>66</v>
      </c>
      <c r="Z35" s="23">
        <f t="shared" ref="Z35:Z37" si="9">Y35/80*100</f>
        <v>82.5</v>
      </c>
      <c r="AA35" s="23">
        <v>37</v>
      </c>
      <c r="AB35" s="24">
        <f t="shared" ref="AB35:AB37" si="10">AA35/100*100</f>
        <v>37</v>
      </c>
      <c r="AC35" s="23">
        <v>0.49</v>
      </c>
      <c r="AD35" s="24">
        <f t="shared" ref="AD35:AD37" si="11">0.3/AC35*100</f>
        <v>61.224489795918366</v>
      </c>
      <c r="AE35" s="23">
        <v>99</v>
      </c>
      <c r="AF35" s="24">
        <f t="shared" ref="AF35:AF37" si="12">AE35/(F35*3)*100</f>
        <v>60</v>
      </c>
      <c r="AG35" s="23" t="s">
        <v>45</v>
      </c>
      <c r="AH35" s="24">
        <f t="shared" ref="AH35:AH37" si="13">AG35/(F35*2)*100</f>
        <v>50.909090909090907</v>
      </c>
      <c r="AI35" s="23" t="s">
        <v>49</v>
      </c>
      <c r="AJ35" s="24">
        <f t="shared" ref="AJ35:AJ37" si="14">AI35/(F35*2)*100</f>
        <v>44.545454545454547</v>
      </c>
      <c r="AK35" s="23">
        <v>3.15</v>
      </c>
      <c r="AL35" s="24">
        <f t="shared" ref="AL35:AL37" si="15">AK35/6*100</f>
        <v>52.5</v>
      </c>
      <c r="AM35" s="23">
        <v>28.87</v>
      </c>
      <c r="AN35" s="22">
        <f t="shared" ref="AN35:AN37" si="16">AM35/50*100</f>
        <v>57.74</v>
      </c>
    </row>
    <row r="36" spans="1:40">
      <c r="A36" s="5">
        <v>3</v>
      </c>
      <c r="B36" s="7" t="s">
        <v>39</v>
      </c>
      <c r="C36" s="6">
        <v>33491</v>
      </c>
      <c r="D36" s="5" t="s">
        <v>26</v>
      </c>
      <c r="E36" s="5">
        <v>164</v>
      </c>
      <c r="F36" s="5">
        <v>56</v>
      </c>
      <c r="G36" s="23">
        <v>27.1</v>
      </c>
      <c r="H36" s="23">
        <f t="shared" si="0"/>
        <v>112.91666666666667</v>
      </c>
      <c r="I36" s="23">
        <v>47.4</v>
      </c>
      <c r="J36" s="24">
        <f t="shared" si="1"/>
        <v>78.999999999999986</v>
      </c>
      <c r="K36" s="23">
        <v>0.438</v>
      </c>
      <c r="L36" s="24">
        <f t="shared" si="2"/>
        <v>68.493150684931507</v>
      </c>
      <c r="M36" s="23">
        <v>0.43</v>
      </c>
      <c r="N36" s="24">
        <f t="shared" si="3"/>
        <v>69.767441860465112</v>
      </c>
      <c r="O36" s="23">
        <v>45.8</v>
      </c>
      <c r="P36" s="24">
        <f t="shared" si="4"/>
        <v>76.333333333333329</v>
      </c>
      <c r="Q36" s="23">
        <v>23</v>
      </c>
      <c r="R36" s="24">
        <f t="shared" si="5"/>
        <v>76.666666666666671</v>
      </c>
      <c r="S36" s="23">
        <v>22</v>
      </c>
      <c r="T36" s="24">
        <f t="shared" si="6"/>
        <v>47.826086956521742</v>
      </c>
      <c r="U36" s="23">
        <v>19</v>
      </c>
      <c r="V36" s="24">
        <f t="shared" si="7"/>
        <v>76</v>
      </c>
      <c r="W36" s="23">
        <v>30</v>
      </c>
      <c r="X36" s="23">
        <f t="shared" si="8"/>
        <v>100</v>
      </c>
      <c r="Y36" s="23">
        <v>70</v>
      </c>
      <c r="Z36" s="23">
        <f t="shared" si="9"/>
        <v>87.5</v>
      </c>
      <c r="AA36" s="23">
        <v>50</v>
      </c>
      <c r="AB36" s="24">
        <f t="shared" si="10"/>
        <v>50</v>
      </c>
      <c r="AC36" s="23">
        <v>0.34</v>
      </c>
      <c r="AD36" s="23">
        <f t="shared" si="11"/>
        <v>88.235294117647044</v>
      </c>
      <c r="AE36" s="23">
        <v>132</v>
      </c>
      <c r="AF36" s="24">
        <f t="shared" si="12"/>
        <v>78.571428571428569</v>
      </c>
      <c r="AG36" s="23" t="s">
        <v>46</v>
      </c>
      <c r="AH36" s="24">
        <f t="shared" si="13"/>
        <v>47.321428571428569</v>
      </c>
      <c r="AI36" s="23" t="s">
        <v>50</v>
      </c>
      <c r="AJ36" s="24">
        <f t="shared" si="14"/>
        <v>58.928571428571431</v>
      </c>
      <c r="AK36" s="23">
        <v>3.65</v>
      </c>
      <c r="AL36" s="24">
        <f t="shared" si="15"/>
        <v>60.833333333333329</v>
      </c>
      <c r="AM36" s="23">
        <v>37.28</v>
      </c>
      <c r="AN36" s="22">
        <f t="shared" si="16"/>
        <v>74.56</v>
      </c>
    </row>
    <row r="37" spans="1:40">
      <c r="A37" s="5">
        <v>4</v>
      </c>
      <c r="B37" s="7" t="s">
        <v>40</v>
      </c>
      <c r="C37" s="6">
        <v>34365</v>
      </c>
      <c r="D37" s="5" t="s">
        <v>26</v>
      </c>
      <c r="E37" s="5">
        <v>152</v>
      </c>
      <c r="F37" s="5">
        <v>48</v>
      </c>
      <c r="G37" s="23">
        <v>28.5</v>
      </c>
      <c r="H37" s="23">
        <f t="shared" si="0"/>
        <v>118.75</v>
      </c>
      <c r="I37" s="23">
        <v>55.9</v>
      </c>
      <c r="J37" s="23">
        <f t="shared" si="1"/>
        <v>93.166666666666657</v>
      </c>
      <c r="K37" s="23">
        <v>0.26</v>
      </c>
      <c r="L37" s="23">
        <f t="shared" si="2"/>
        <v>115.38461538461537</v>
      </c>
      <c r="M37" s="23">
        <v>0.28999999999999998</v>
      </c>
      <c r="N37" s="23">
        <f t="shared" si="3"/>
        <v>103.44827586206897</v>
      </c>
      <c r="O37" s="23">
        <v>41.7</v>
      </c>
      <c r="P37" s="24">
        <f t="shared" si="4"/>
        <v>69.5</v>
      </c>
      <c r="Q37" s="23">
        <v>55</v>
      </c>
      <c r="R37" s="23">
        <f t="shared" si="5"/>
        <v>183.33333333333331</v>
      </c>
      <c r="S37" s="23">
        <v>38</v>
      </c>
      <c r="T37" s="23">
        <f t="shared" si="6"/>
        <v>82.608695652173907</v>
      </c>
      <c r="U37" s="23">
        <v>30</v>
      </c>
      <c r="V37" s="23">
        <f t="shared" si="7"/>
        <v>120</v>
      </c>
      <c r="W37" s="23">
        <v>38</v>
      </c>
      <c r="X37" s="23">
        <f t="shared" si="8"/>
        <v>126.66666666666666</v>
      </c>
      <c r="Y37" s="23">
        <v>120</v>
      </c>
      <c r="Z37" s="23">
        <f t="shared" si="9"/>
        <v>150</v>
      </c>
      <c r="AA37" s="23">
        <v>113</v>
      </c>
      <c r="AB37" s="23">
        <f t="shared" si="10"/>
        <v>112.99999999999999</v>
      </c>
      <c r="AC37" s="23">
        <v>0.47</v>
      </c>
      <c r="AD37" s="24">
        <f t="shared" si="11"/>
        <v>63.829787234042556</v>
      </c>
      <c r="AE37" s="23">
        <v>112</v>
      </c>
      <c r="AF37" s="24">
        <f t="shared" si="12"/>
        <v>77.777777777777786</v>
      </c>
      <c r="AG37" s="23" t="s">
        <v>41</v>
      </c>
      <c r="AH37" s="24">
        <f t="shared" si="13"/>
        <v>52.083333333333336</v>
      </c>
      <c r="AI37" s="23" t="s">
        <v>46</v>
      </c>
      <c r="AJ37" s="24">
        <f t="shared" si="14"/>
        <v>55.208333333333336</v>
      </c>
      <c r="AK37" s="23">
        <v>3.4</v>
      </c>
      <c r="AL37" s="24">
        <f t="shared" si="15"/>
        <v>56.666666666666664</v>
      </c>
      <c r="AM37" s="23">
        <v>41.7</v>
      </c>
      <c r="AN37" s="10">
        <f t="shared" si="16"/>
        <v>83.4</v>
      </c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40">
      <c r="A39" s="1"/>
      <c r="B39" s="1"/>
      <c r="C39" s="1"/>
      <c r="D39" s="1"/>
      <c r="E39" s="1" t="s">
        <v>51</v>
      </c>
      <c r="F39" s="1"/>
      <c r="G39" s="1">
        <v>24</v>
      </c>
      <c r="H39" s="1"/>
      <c r="I39" s="1">
        <v>60</v>
      </c>
      <c r="J39" s="1"/>
      <c r="K39" s="1">
        <v>0.3</v>
      </c>
      <c r="L39" s="1"/>
      <c r="M39" s="1">
        <v>0.3</v>
      </c>
      <c r="N39" s="1"/>
      <c r="O39" s="1">
        <v>60</v>
      </c>
      <c r="P39" s="1"/>
      <c r="Q39" s="1">
        <v>30</v>
      </c>
      <c r="R39" s="1"/>
      <c r="S39" s="1">
        <v>46</v>
      </c>
      <c r="T39" s="1"/>
      <c r="U39" s="1">
        <v>25</v>
      </c>
      <c r="V39" s="1"/>
      <c r="W39" s="1">
        <v>30</v>
      </c>
      <c r="X39" s="1"/>
      <c r="Y39" s="1">
        <v>80</v>
      </c>
      <c r="Z39" s="1"/>
      <c r="AA39" s="1">
        <v>100</v>
      </c>
      <c r="AB39" s="1"/>
      <c r="AC39" s="1">
        <v>0.3</v>
      </c>
      <c r="AD39" s="1"/>
      <c r="AE39" s="1"/>
      <c r="AF39" s="1"/>
      <c r="AG39" s="1"/>
      <c r="AH39" s="1"/>
      <c r="AI39" s="1"/>
      <c r="AJ39" s="1"/>
      <c r="AK39" s="1">
        <v>6</v>
      </c>
      <c r="AL39" s="1"/>
      <c r="AM39" s="1">
        <v>50</v>
      </c>
    </row>
    <row r="40" spans="1:40">
      <c r="A40" s="1"/>
      <c r="B40" s="1"/>
      <c r="C40" s="1"/>
      <c r="D40" s="1"/>
      <c r="E40" s="1" t="s">
        <v>52</v>
      </c>
      <c r="F40" s="1"/>
      <c r="G40" s="1"/>
      <c r="H40" s="1">
        <f>AVERAGE(H34:H37)</f>
        <v>107.60416666666667</v>
      </c>
      <c r="I40" s="1"/>
      <c r="J40" s="1">
        <f>AVERAGE(J34:J37)</f>
        <v>80.666666666666657</v>
      </c>
      <c r="K40" s="1"/>
      <c r="L40" s="1">
        <f>AVERAGE(L34:L37)</f>
        <v>72.449488385277846</v>
      </c>
      <c r="M40" s="1"/>
      <c r="N40" s="1">
        <f>AVERAGE(N34:N37)</f>
        <v>69.755379948942121</v>
      </c>
      <c r="O40" s="1"/>
      <c r="P40" s="1">
        <f>AVERAGE(P34:P37)</f>
        <v>64.333333333333343</v>
      </c>
      <c r="Q40" s="1"/>
      <c r="R40" s="1">
        <f>AVERAGE(R34:R37)</f>
        <v>111.66666666666667</v>
      </c>
      <c r="S40" s="1"/>
      <c r="T40" s="1">
        <f>AVERAGE(T34:T37)</f>
        <v>61.413043478260867</v>
      </c>
      <c r="U40" s="1"/>
      <c r="V40" s="1">
        <f>AVERAGE(V34:V37)</f>
        <v>91</v>
      </c>
      <c r="W40" s="1"/>
      <c r="X40" s="1">
        <f>AVERAGE(X34:X37)</f>
        <v>75.833333333333329</v>
      </c>
      <c r="Y40" s="1"/>
      <c r="Z40" s="1">
        <f>AVERAGE(Z34:Z37)</f>
        <v>92.5</v>
      </c>
      <c r="AA40" s="1"/>
      <c r="AB40" s="1">
        <f>AVERAGE(AB34:AB37)</f>
        <v>61</v>
      </c>
      <c r="AC40" s="1"/>
      <c r="AD40" s="1">
        <f>AVERAGE(AD34:AD37)</f>
        <v>67.47333618312841</v>
      </c>
      <c r="AE40" s="1"/>
      <c r="AF40" s="1">
        <f>AVERAGE(AF34:AF37)</f>
        <v>68.753968253968253</v>
      </c>
      <c r="AG40" s="1"/>
      <c r="AH40" s="1">
        <f>AVERAGE(AH34:AH37)</f>
        <v>45.328463203463208</v>
      </c>
      <c r="AI40" s="1"/>
      <c r="AJ40" s="1">
        <f>AVERAGE(AJ34:AJ37)</f>
        <v>46.67058982683983</v>
      </c>
      <c r="AK40" s="1"/>
      <c r="AL40" s="1">
        <f>AVERAGE(AL34:AL37)</f>
        <v>54.999999999999993</v>
      </c>
      <c r="AM40" s="1"/>
      <c r="AN40" s="1">
        <f>AVERAGE(AN34:AN37)</f>
        <v>68.860000000000014</v>
      </c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6"/>
      <c r="AA42" s="16"/>
      <c r="AB42" s="16"/>
      <c r="AC42" s="16"/>
      <c r="AD42" s="16"/>
      <c r="AE42" s="1"/>
      <c r="AF42" s="1"/>
      <c r="AG42" s="1"/>
      <c r="AH42" s="1"/>
      <c r="AI42" s="1"/>
      <c r="AJ42" s="1"/>
      <c r="AK42" s="1"/>
      <c r="AL42" s="1"/>
      <c r="AM42" s="1"/>
    </row>
    <row r="43" spans="1:40" ht="15.75" customHeight="1">
      <c r="A43" s="1"/>
      <c r="B43" s="1"/>
      <c r="C43" s="14" t="s">
        <v>53</v>
      </c>
      <c r="D43" s="19" t="s">
        <v>54</v>
      </c>
      <c r="E43" s="19" t="s">
        <v>55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21"/>
      <c r="AA43" s="21"/>
      <c r="AB43" s="21"/>
      <c r="AC43" s="21"/>
      <c r="AD43" s="21"/>
      <c r="AE43" s="1"/>
      <c r="AF43" s="1"/>
      <c r="AG43" s="1"/>
      <c r="AH43" s="1"/>
      <c r="AI43" s="1"/>
      <c r="AJ43" s="1"/>
      <c r="AK43" s="1"/>
      <c r="AL43" s="1"/>
      <c r="AM43" s="1"/>
    </row>
    <row r="44" spans="1:40">
      <c r="A44" s="1"/>
      <c r="B44" s="1"/>
      <c r="C44" s="18" t="s">
        <v>6</v>
      </c>
      <c r="D44" s="12">
        <v>100</v>
      </c>
      <c r="E44" s="20">
        <f>H40</f>
        <v>107.60416666666667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40">
      <c r="C45" s="18" t="s">
        <v>7</v>
      </c>
      <c r="D45" s="12">
        <v>100</v>
      </c>
      <c r="E45" s="20">
        <f>J40</f>
        <v>80.666666666666657</v>
      </c>
    </row>
    <row r="46" spans="1:40">
      <c r="C46" s="18" t="s">
        <v>28</v>
      </c>
      <c r="D46" s="12">
        <v>100</v>
      </c>
      <c r="E46" s="20">
        <f>L40</f>
        <v>72.449488385277846</v>
      </c>
    </row>
    <row r="47" spans="1:40">
      <c r="C47" s="18" t="s">
        <v>29</v>
      </c>
      <c r="D47" s="12">
        <v>100</v>
      </c>
      <c r="E47" s="20">
        <f>N40</f>
        <v>69.755379948942121</v>
      </c>
    </row>
    <row r="48" spans="1:40">
      <c r="C48" s="18" t="s">
        <v>10</v>
      </c>
      <c r="D48" s="12">
        <v>100</v>
      </c>
      <c r="E48" s="20">
        <f>P40</f>
        <v>64.333333333333343</v>
      </c>
    </row>
    <row r="49" spans="3:5" ht="31.5">
      <c r="C49" s="18" t="s">
        <v>12</v>
      </c>
      <c r="D49" s="12">
        <v>100</v>
      </c>
      <c r="E49" s="20">
        <f>R40</f>
        <v>111.66666666666667</v>
      </c>
    </row>
    <row r="50" spans="3:5">
      <c r="C50" s="18" t="s">
        <v>24</v>
      </c>
      <c r="D50" s="12">
        <v>100</v>
      </c>
      <c r="E50" s="20">
        <f>T40</f>
        <v>61.413043478260867</v>
      </c>
    </row>
    <row r="51" spans="3:5">
      <c r="C51" s="18" t="s">
        <v>14</v>
      </c>
      <c r="D51" s="12">
        <v>100</v>
      </c>
      <c r="E51" s="20">
        <f>V40</f>
        <v>91</v>
      </c>
    </row>
    <row r="52" spans="3:5">
      <c r="C52" s="18" t="s">
        <v>15</v>
      </c>
      <c r="D52" s="12">
        <v>100</v>
      </c>
      <c r="E52" s="20">
        <f>X40</f>
        <v>75.833333333333329</v>
      </c>
    </row>
    <row r="53" spans="3:5">
      <c r="C53" s="18" t="s">
        <v>17</v>
      </c>
      <c r="D53" s="12">
        <v>100</v>
      </c>
      <c r="E53" s="20">
        <f>Z40</f>
        <v>92.5</v>
      </c>
    </row>
    <row r="54" spans="3:5">
      <c r="C54" s="18" t="s">
        <v>16</v>
      </c>
      <c r="D54" s="12">
        <v>100</v>
      </c>
      <c r="E54" s="20">
        <f>AB40</f>
        <v>61</v>
      </c>
    </row>
    <row r="55" spans="3:5" ht="63">
      <c r="C55" s="18" t="s">
        <v>19</v>
      </c>
      <c r="D55" s="12">
        <v>100</v>
      </c>
      <c r="E55" s="20">
        <f>AD40</f>
        <v>67.47333618312841</v>
      </c>
    </row>
    <row r="56" spans="3:5">
      <c r="C56" s="18" t="s">
        <v>20</v>
      </c>
      <c r="D56" s="12">
        <v>100</v>
      </c>
      <c r="E56" s="20">
        <f>AF40</f>
        <v>68.753968253968253</v>
      </c>
    </row>
    <row r="57" spans="3:5">
      <c r="C57" s="18" t="s">
        <v>21</v>
      </c>
      <c r="D57" s="12">
        <v>100</v>
      </c>
      <c r="E57" s="20">
        <f>AH40</f>
        <v>45.328463203463208</v>
      </c>
    </row>
    <row r="58" spans="3:5">
      <c r="C58" s="18" t="s">
        <v>35</v>
      </c>
      <c r="D58" s="12">
        <v>100</v>
      </c>
      <c r="E58" s="20">
        <f>AJ40</f>
        <v>46.67058982683983</v>
      </c>
    </row>
    <row r="59" spans="3:5" ht="31.5">
      <c r="C59" s="18" t="s">
        <v>22</v>
      </c>
      <c r="D59" s="12">
        <v>100</v>
      </c>
      <c r="E59" s="20">
        <f>AL40</f>
        <v>54.999999999999993</v>
      </c>
    </row>
    <row r="60" spans="3:5" ht="63">
      <c r="C60" s="18" t="s">
        <v>23</v>
      </c>
      <c r="D60" s="12">
        <v>100</v>
      </c>
      <c r="E60" s="20">
        <f>AN40</f>
        <v>68.860000000000014</v>
      </c>
    </row>
  </sheetData>
  <mergeCells count="34">
    <mergeCell ref="F1:F2"/>
    <mergeCell ref="K1:N1"/>
    <mergeCell ref="O1:P1"/>
    <mergeCell ref="U1:Z1"/>
    <mergeCell ref="Q1:R1"/>
    <mergeCell ref="S1:T1"/>
    <mergeCell ref="G1:J1"/>
    <mergeCell ref="A1:A2"/>
    <mergeCell ref="B1:B2"/>
    <mergeCell ref="C1:C2"/>
    <mergeCell ref="D1:D2"/>
    <mergeCell ref="E1:E2"/>
    <mergeCell ref="A32:A33"/>
    <mergeCell ref="B32:B33"/>
    <mergeCell ref="K32:N32"/>
    <mergeCell ref="O32:P32"/>
    <mergeCell ref="U32:Z32"/>
    <mergeCell ref="S32:T32"/>
    <mergeCell ref="Q32:R32"/>
    <mergeCell ref="C32:C33"/>
    <mergeCell ref="D32:D33"/>
    <mergeCell ref="E32:E33"/>
    <mergeCell ref="F32:F33"/>
    <mergeCell ref="G32:J32"/>
    <mergeCell ref="AM32:AN32"/>
    <mergeCell ref="AK32:AL32"/>
    <mergeCell ref="AE32:AJ32"/>
    <mergeCell ref="AC32:AD32"/>
    <mergeCell ref="AA32:AB32"/>
    <mergeCell ref="AA1:AB1"/>
    <mergeCell ref="AC1:AD1"/>
    <mergeCell ref="AE1:AJ1"/>
    <mergeCell ref="AK1:AL1"/>
    <mergeCell ref="AM1:AN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2015-04-30T04:49:53Z</dcterms:modified>
</cp:coreProperties>
</file>