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P31" i="1"/>
  <c r="N31"/>
  <c r="L31"/>
  <c r="J31"/>
  <c r="H31"/>
  <c r="P26"/>
  <c r="P27"/>
  <c r="P25"/>
  <c r="N26"/>
  <c r="N27"/>
  <c r="N25"/>
  <c r="L26"/>
  <c r="L27"/>
  <c r="L25"/>
  <c r="J26"/>
  <c r="J27"/>
  <c r="J25"/>
  <c r="H26"/>
  <c r="H27"/>
  <c r="H25"/>
  <c r="P8"/>
  <c r="N8"/>
  <c r="L8"/>
  <c r="J8"/>
  <c r="H8"/>
  <c r="P4"/>
  <c r="P3"/>
  <c r="N4"/>
  <c r="N3"/>
  <c r="L4"/>
  <c r="L3"/>
  <c r="J4"/>
  <c r="J3"/>
  <c r="H4"/>
  <c r="H3"/>
</calcChain>
</file>

<file path=xl/sharedStrings.xml><?xml version="1.0" encoding="utf-8"?>
<sst xmlns="http://schemas.openxmlformats.org/spreadsheetml/2006/main" count="82" uniqueCount="38">
  <si>
    <t>NO</t>
  </si>
  <si>
    <t>NAMA</t>
  </si>
  <si>
    <t>TGL LAHIR</t>
  </si>
  <si>
    <t>L/P</t>
  </si>
  <si>
    <t>TB</t>
  </si>
  <si>
    <t>BB</t>
  </si>
  <si>
    <t>POWER</t>
  </si>
  <si>
    <t>STORK STAND TEST</t>
  </si>
  <si>
    <t>BALANCE</t>
  </si>
  <si>
    <t>SQUATS</t>
  </si>
  <si>
    <t>BENCH PRESS</t>
  </si>
  <si>
    <t>MEDICINE BALL</t>
  </si>
  <si>
    <t>AEROBIC CAPACITY</t>
  </si>
  <si>
    <t>P</t>
  </si>
  <si>
    <t>L</t>
  </si>
  <si>
    <t>STRENGTH (1 RM)</t>
  </si>
  <si>
    <t>SITI H</t>
  </si>
  <si>
    <t>100</t>
  </si>
  <si>
    <t>MUHAMMAD YUSUP</t>
  </si>
  <si>
    <t>210</t>
  </si>
  <si>
    <t>ASEP NURDIN</t>
  </si>
  <si>
    <t>220</t>
  </si>
  <si>
    <t>SUSI SUSANTI</t>
  </si>
  <si>
    <t>FITRIA MARTININGSIH</t>
  </si>
  <si>
    <t>VO2 MAX</t>
  </si>
  <si>
    <t>% X</t>
  </si>
  <si>
    <t>Target</t>
  </si>
  <si>
    <t>3.BB</t>
  </si>
  <si>
    <t>2.BB</t>
  </si>
  <si>
    <t>%</t>
  </si>
  <si>
    <t xml:space="preserve"> Target</t>
  </si>
  <si>
    <t>12</t>
  </si>
  <si>
    <t>19</t>
  </si>
  <si>
    <t>9</t>
  </si>
  <si>
    <t>26</t>
  </si>
  <si>
    <t>18</t>
  </si>
  <si>
    <t>PARAMETER</t>
  </si>
  <si>
    <t>hasil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</si>
</sst>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1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/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HASIL</a:t>
            </a:r>
            <a:r>
              <a:rPr lang="id-ID" baseline="0"/>
              <a:t> TES FISIK ANGKAT BERAT PA</a:t>
            </a:r>
            <a:endParaRPr lang="en-US"/>
          </a:p>
        </c:rich>
      </c:tx>
      <c:layout>
        <c:manualLayout>
          <c:xMode val="edge"/>
          <c:yMode val="edge"/>
          <c:x val="0.13790004557531038"/>
          <c:y val="3.3118281813108573E-2"/>
        </c:manualLayout>
      </c:layout>
    </c:title>
    <c:plotArea>
      <c:layout/>
      <c:radarChart>
        <c:radarStyle val="marker"/>
        <c:ser>
          <c:idx val="0"/>
          <c:order val="0"/>
          <c:tx>
            <c:strRef>
              <c:f>Sheet1!$D$10</c:f>
              <c:strCache>
                <c:ptCount val="1"/>
              </c:strCache>
            </c:strRef>
          </c:tx>
          <c:cat>
            <c:strRef>
              <c:f>Sheet1!$C$11:$C$15</c:f>
              <c:strCache>
                <c:ptCount val="5"/>
                <c:pt idx="0">
                  <c:v>STORK STAND TEST</c:v>
                </c:pt>
                <c:pt idx="1">
                  <c:v>SQUATS</c:v>
                </c:pt>
                <c:pt idx="2">
                  <c:v>BENCH PRESS</c:v>
                </c:pt>
                <c:pt idx="3">
                  <c:v>MEDICINE BALL</c:v>
                </c:pt>
                <c:pt idx="4">
                  <c:v>VO2 MAX</c:v>
                </c:pt>
              </c:strCache>
            </c:strRef>
          </c:cat>
          <c:val>
            <c:numRef>
              <c:f>Sheet1!$D$11:$D$15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Sheet1!$E$10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Sheet1!$C$11:$C$15</c:f>
              <c:strCache>
                <c:ptCount val="5"/>
                <c:pt idx="0">
                  <c:v>STORK STAND TEST</c:v>
                </c:pt>
                <c:pt idx="1">
                  <c:v>SQUATS</c:v>
                </c:pt>
                <c:pt idx="2">
                  <c:v>BENCH PRESS</c:v>
                </c:pt>
                <c:pt idx="3">
                  <c:v>MEDICINE BALL</c:v>
                </c:pt>
                <c:pt idx="4">
                  <c:v>VO2 MAX</c:v>
                </c:pt>
              </c:strCache>
            </c:strRef>
          </c:cat>
          <c:val>
            <c:numRef>
              <c:f>Sheet1!$E$11:$E$15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Sheet1!$F$10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Sheet1!$C$11:$C$15</c:f>
              <c:strCache>
                <c:ptCount val="5"/>
                <c:pt idx="0">
                  <c:v>STORK STAND TEST</c:v>
                </c:pt>
                <c:pt idx="1">
                  <c:v>SQUATS</c:v>
                </c:pt>
                <c:pt idx="2">
                  <c:v>BENCH PRESS</c:v>
                </c:pt>
                <c:pt idx="3">
                  <c:v>MEDICINE BALL</c:v>
                </c:pt>
                <c:pt idx="4">
                  <c:v>VO2 MAX</c:v>
                </c:pt>
              </c:strCache>
            </c:strRef>
          </c:cat>
          <c:val>
            <c:numRef>
              <c:f>Sheet1!$F$11:$F$15</c:f>
              <c:numCache>
                <c:formatCode>General</c:formatCode>
                <c:ptCount val="5"/>
                <c:pt idx="0">
                  <c:v>31</c:v>
                </c:pt>
                <c:pt idx="1">
                  <c:v>92</c:v>
                </c:pt>
                <c:pt idx="2">
                  <c:v>105</c:v>
                </c:pt>
                <c:pt idx="3">
                  <c:v>79</c:v>
                </c:pt>
                <c:pt idx="4">
                  <c:v>58</c:v>
                </c:pt>
              </c:numCache>
            </c:numRef>
          </c:val>
        </c:ser>
        <c:axId val="70918912"/>
        <c:axId val="70920448"/>
      </c:radarChart>
      <c:catAx>
        <c:axId val="70918912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70920448"/>
        <c:crosses val="autoZero"/>
        <c:auto val="1"/>
        <c:lblAlgn val="ctr"/>
        <c:lblOffset val="100"/>
      </c:catAx>
      <c:valAx>
        <c:axId val="709204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0918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ANGKAT BERAT PI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Sheet1!$D$33</c:f>
              <c:strCache>
                <c:ptCount val="1"/>
              </c:strCache>
            </c:strRef>
          </c:tx>
          <c:cat>
            <c:strRef>
              <c:f>Sheet1!$C$34:$C$38</c:f>
              <c:strCache>
                <c:ptCount val="5"/>
                <c:pt idx="0">
                  <c:v>STORK STAND TEST</c:v>
                </c:pt>
                <c:pt idx="1">
                  <c:v>SQUATS</c:v>
                </c:pt>
                <c:pt idx="2">
                  <c:v>BENCH PRESS</c:v>
                </c:pt>
                <c:pt idx="3">
                  <c:v>MEDICINE BALL</c:v>
                </c:pt>
                <c:pt idx="4">
                  <c:v>VO2 MAX</c:v>
                </c:pt>
              </c:strCache>
            </c:strRef>
          </c:cat>
          <c:val>
            <c:numRef>
              <c:f>Sheet1!$D$34:$D$38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Sheet1!$E$33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Sheet1!$C$34:$C$38</c:f>
              <c:strCache>
                <c:ptCount val="5"/>
                <c:pt idx="0">
                  <c:v>STORK STAND TEST</c:v>
                </c:pt>
                <c:pt idx="1">
                  <c:v>SQUATS</c:v>
                </c:pt>
                <c:pt idx="2">
                  <c:v>BENCH PRESS</c:v>
                </c:pt>
                <c:pt idx="3">
                  <c:v>MEDICINE BALL</c:v>
                </c:pt>
                <c:pt idx="4">
                  <c:v>VO2 MAX</c:v>
                </c:pt>
              </c:strCache>
            </c:strRef>
          </c:cat>
          <c:val>
            <c:numRef>
              <c:f>Sheet1!$E$34:$E$38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Sheet1!$F$33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Sheet1!$C$34:$C$38</c:f>
              <c:strCache>
                <c:ptCount val="5"/>
                <c:pt idx="0">
                  <c:v>STORK STAND TEST</c:v>
                </c:pt>
                <c:pt idx="1">
                  <c:v>SQUATS</c:v>
                </c:pt>
                <c:pt idx="2">
                  <c:v>BENCH PRESS</c:v>
                </c:pt>
                <c:pt idx="3">
                  <c:v>MEDICINE BALL</c:v>
                </c:pt>
                <c:pt idx="4">
                  <c:v>VO2 MAX</c:v>
                </c:pt>
              </c:strCache>
            </c:strRef>
          </c:cat>
          <c:val>
            <c:numRef>
              <c:f>Sheet1!$F$34:$F$38</c:f>
              <c:numCache>
                <c:formatCode>General</c:formatCode>
                <c:ptCount val="5"/>
                <c:pt idx="0">
                  <c:v>59</c:v>
                </c:pt>
                <c:pt idx="1">
                  <c:v>106</c:v>
                </c:pt>
                <c:pt idx="2">
                  <c:v>84</c:v>
                </c:pt>
                <c:pt idx="3">
                  <c:v>73</c:v>
                </c:pt>
                <c:pt idx="4">
                  <c:v>67</c:v>
                </c:pt>
              </c:numCache>
            </c:numRef>
          </c:val>
        </c:ser>
        <c:axId val="70955008"/>
        <c:axId val="70956544"/>
      </c:radarChart>
      <c:catAx>
        <c:axId val="70955008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70956544"/>
        <c:crosses val="autoZero"/>
        <c:auto val="1"/>
        <c:lblAlgn val="ctr"/>
        <c:lblOffset val="100"/>
      </c:catAx>
      <c:valAx>
        <c:axId val="709565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0955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655616</xdr:colOff>
      <xdr:row>9</xdr:row>
      <xdr:rowOff>24741</xdr:rowOff>
    </xdr:from>
    <xdr:to>
      <xdr:col>13</xdr:col>
      <xdr:colOff>729838</xdr:colOff>
      <xdr:row>20</xdr:row>
      <xdr:rowOff>37111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32</xdr:row>
      <xdr:rowOff>47625</xdr:rowOff>
    </xdr:from>
    <xdr:to>
      <xdr:col>14</xdr:col>
      <xdr:colOff>47625</xdr:colOff>
      <xdr:row>45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8"/>
  <sheetViews>
    <sheetView tabSelected="1" zoomScale="60" zoomScaleNormal="60" workbookViewId="0">
      <selection activeCell="R3" sqref="R3"/>
    </sheetView>
  </sheetViews>
  <sheetFormatPr defaultRowHeight="15.75"/>
  <cols>
    <col min="1" max="1" width="4.85546875" style="2" customWidth="1"/>
    <col min="2" max="2" width="27.42578125" style="2" customWidth="1"/>
    <col min="3" max="3" width="14.42578125" style="2" customWidth="1"/>
    <col min="4" max="4" width="4.28515625" style="2" customWidth="1"/>
    <col min="5" max="5" width="6.5703125" style="2" customWidth="1"/>
    <col min="6" max="6" width="7.140625" style="2" customWidth="1"/>
    <col min="7" max="8" width="9.85546875" style="2" customWidth="1"/>
    <col min="9" max="9" width="10.28515625" style="2" customWidth="1"/>
    <col min="10" max="12" width="9.140625" style="2"/>
    <col min="13" max="14" width="11.28515625" style="2" customWidth="1"/>
    <col min="15" max="15" width="14.42578125" style="2" customWidth="1"/>
    <col min="16" max="16384" width="9.140625" style="1"/>
  </cols>
  <sheetData>
    <row r="1" spans="1:18" s="3" customFormat="1" ht="47.25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0" t="s">
        <v>8</v>
      </c>
      <c r="H1" s="21"/>
      <c r="I1" s="22" t="s">
        <v>15</v>
      </c>
      <c r="J1" s="23"/>
      <c r="K1" s="23"/>
      <c r="L1" s="21"/>
      <c r="M1" s="22" t="s">
        <v>6</v>
      </c>
      <c r="N1" s="21"/>
      <c r="O1" s="19" t="s">
        <v>12</v>
      </c>
      <c r="P1" s="19"/>
    </row>
    <row r="2" spans="1:18" s="3" customFormat="1" ht="47.25">
      <c r="A2" s="19"/>
      <c r="B2" s="19"/>
      <c r="C2" s="19"/>
      <c r="D2" s="19"/>
      <c r="E2" s="19"/>
      <c r="F2" s="19"/>
      <c r="G2" s="16" t="s">
        <v>7</v>
      </c>
      <c r="H2" s="16" t="s">
        <v>29</v>
      </c>
      <c r="I2" s="16" t="s">
        <v>9</v>
      </c>
      <c r="J2" s="16" t="s">
        <v>29</v>
      </c>
      <c r="K2" s="16" t="s">
        <v>10</v>
      </c>
      <c r="L2" s="16" t="s">
        <v>29</v>
      </c>
      <c r="M2" s="16" t="s">
        <v>11</v>
      </c>
      <c r="N2" s="16" t="s">
        <v>29</v>
      </c>
      <c r="O2" s="16" t="s">
        <v>24</v>
      </c>
      <c r="P2" s="16" t="s">
        <v>29</v>
      </c>
    </row>
    <row r="3" spans="1:18">
      <c r="A3" s="4">
        <v>2</v>
      </c>
      <c r="B3" s="6" t="s">
        <v>18</v>
      </c>
      <c r="C3" s="5">
        <v>31630</v>
      </c>
      <c r="D3" s="4" t="s">
        <v>14</v>
      </c>
      <c r="E3" s="4">
        <v>171</v>
      </c>
      <c r="F3" s="4">
        <v>81</v>
      </c>
      <c r="G3" s="9" t="s">
        <v>31</v>
      </c>
      <c r="H3" s="18">
        <f>G3/50*100</f>
        <v>24</v>
      </c>
      <c r="I3" s="9">
        <v>267</v>
      </c>
      <c r="J3" s="9">
        <f>I3/(F3*3)*100</f>
        <v>109.87654320987654</v>
      </c>
      <c r="K3" s="9" t="s">
        <v>19</v>
      </c>
      <c r="L3" s="9">
        <f>K3/(F3*2)*100</f>
        <v>129.62962962962962</v>
      </c>
      <c r="M3" s="9">
        <v>5.6</v>
      </c>
      <c r="N3" s="18">
        <f>M3/8*100</f>
        <v>70</v>
      </c>
      <c r="O3" s="9">
        <v>30.44</v>
      </c>
      <c r="P3" s="18">
        <f>O3/45*100</f>
        <v>67.644444444444446</v>
      </c>
    </row>
    <row r="4" spans="1:18">
      <c r="A4" s="4">
        <v>3</v>
      </c>
      <c r="B4" s="6" t="s">
        <v>20</v>
      </c>
      <c r="C4" s="5">
        <v>32778</v>
      </c>
      <c r="D4" s="4" t="s">
        <v>14</v>
      </c>
      <c r="E4" s="4">
        <v>170</v>
      </c>
      <c r="F4" s="4">
        <v>138</v>
      </c>
      <c r="G4" s="9" t="s">
        <v>32</v>
      </c>
      <c r="H4" s="18">
        <f>G4/50*100</f>
        <v>38</v>
      </c>
      <c r="I4" s="9">
        <v>303</v>
      </c>
      <c r="J4" s="18">
        <f>I4/(F4*3)*100</f>
        <v>73.188405797101453</v>
      </c>
      <c r="K4" s="9" t="s">
        <v>21</v>
      </c>
      <c r="L4" s="18">
        <f>K4/(F4*2)*100</f>
        <v>79.710144927536234</v>
      </c>
      <c r="M4" s="9">
        <v>7</v>
      </c>
      <c r="N4" s="9">
        <f>M4/8*100</f>
        <v>87.5</v>
      </c>
      <c r="O4" s="9">
        <v>22.19</v>
      </c>
      <c r="P4" s="18">
        <f>O4/45*100</f>
        <v>49.311111111111117</v>
      </c>
    </row>
    <row r="5" spans="1:18">
      <c r="A5" s="4">
        <v>6</v>
      </c>
      <c r="B5" s="6"/>
      <c r="C5" s="5"/>
      <c r="D5" s="4"/>
      <c r="E5" s="4"/>
      <c r="F5" s="4"/>
      <c r="G5" s="7"/>
      <c r="H5" s="7"/>
      <c r="I5" s="4"/>
      <c r="J5" s="4"/>
      <c r="K5" s="4"/>
      <c r="L5" s="4"/>
      <c r="M5" s="4"/>
      <c r="N5" s="4"/>
      <c r="O5" s="4"/>
      <c r="P5" s="13"/>
    </row>
    <row r="7" spans="1:18">
      <c r="F7" s="2" t="s">
        <v>26</v>
      </c>
      <c r="G7" s="2">
        <v>50</v>
      </c>
      <c r="I7" s="2" t="s">
        <v>27</v>
      </c>
      <c r="K7" s="2" t="s">
        <v>28</v>
      </c>
      <c r="M7" s="2">
        <v>8</v>
      </c>
      <c r="O7" s="2">
        <v>45</v>
      </c>
    </row>
    <row r="8" spans="1:18">
      <c r="F8" s="2" t="s">
        <v>25</v>
      </c>
      <c r="H8" s="11">
        <f>AVERAGE(H3:H4)</f>
        <v>31</v>
      </c>
      <c r="J8" s="11">
        <f>AVERAGE(J3:J4)</f>
        <v>91.532474503488999</v>
      </c>
      <c r="L8" s="11">
        <f>AVERAGE(L3:L4)</f>
        <v>104.66988727858293</v>
      </c>
      <c r="N8" s="11">
        <f>AVERAGE(N3:N4)</f>
        <v>78.75</v>
      </c>
      <c r="P8" s="11">
        <f>AVERAGE(P3:P4)</f>
        <v>58.477777777777781</v>
      </c>
    </row>
    <row r="9" spans="1:18">
      <c r="H9" s="11"/>
      <c r="J9" s="11"/>
      <c r="L9" s="11"/>
      <c r="N9" s="11"/>
      <c r="P9" s="11"/>
    </row>
    <row r="10" spans="1:18">
      <c r="C10" s="4" t="s">
        <v>36</v>
      </c>
      <c r="D10" s="4"/>
      <c r="E10" s="4" t="s">
        <v>26</v>
      </c>
      <c r="F10" s="4" t="s">
        <v>37</v>
      </c>
      <c r="H10" s="11"/>
      <c r="J10" s="11"/>
      <c r="L10" s="11"/>
      <c r="N10" s="11"/>
      <c r="P10" s="11"/>
    </row>
    <row r="11" spans="1:18" ht="24">
      <c r="C11" s="14" t="s">
        <v>7</v>
      </c>
      <c r="D11" s="4"/>
      <c r="E11" s="4">
        <v>100</v>
      </c>
      <c r="F11" s="4">
        <v>31</v>
      </c>
      <c r="H11" s="11"/>
      <c r="J11" s="11"/>
      <c r="L11" s="11"/>
      <c r="N11" s="11"/>
      <c r="P11" s="11"/>
    </row>
    <row r="12" spans="1:18">
      <c r="C12" s="14" t="s">
        <v>9</v>
      </c>
      <c r="D12" s="4"/>
      <c r="E12" s="4">
        <v>100</v>
      </c>
      <c r="F12" s="4">
        <v>92</v>
      </c>
      <c r="H12" s="11"/>
      <c r="J12" s="11"/>
      <c r="L12" s="11"/>
      <c r="N12" s="11"/>
      <c r="P12" s="11"/>
    </row>
    <row r="13" spans="1:18">
      <c r="C13" s="14" t="s">
        <v>10</v>
      </c>
      <c r="D13" s="4"/>
      <c r="E13" s="4">
        <v>100</v>
      </c>
      <c r="F13" s="4">
        <v>105</v>
      </c>
      <c r="H13" s="11"/>
      <c r="J13" s="11"/>
      <c r="L13" s="11"/>
      <c r="N13" s="11"/>
      <c r="P13" s="11"/>
    </row>
    <row r="14" spans="1:18">
      <c r="C14" s="14" t="s">
        <v>11</v>
      </c>
      <c r="D14" s="4"/>
      <c r="E14" s="4">
        <v>100</v>
      </c>
      <c r="F14" s="4">
        <v>79</v>
      </c>
      <c r="H14" s="11"/>
      <c r="J14" s="11"/>
      <c r="L14" s="11"/>
      <c r="N14" s="11"/>
      <c r="P14" s="11"/>
    </row>
    <row r="15" spans="1:18">
      <c r="C15" s="14" t="s">
        <v>24</v>
      </c>
      <c r="D15" s="4"/>
      <c r="E15" s="4">
        <v>100</v>
      </c>
      <c r="F15" s="4">
        <v>58</v>
      </c>
      <c r="H15" s="11"/>
      <c r="J15" s="11"/>
      <c r="L15" s="11"/>
      <c r="N15" s="11"/>
      <c r="P15" s="11"/>
    </row>
    <row r="16" spans="1:18">
      <c r="R16" s="17"/>
    </row>
    <row r="23" spans="1:16" ht="31.5" customHeight="1">
      <c r="A23" s="19" t="s">
        <v>0</v>
      </c>
      <c r="B23" s="19" t="s">
        <v>1</v>
      </c>
      <c r="C23" s="19" t="s">
        <v>2</v>
      </c>
      <c r="D23" s="19" t="s">
        <v>3</v>
      </c>
      <c r="E23" s="19" t="s">
        <v>4</v>
      </c>
      <c r="F23" s="19" t="s">
        <v>5</v>
      </c>
      <c r="G23" s="20" t="s">
        <v>8</v>
      </c>
      <c r="H23" s="21"/>
      <c r="I23" s="22" t="s">
        <v>15</v>
      </c>
      <c r="J23" s="23"/>
      <c r="K23" s="23"/>
      <c r="L23" s="21"/>
      <c r="M23" s="22" t="s">
        <v>6</v>
      </c>
      <c r="N23" s="21"/>
      <c r="O23" s="19" t="s">
        <v>12</v>
      </c>
      <c r="P23" s="19"/>
    </row>
    <row r="24" spans="1:16" ht="47.25">
      <c r="A24" s="19"/>
      <c r="B24" s="19"/>
      <c r="C24" s="19"/>
      <c r="D24" s="19"/>
      <c r="E24" s="19"/>
      <c r="F24" s="19"/>
      <c r="G24" s="8" t="s">
        <v>7</v>
      </c>
      <c r="H24" s="8" t="s">
        <v>29</v>
      </c>
      <c r="I24" s="8" t="s">
        <v>9</v>
      </c>
      <c r="J24" s="8" t="s">
        <v>29</v>
      </c>
      <c r="K24" s="8" t="s">
        <v>10</v>
      </c>
      <c r="L24" s="8" t="s">
        <v>29</v>
      </c>
      <c r="M24" s="8" t="s">
        <v>11</v>
      </c>
      <c r="N24" s="8" t="s">
        <v>29</v>
      </c>
      <c r="O24" s="8" t="s">
        <v>24</v>
      </c>
      <c r="P24" s="8" t="s">
        <v>29</v>
      </c>
    </row>
    <row r="25" spans="1:16">
      <c r="A25" s="4">
        <v>1</v>
      </c>
      <c r="B25" s="6" t="s">
        <v>16</v>
      </c>
      <c r="C25" s="5">
        <v>34771</v>
      </c>
      <c r="D25" s="4" t="s">
        <v>13</v>
      </c>
      <c r="E25" s="4">
        <v>157</v>
      </c>
      <c r="F25" s="4">
        <v>65</v>
      </c>
      <c r="G25" s="9" t="s">
        <v>33</v>
      </c>
      <c r="H25" s="18">
        <f>G25/30*100</f>
        <v>30</v>
      </c>
      <c r="I25" s="9">
        <v>240</v>
      </c>
      <c r="J25" s="9">
        <f>I25/(F25*3)*100</f>
        <v>123.07692307692308</v>
      </c>
      <c r="K25" s="9" t="s">
        <v>17</v>
      </c>
      <c r="L25" s="18">
        <f>K25/(F25*2)*100</f>
        <v>76.923076923076934</v>
      </c>
      <c r="M25" s="9">
        <v>4.25</v>
      </c>
      <c r="N25" s="18">
        <f>M25/6*100</f>
        <v>70.833333333333343</v>
      </c>
      <c r="O25" s="9">
        <v>32.409999999999997</v>
      </c>
      <c r="P25" s="9">
        <f>O25/40*100</f>
        <v>81.024999999999991</v>
      </c>
    </row>
    <row r="26" spans="1:16">
      <c r="A26" s="4">
        <v>4</v>
      </c>
      <c r="B26" s="6" t="s">
        <v>22</v>
      </c>
      <c r="C26" s="5">
        <v>34032</v>
      </c>
      <c r="D26" s="4" t="s">
        <v>13</v>
      </c>
      <c r="E26" s="4">
        <v>149</v>
      </c>
      <c r="F26" s="4">
        <v>52</v>
      </c>
      <c r="G26" s="9" t="s">
        <v>34</v>
      </c>
      <c r="H26" s="9">
        <f t="shared" ref="H26:H27" si="0">G26/30*100</f>
        <v>86.666666666666671</v>
      </c>
      <c r="I26" s="9">
        <v>180</v>
      </c>
      <c r="J26" s="9">
        <f t="shared" ref="J26:J27" si="1">I26/(F26*3)*100</f>
        <v>115.38461538461537</v>
      </c>
      <c r="K26" s="9">
        <v>110</v>
      </c>
      <c r="L26" s="9">
        <f t="shared" ref="L26:L27" si="2">K26/(F26*2)*100</f>
        <v>105.76923076923077</v>
      </c>
      <c r="M26" s="9">
        <v>3.8</v>
      </c>
      <c r="N26" s="18">
        <f t="shared" ref="N26:N27" si="3">M26/6*100</f>
        <v>63.333333333333329</v>
      </c>
      <c r="O26" s="9">
        <v>27.95</v>
      </c>
      <c r="P26" s="18">
        <f t="shared" ref="P26:P27" si="4">O26/40*100</f>
        <v>69.875</v>
      </c>
    </row>
    <row r="27" spans="1:16">
      <c r="A27" s="4">
        <v>5</v>
      </c>
      <c r="B27" s="6" t="s">
        <v>23</v>
      </c>
      <c r="C27" s="5">
        <v>34039</v>
      </c>
      <c r="D27" s="4" t="s">
        <v>13</v>
      </c>
      <c r="E27" s="4">
        <v>165</v>
      </c>
      <c r="F27" s="4">
        <v>102</v>
      </c>
      <c r="G27" s="12" t="s">
        <v>35</v>
      </c>
      <c r="H27" s="18">
        <f t="shared" si="0"/>
        <v>60</v>
      </c>
      <c r="I27" s="9">
        <v>247</v>
      </c>
      <c r="J27" s="9">
        <f t="shared" si="1"/>
        <v>80.718954248366018</v>
      </c>
      <c r="K27" s="9">
        <v>140</v>
      </c>
      <c r="L27" s="18">
        <f t="shared" si="2"/>
        <v>68.627450980392155</v>
      </c>
      <c r="M27" s="9">
        <v>5.0999999999999996</v>
      </c>
      <c r="N27" s="9">
        <f t="shared" si="3"/>
        <v>85</v>
      </c>
      <c r="O27" s="9">
        <v>20.23</v>
      </c>
      <c r="P27" s="18">
        <f t="shared" si="4"/>
        <v>50.575000000000003</v>
      </c>
    </row>
    <row r="28" spans="1:16">
      <c r="A28" s="4">
        <v>6</v>
      </c>
      <c r="B28" s="6"/>
      <c r="C28" s="5"/>
      <c r="D28" s="4"/>
      <c r="E28" s="4"/>
      <c r="F28" s="4"/>
      <c r="G28" s="10"/>
      <c r="H28" s="10"/>
      <c r="I28" s="9"/>
      <c r="J28" s="9"/>
      <c r="K28" s="9"/>
      <c r="L28" s="9"/>
      <c r="M28" s="9"/>
      <c r="N28" s="9"/>
      <c r="O28" s="9"/>
      <c r="P28" s="15"/>
    </row>
    <row r="30" spans="1:16">
      <c r="F30" s="2" t="s">
        <v>30</v>
      </c>
      <c r="G30" s="2">
        <v>30</v>
      </c>
      <c r="I30" s="2" t="s">
        <v>27</v>
      </c>
      <c r="K30" s="2" t="s">
        <v>28</v>
      </c>
      <c r="M30" s="2">
        <v>6</v>
      </c>
      <c r="O30" s="2">
        <v>40</v>
      </c>
    </row>
    <row r="31" spans="1:16">
      <c r="F31" s="2" t="s">
        <v>25</v>
      </c>
      <c r="H31" s="11">
        <f>AVERAGE(H25:H27)</f>
        <v>58.888888888888893</v>
      </c>
      <c r="J31" s="11">
        <f>AVERAGE(J25:J27)</f>
        <v>106.39349756996815</v>
      </c>
      <c r="L31" s="11">
        <f>AVERAGE(L25:L27)</f>
        <v>83.773252890899954</v>
      </c>
      <c r="N31" s="11">
        <f>AVERAGE(N25:N27)</f>
        <v>73.055555555555557</v>
      </c>
      <c r="P31" s="11">
        <f>AVERAGE(P25:P27)</f>
        <v>67.158333333333317</v>
      </c>
    </row>
    <row r="33" spans="3:6">
      <c r="C33" s="4" t="s">
        <v>36</v>
      </c>
      <c r="D33" s="4"/>
      <c r="E33" s="4" t="s">
        <v>26</v>
      </c>
      <c r="F33" s="4" t="s">
        <v>37</v>
      </c>
    </row>
    <row r="34" spans="3:6" ht="24">
      <c r="C34" s="14" t="s">
        <v>7</v>
      </c>
      <c r="D34" s="4"/>
      <c r="E34" s="4">
        <v>100</v>
      </c>
      <c r="F34" s="4">
        <v>59</v>
      </c>
    </row>
    <row r="35" spans="3:6">
      <c r="C35" s="14" t="s">
        <v>9</v>
      </c>
      <c r="D35" s="4"/>
      <c r="E35" s="4">
        <v>100</v>
      </c>
      <c r="F35" s="4">
        <v>106</v>
      </c>
    </row>
    <row r="36" spans="3:6">
      <c r="C36" s="14" t="s">
        <v>10</v>
      </c>
      <c r="D36" s="4"/>
      <c r="E36" s="4">
        <v>100</v>
      </c>
      <c r="F36" s="4">
        <v>84</v>
      </c>
    </row>
    <row r="37" spans="3:6">
      <c r="C37" s="14" t="s">
        <v>11</v>
      </c>
      <c r="D37" s="4"/>
      <c r="E37" s="4">
        <v>100</v>
      </c>
      <c r="F37" s="4">
        <v>73</v>
      </c>
    </row>
    <row r="38" spans="3:6">
      <c r="C38" s="14" t="s">
        <v>24</v>
      </c>
      <c r="D38" s="4"/>
      <c r="E38" s="4">
        <v>100</v>
      </c>
      <c r="F38" s="4">
        <v>67</v>
      </c>
    </row>
  </sheetData>
  <mergeCells count="20">
    <mergeCell ref="F23:F24"/>
    <mergeCell ref="G1:H1"/>
    <mergeCell ref="I1:L1"/>
    <mergeCell ref="M1:N1"/>
    <mergeCell ref="A23:A24"/>
    <mergeCell ref="B23:B24"/>
    <mergeCell ref="C23:C24"/>
    <mergeCell ref="D23:D24"/>
    <mergeCell ref="E23:E24"/>
    <mergeCell ref="A1:A2"/>
    <mergeCell ref="B1:B2"/>
    <mergeCell ref="C1:C2"/>
    <mergeCell ref="D1:D2"/>
    <mergeCell ref="E1:E2"/>
    <mergeCell ref="F1:F2"/>
    <mergeCell ref="O1:P1"/>
    <mergeCell ref="G23:H23"/>
    <mergeCell ref="I23:L23"/>
    <mergeCell ref="M23:N23"/>
    <mergeCell ref="O23:P2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2015-04-29T17:12:49Z</dcterms:modified>
</cp:coreProperties>
</file>