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V31" i="1"/>
  <c r="T31"/>
  <c r="R31"/>
  <c r="P31"/>
  <c r="N31"/>
  <c r="L31"/>
  <c r="J31"/>
  <c r="H31"/>
  <c r="V28"/>
  <c r="V27"/>
  <c r="T28"/>
  <c r="T27"/>
  <c r="R28"/>
  <c r="R27"/>
  <c r="P28"/>
  <c r="P27"/>
  <c r="N28"/>
  <c r="N27"/>
  <c r="J28"/>
  <c r="J27"/>
  <c r="H28"/>
  <c r="H27"/>
  <c r="L28"/>
  <c r="L27"/>
  <c r="V3"/>
  <c r="T3"/>
  <c r="R3"/>
  <c r="P3"/>
  <c r="N3"/>
  <c r="J3"/>
  <c r="H3"/>
  <c r="L3"/>
</calcChain>
</file>

<file path=xl/sharedStrings.xml><?xml version="1.0" encoding="utf-8"?>
<sst xmlns="http://schemas.openxmlformats.org/spreadsheetml/2006/main" count="86" uniqueCount="30">
  <si>
    <t>NO</t>
  </si>
  <si>
    <t>NAMA</t>
  </si>
  <si>
    <t>TGL LAHIR</t>
  </si>
  <si>
    <t>L/P</t>
  </si>
  <si>
    <t>TB</t>
  </si>
  <si>
    <t>BB</t>
  </si>
  <si>
    <t>SIT &amp; REACH</t>
  </si>
  <si>
    <t>TRUNK LIFT</t>
  </si>
  <si>
    <t>FLEXIBILITY</t>
  </si>
  <si>
    <t>SIT UP</t>
  </si>
  <si>
    <t>PUSH UP</t>
  </si>
  <si>
    <t>HARDLE JUMP</t>
  </si>
  <si>
    <t>BACK LIFT</t>
  </si>
  <si>
    <t>AEROBIC CAPACITY</t>
  </si>
  <si>
    <t xml:space="preserve"> MUSCLE STAMINA</t>
  </si>
  <si>
    <t>POWER ENDURANCE</t>
  </si>
  <si>
    <t>MAXIMAL SPEED</t>
  </si>
  <si>
    <t>30 M RUN TEST</t>
  </si>
  <si>
    <t>P</t>
  </si>
  <si>
    <t>ABIGAIL DWI SETIADI</t>
  </si>
  <si>
    <t>WILLIAM S LOKOLLO</t>
  </si>
  <si>
    <t>L</t>
  </si>
  <si>
    <t>FITRI NUR FADHILAH</t>
  </si>
  <si>
    <t>T</t>
  </si>
  <si>
    <t>%</t>
  </si>
  <si>
    <t>VO2 MAX</t>
  </si>
  <si>
    <t>PARAMETER</t>
  </si>
  <si>
    <t>TARGET</t>
  </si>
  <si>
    <t>HASIL</t>
  </si>
  <si>
    <t>HURDLE JUMP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</si>
</sst>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15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5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5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2" borderId="5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en-US"/>
              <a:t>HASIL TES FISIK</a:t>
            </a:r>
            <a:r>
              <a:rPr lang="id-ID"/>
              <a:t> ATLETIK</a:t>
            </a:r>
            <a:r>
              <a:rPr lang="en-US"/>
              <a:t> NO LARI JARAK JAUH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Sheet1!$D$8</c:f>
              <c:strCache>
                <c:ptCount val="1"/>
              </c:strCache>
            </c:strRef>
          </c:tx>
          <c:cat>
            <c:strRef>
              <c:f>Sheet1!$C$9:$C$16</c:f>
              <c:strCache>
                <c:ptCount val="8"/>
                <c:pt idx="0">
                  <c:v>SIT &amp; REACH</c:v>
                </c:pt>
                <c:pt idx="1">
                  <c:v>TRUNK LIFT</c:v>
                </c:pt>
                <c:pt idx="2">
                  <c:v>30 M RUN TEST</c:v>
                </c:pt>
                <c:pt idx="3">
                  <c:v>SIT UP</c:v>
                </c:pt>
                <c:pt idx="4">
                  <c:v>PUSH UP</c:v>
                </c:pt>
                <c:pt idx="5">
                  <c:v>BACK LIFT</c:v>
                </c:pt>
                <c:pt idx="6">
                  <c:v>HURDLE JUMP</c:v>
                </c:pt>
                <c:pt idx="7">
                  <c:v>VO2 MAX</c:v>
                </c:pt>
              </c:strCache>
            </c:strRef>
          </c:cat>
          <c:val>
            <c:numRef>
              <c:f>Sheet1!$D$9:$D$16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tx>
            <c:strRef>
              <c:f>Sheet1!$E$8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Sheet1!$C$9:$C$16</c:f>
              <c:strCache>
                <c:ptCount val="8"/>
                <c:pt idx="0">
                  <c:v>SIT &amp; REACH</c:v>
                </c:pt>
                <c:pt idx="1">
                  <c:v>TRUNK LIFT</c:v>
                </c:pt>
                <c:pt idx="2">
                  <c:v>30 M RUN TEST</c:v>
                </c:pt>
                <c:pt idx="3">
                  <c:v>SIT UP</c:v>
                </c:pt>
                <c:pt idx="4">
                  <c:v>PUSH UP</c:v>
                </c:pt>
                <c:pt idx="5">
                  <c:v>BACK LIFT</c:v>
                </c:pt>
                <c:pt idx="6">
                  <c:v>HURDLE JUMP</c:v>
                </c:pt>
                <c:pt idx="7">
                  <c:v>VO2 MAX</c:v>
                </c:pt>
              </c:strCache>
            </c:strRef>
          </c:cat>
          <c:val>
            <c:numRef>
              <c:f>Sheet1!$E$9:$E$16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2"/>
          <c:order val="2"/>
          <c:tx>
            <c:strRef>
              <c:f>Sheet1!$F$8</c:f>
              <c:strCache>
                <c:ptCount val="1"/>
                <c:pt idx="0">
                  <c:v>HASIL</c:v>
                </c:pt>
              </c:strCache>
            </c:strRef>
          </c:tx>
          <c:cat>
            <c:strRef>
              <c:f>Sheet1!$C$9:$C$16</c:f>
              <c:strCache>
                <c:ptCount val="8"/>
                <c:pt idx="0">
                  <c:v>SIT &amp; REACH</c:v>
                </c:pt>
                <c:pt idx="1">
                  <c:v>TRUNK LIFT</c:v>
                </c:pt>
                <c:pt idx="2">
                  <c:v>30 M RUN TEST</c:v>
                </c:pt>
                <c:pt idx="3">
                  <c:v>SIT UP</c:v>
                </c:pt>
                <c:pt idx="4">
                  <c:v>PUSH UP</c:v>
                </c:pt>
                <c:pt idx="5">
                  <c:v>BACK LIFT</c:v>
                </c:pt>
                <c:pt idx="6">
                  <c:v>HURDLE JUMP</c:v>
                </c:pt>
                <c:pt idx="7">
                  <c:v>VO2 MAX</c:v>
                </c:pt>
              </c:strCache>
            </c:strRef>
          </c:cat>
          <c:val>
            <c:numRef>
              <c:f>Sheet1!$F$9:$F$16</c:f>
              <c:numCache>
                <c:formatCode>General</c:formatCode>
                <c:ptCount val="8"/>
                <c:pt idx="0">
                  <c:v>107</c:v>
                </c:pt>
                <c:pt idx="1">
                  <c:v>76.2</c:v>
                </c:pt>
                <c:pt idx="2">
                  <c:v>64.180000000000007</c:v>
                </c:pt>
                <c:pt idx="3">
                  <c:v>110</c:v>
                </c:pt>
                <c:pt idx="4">
                  <c:v>122.5</c:v>
                </c:pt>
                <c:pt idx="5">
                  <c:v>180</c:v>
                </c:pt>
                <c:pt idx="6">
                  <c:v>27.5</c:v>
                </c:pt>
                <c:pt idx="7">
                  <c:v>88.88</c:v>
                </c:pt>
              </c:numCache>
            </c:numRef>
          </c:val>
        </c:ser>
        <c:axId val="85525632"/>
        <c:axId val="85527168"/>
      </c:radarChart>
      <c:catAx>
        <c:axId val="85525632"/>
        <c:scaling>
          <c:orientation val="minMax"/>
        </c:scaling>
        <c:axPos val="b"/>
        <c:majorGridlines/>
        <c:majorTickMark val="none"/>
        <c:tickLblPos val="nextTo"/>
        <c:spPr>
          <a:ln w="9525">
            <a:noFill/>
          </a:ln>
        </c:spPr>
        <c:crossAx val="85527168"/>
        <c:crosses val="autoZero"/>
        <c:auto val="1"/>
        <c:lblAlgn val="ctr"/>
        <c:lblOffset val="100"/>
      </c:catAx>
      <c:valAx>
        <c:axId val="8552716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5525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en-US"/>
              <a:t>HASIL TES FISIK ATLETIK NO LARI JARAK JAUH PI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Sheet1!$D$33</c:f>
              <c:strCache>
                <c:ptCount val="1"/>
              </c:strCache>
            </c:strRef>
          </c:tx>
          <c:cat>
            <c:strRef>
              <c:f>Sheet1!$C$34:$C$41</c:f>
              <c:strCache>
                <c:ptCount val="8"/>
                <c:pt idx="0">
                  <c:v>SIT &amp; REACH</c:v>
                </c:pt>
                <c:pt idx="1">
                  <c:v>TRUNK LIFT</c:v>
                </c:pt>
                <c:pt idx="2">
                  <c:v>30 M RUN TEST</c:v>
                </c:pt>
                <c:pt idx="3">
                  <c:v>SIT UP</c:v>
                </c:pt>
                <c:pt idx="4">
                  <c:v>PUSH UP</c:v>
                </c:pt>
                <c:pt idx="5">
                  <c:v>BACK LIFT</c:v>
                </c:pt>
                <c:pt idx="6">
                  <c:v>HURDLE JUMP</c:v>
                </c:pt>
                <c:pt idx="7">
                  <c:v>VO2 MAX</c:v>
                </c:pt>
              </c:strCache>
            </c:strRef>
          </c:cat>
          <c:val>
            <c:numRef>
              <c:f>Sheet1!$D$34:$D$41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tx>
            <c:strRef>
              <c:f>Sheet1!$E$33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Sheet1!$C$34:$C$41</c:f>
              <c:strCache>
                <c:ptCount val="8"/>
                <c:pt idx="0">
                  <c:v>SIT &amp; REACH</c:v>
                </c:pt>
                <c:pt idx="1">
                  <c:v>TRUNK LIFT</c:v>
                </c:pt>
                <c:pt idx="2">
                  <c:v>30 M RUN TEST</c:v>
                </c:pt>
                <c:pt idx="3">
                  <c:v>SIT UP</c:v>
                </c:pt>
                <c:pt idx="4">
                  <c:v>PUSH UP</c:v>
                </c:pt>
                <c:pt idx="5">
                  <c:v>BACK LIFT</c:v>
                </c:pt>
                <c:pt idx="6">
                  <c:v>HURDLE JUMP</c:v>
                </c:pt>
                <c:pt idx="7">
                  <c:v>VO2 MAX</c:v>
                </c:pt>
              </c:strCache>
            </c:strRef>
          </c:cat>
          <c:val>
            <c:numRef>
              <c:f>Sheet1!$E$34:$E$41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2"/>
          <c:order val="2"/>
          <c:tx>
            <c:strRef>
              <c:f>Sheet1!$F$33</c:f>
              <c:strCache>
                <c:ptCount val="1"/>
                <c:pt idx="0">
                  <c:v>HASIL</c:v>
                </c:pt>
              </c:strCache>
            </c:strRef>
          </c:tx>
          <c:cat>
            <c:strRef>
              <c:f>Sheet1!$C$34:$C$41</c:f>
              <c:strCache>
                <c:ptCount val="8"/>
                <c:pt idx="0">
                  <c:v>SIT &amp; REACH</c:v>
                </c:pt>
                <c:pt idx="1">
                  <c:v>TRUNK LIFT</c:v>
                </c:pt>
                <c:pt idx="2">
                  <c:v>30 M RUN TEST</c:v>
                </c:pt>
                <c:pt idx="3">
                  <c:v>SIT UP</c:v>
                </c:pt>
                <c:pt idx="4">
                  <c:v>PUSH UP</c:v>
                </c:pt>
                <c:pt idx="5">
                  <c:v>BACK LIFT</c:v>
                </c:pt>
                <c:pt idx="6">
                  <c:v>HURDLE JUMP</c:v>
                </c:pt>
                <c:pt idx="7">
                  <c:v>VO2 MAX</c:v>
                </c:pt>
              </c:strCache>
            </c:strRef>
          </c:cat>
          <c:val>
            <c:numRef>
              <c:f>Sheet1!$F$34:$F$41</c:f>
              <c:numCache>
                <c:formatCode>General</c:formatCode>
                <c:ptCount val="8"/>
                <c:pt idx="0">
                  <c:v>60.21</c:v>
                </c:pt>
                <c:pt idx="1">
                  <c:v>63.58</c:v>
                </c:pt>
                <c:pt idx="2">
                  <c:v>62.69</c:v>
                </c:pt>
                <c:pt idx="3">
                  <c:v>112</c:v>
                </c:pt>
                <c:pt idx="4">
                  <c:v>65</c:v>
                </c:pt>
                <c:pt idx="5">
                  <c:v>147.5</c:v>
                </c:pt>
                <c:pt idx="6">
                  <c:v>89</c:v>
                </c:pt>
                <c:pt idx="7">
                  <c:v>94.82</c:v>
                </c:pt>
              </c:numCache>
            </c:numRef>
          </c:val>
        </c:ser>
        <c:axId val="85569920"/>
        <c:axId val="85571456"/>
      </c:radarChart>
      <c:catAx>
        <c:axId val="85569920"/>
        <c:scaling>
          <c:orientation val="minMax"/>
        </c:scaling>
        <c:axPos val="b"/>
        <c:majorGridlines/>
        <c:majorTickMark val="none"/>
        <c:tickLblPos val="nextTo"/>
        <c:spPr>
          <a:ln w="9525">
            <a:noFill/>
          </a:ln>
        </c:spPr>
        <c:crossAx val="85571456"/>
        <c:crosses val="autoZero"/>
        <c:auto val="1"/>
        <c:lblAlgn val="ctr"/>
        <c:lblOffset val="100"/>
      </c:catAx>
      <c:valAx>
        <c:axId val="8557145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5569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12370</xdr:colOff>
      <xdr:row>7</xdr:row>
      <xdr:rowOff>24740</xdr:rowOff>
    </xdr:from>
    <xdr:to>
      <xdr:col>14</xdr:col>
      <xdr:colOff>519545</xdr:colOff>
      <xdr:row>20</xdr:row>
      <xdr:rowOff>98961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37109</xdr:colOff>
      <xdr:row>32</xdr:row>
      <xdr:rowOff>37111</xdr:rowOff>
    </xdr:from>
    <xdr:to>
      <xdr:col>15</xdr:col>
      <xdr:colOff>432955</xdr:colOff>
      <xdr:row>46</xdr:row>
      <xdr:rowOff>12370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1"/>
  <sheetViews>
    <sheetView tabSelected="1" topLeftCell="A21" zoomScale="77" zoomScaleNormal="77" workbookViewId="0">
      <selection activeCell="Z25" sqref="Z25"/>
    </sheetView>
  </sheetViews>
  <sheetFormatPr defaultRowHeight="15.75"/>
  <cols>
    <col min="1" max="1" width="4.85546875" style="2" customWidth="1"/>
    <col min="2" max="2" width="27.42578125" style="2" customWidth="1"/>
    <col min="3" max="3" width="14.42578125" style="2" customWidth="1"/>
    <col min="4" max="4" width="4.28515625" style="2" customWidth="1"/>
    <col min="5" max="5" width="8" style="2" customWidth="1"/>
    <col min="6" max="6" width="7.140625" style="2" customWidth="1"/>
    <col min="7" max="21" width="6.7109375" style="2" customWidth="1"/>
    <col min="22" max="22" width="6.7109375" style="1" customWidth="1"/>
    <col min="23" max="16384" width="9.140625" style="1"/>
  </cols>
  <sheetData>
    <row r="1" spans="1:22" s="3" customFormat="1" ht="47.25" customHeight="1">
      <c r="A1" s="26" t="s">
        <v>0</v>
      </c>
      <c r="B1" s="26" t="s">
        <v>1</v>
      </c>
      <c r="C1" s="27" t="s">
        <v>2</v>
      </c>
      <c r="D1" s="26" t="s">
        <v>3</v>
      </c>
      <c r="E1" s="26" t="s">
        <v>4</v>
      </c>
      <c r="F1" s="26" t="s">
        <v>5</v>
      </c>
      <c r="G1" s="23" t="s">
        <v>8</v>
      </c>
      <c r="H1" s="25"/>
      <c r="I1" s="25"/>
      <c r="J1" s="24"/>
      <c r="K1" s="23" t="s">
        <v>16</v>
      </c>
      <c r="L1" s="24"/>
      <c r="M1" s="23" t="s">
        <v>14</v>
      </c>
      <c r="N1" s="25"/>
      <c r="O1" s="25"/>
      <c r="P1" s="25"/>
      <c r="Q1" s="25"/>
      <c r="R1" s="24"/>
      <c r="S1" s="23" t="s">
        <v>15</v>
      </c>
      <c r="T1" s="24"/>
      <c r="U1" s="23" t="s">
        <v>13</v>
      </c>
      <c r="V1" s="24"/>
    </row>
    <row r="2" spans="1:22" s="3" customFormat="1" ht="47.25">
      <c r="A2" s="26"/>
      <c r="B2" s="26"/>
      <c r="C2" s="26"/>
      <c r="D2" s="26"/>
      <c r="E2" s="26"/>
      <c r="F2" s="26"/>
      <c r="G2" s="5" t="s">
        <v>6</v>
      </c>
      <c r="H2" s="13" t="s">
        <v>24</v>
      </c>
      <c r="I2" s="5" t="s">
        <v>7</v>
      </c>
      <c r="J2" s="13" t="s">
        <v>24</v>
      </c>
      <c r="K2" s="5" t="s">
        <v>17</v>
      </c>
      <c r="L2" s="13" t="s">
        <v>24</v>
      </c>
      <c r="M2" s="5" t="s">
        <v>9</v>
      </c>
      <c r="N2" s="13" t="s">
        <v>24</v>
      </c>
      <c r="O2" s="5" t="s">
        <v>10</v>
      </c>
      <c r="P2" s="13" t="s">
        <v>24</v>
      </c>
      <c r="Q2" s="5" t="s">
        <v>12</v>
      </c>
      <c r="R2" s="13" t="s">
        <v>24</v>
      </c>
      <c r="S2" s="13" t="s">
        <v>29</v>
      </c>
      <c r="T2" s="13" t="s">
        <v>24</v>
      </c>
      <c r="U2" s="13" t="s">
        <v>25</v>
      </c>
      <c r="V2" s="13" t="s">
        <v>24</v>
      </c>
    </row>
    <row r="3" spans="1:22">
      <c r="A3" s="6">
        <v>1</v>
      </c>
      <c r="B3" s="8" t="s">
        <v>20</v>
      </c>
      <c r="C3" s="7">
        <v>33807</v>
      </c>
      <c r="D3" s="6" t="s">
        <v>21</v>
      </c>
      <c r="E3" s="6">
        <v>165</v>
      </c>
      <c r="F3" s="6">
        <v>52</v>
      </c>
      <c r="G3" s="20">
        <v>21.4</v>
      </c>
      <c r="H3" s="20">
        <f>G3/20*100</f>
        <v>106.99999999999999</v>
      </c>
      <c r="I3" s="20">
        <v>38.1</v>
      </c>
      <c r="J3" s="21">
        <f>I3/50*100</f>
        <v>76.2</v>
      </c>
      <c r="K3" s="20">
        <v>4.83</v>
      </c>
      <c r="L3" s="22">
        <f>3.1/K3*100</f>
        <v>64.182194616977227</v>
      </c>
      <c r="M3" s="20">
        <v>33</v>
      </c>
      <c r="N3" s="20">
        <f>M3/30*100</f>
        <v>110.00000000000001</v>
      </c>
      <c r="O3" s="20">
        <v>49</v>
      </c>
      <c r="P3" s="20">
        <f>O3/40*100</f>
        <v>122.50000000000001</v>
      </c>
      <c r="Q3" s="20">
        <v>90</v>
      </c>
      <c r="R3" s="20">
        <f>Q3/50*100</f>
        <v>180</v>
      </c>
      <c r="S3" s="20">
        <v>33</v>
      </c>
      <c r="T3" s="21">
        <f>S3/120*100</f>
        <v>27.500000000000004</v>
      </c>
      <c r="U3" s="20">
        <v>57.77</v>
      </c>
      <c r="V3" s="20">
        <f>U3/65*100</f>
        <v>88.876923076923092</v>
      </c>
    </row>
    <row r="4" spans="1:22">
      <c r="A4" s="9"/>
      <c r="B4" s="10"/>
      <c r="C4" s="11"/>
      <c r="D4" s="9"/>
      <c r="E4" s="9"/>
      <c r="F4" s="9"/>
      <c r="G4" s="9"/>
      <c r="H4" s="9"/>
      <c r="I4" s="9"/>
      <c r="J4" s="9"/>
      <c r="K4" s="9"/>
      <c r="L4" s="14"/>
      <c r="M4" s="9"/>
      <c r="N4" s="9"/>
      <c r="O4" s="9"/>
      <c r="P4" s="9"/>
      <c r="Q4" s="9"/>
      <c r="R4" s="9"/>
      <c r="S4" s="9"/>
      <c r="T4" s="9"/>
      <c r="U4" s="9"/>
      <c r="V4" s="12"/>
    </row>
    <row r="5" spans="1:22">
      <c r="A5" s="9"/>
      <c r="B5" s="10"/>
      <c r="C5" s="11"/>
      <c r="D5" s="9"/>
      <c r="E5" s="9" t="s">
        <v>23</v>
      </c>
      <c r="F5" s="9"/>
      <c r="G5" s="9">
        <v>20</v>
      </c>
      <c r="H5" s="9"/>
      <c r="I5" s="9">
        <v>50</v>
      </c>
      <c r="J5" s="9"/>
      <c r="K5" s="9">
        <v>3.1</v>
      </c>
      <c r="L5" s="9"/>
      <c r="M5" s="9">
        <v>30</v>
      </c>
      <c r="N5" s="9"/>
      <c r="O5" s="9">
        <v>40</v>
      </c>
      <c r="P5" s="9"/>
      <c r="Q5" s="9">
        <v>50</v>
      </c>
      <c r="R5" s="9"/>
      <c r="S5" s="9">
        <v>120</v>
      </c>
      <c r="T5" s="9"/>
      <c r="U5" s="9">
        <v>65</v>
      </c>
      <c r="V5" s="12"/>
    </row>
    <row r="6" spans="1:22">
      <c r="A6" s="9"/>
      <c r="B6" s="10"/>
      <c r="C6" s="11"/>
      <c r="D6" s="9"/>
      <c r="E6" s="9" t="s">
        <v>24</v>
      </c>
      <c r="F6" s="9"/>
      <c r="G6" s="9"/>
      <c r="H6" s="9">
        <v>107</v>
      </c>
      <c r="I6" s="9"/>
      <c r="J6" s="9">
        <v>76.2</v>
      </c>
      <c r="K6" s="9"/>
      <c r="L6" s="9">
        <v>64.180000000000007</v>
      </c>
      <c r="M6" s="9"/>
      <c r="N6" s="9">
        <v>110</v>
      </c>
      <c r="O6" s="9"/>
      <c r="P6" s="9">
        <v>122.5</v>
      </c>
      <c r="Q6" s="9"/>
      <c r="R6" s="9">
        <v>180</v>
      </c>
      <c r="S6" s="9"/>
      <c r="T6" s="9">
        <v>27.5</v>
      </c>
      <c r="U6" s="9"/>
      <c r="V6" s="12">
        <v>88.88</v>
      </c>
    </row>
    <row r="7" spans="1:22">
      <c r="A7" s="9"/>
      <c r="B7" s="10"/>
      <c r="C7" s="11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2"/>
    </row>
    <row r="8" spans="1:22">
      <c r="A8" s="9"/>
      <c r="B8" s="10"/>
      <c r="C8" s="16" t="s">
        <v>26</v>
      </c>
      <c r="D8" s="17"/>
      <c r="E8" s="17" t="s">
        <v>27</v>
      </c>
      <c r="F8" s="17" t="s">
        <v>28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2"/>
    </row>
    <row r="9" spans="1:22">
      <c r="A9" s="9"/>
      <c r="B9" s="10"/>
      <c r="C9" s="18" t="s">
        <v>6</v>
      </c>
      <c r="D9" s="17"/>
      <c r="E9" s="17">
        <v>100</v>
      </c>
      <c r="F9" s="17">
        <v>107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2"/>
    </row>
    <row r="10" spans="1:22">
      <c r="A10" s="9"/>
      <c r="B10" s="10"/>
      <c r="C10" s="18" t="s">
        <v>7</v>
      </c>
      <c r="D10" s="17"/>
      <c r="E10" s="17">
        <v>100</v>
      </c>
      <c r="F10" s="17">
        <v>76.2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12"/>
    </row>
    <row r="11" spans="1:22">
      <c r="A11" s="9"/>
      <c r="B11" s="10"/>
      <c r="C11" s="18" t="s">
        <v>17</v>
      </c>
      <c r="D11" s="17"/>
      <c r="E11" s="17">
        <v>100</v>
      </c>
      <c r="F11" s="17">
        <v>64.180000000000007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2"/>
    </row>
    <row r="12" spans="1:22">
      <c r="A12" s="9"/>
      <c r="B12" s="10"/>
      <c r="C12" s="18" t="s">
        <v>9</v>
      </c>
      <c r="D12" s="17"/>
      <c r="E12" s="17">
        <v>100</v>
      </c>
      <c r="F12" s="17">
        <v>110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2"/>
    </row>
    <row r="13" spans="1:22">
      <c r="A13" s="9"/>
      <c r="B13" s="10"/>
      <c r="C13" s="18" t="s">
        <v>10</v>
      </c>
      <c r="D13" s="17"/>
      <c r="E13" s="17">
        <v>100</v>
      </c>
      <c r="F13" s="17">
        <v>122.5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2"/>
    </row>
    <row r="14" spans="1:22">
      <c r="A14" s="9"/>
      <c r="B14" s="10"/>
      <c r="C14" s="18" t="s">
        <v>12</v>
      </c>
      <c r="D14" s="17"/>
      <c r="E14" s="17">
        <v>100</v>
      </c>
      <c r="F14" s="17">
        <v>180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2"/>
    </row>
    <row r="15" spans="1:22">
      <c r="A15" s="9"/>
      <c r="B15" s="10"/>
      <c r="C15" s="18" t="s">
        <v>29</v>
      </c>
      <c r="D15" s="17"/>
      <c r="E15" s="17">
        <v>100</v>
      </c>
      <c r="F15" s="17">
        <v>27.5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2"/>
    </row>
    <row r="16" spans="1:22">
      <c r="A16" s="9"/>
      <c r="B16" s="10"/>
      <c r="C16" s="18" t="s">
        <v>25</v>
      </c>
      <c r="D16" s="17"/>
      <c r="E16" s="17">
        <v>100</v>
      </c>
      <c r="F16" s="17">
        <v>88.88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2"/>
    </row>
    <row r="17" spans="1:22">
      <c r="A17" s="9"/>
      <c r="B17" s="10"/>
      <c r="C17" s="11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2"/>
    </row>
    <row r="18" spans="1:22">
      <c r="A18" s="9"/>
      <c r="B18" s="10"/>
      <c r="C18" s="11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2"/>
    </row>
    <row r="19" spans="1:22">
      <c r="A19" s="9"/>
      <c r="B19" s="10"/>
      <c r="C19" s="11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2"/>
    </row>
    <row r="20" spans="1:22">
      <c r="A20" s="9"/>
      <c r="B20" s="10"/>
      <c r="C20" s="11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2"/>
    </row>
    <row r="21" spans="1:22">
      <c r="A21" s="9"/>
      <c r="B21" s="10"/>
      <c r="C21" s="11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2"/>
    </row>
    <row r="22" spans="1:22">
      <c r="C22" s="4"/>
    </row>
    <row r="25" spans="1:22" ht="47.25" customHeight="1">
      <c r="A25" s="26" t="s">
        <v>0</v>
      </c>
      <c r="B25" s="26" t="s">
        <v>1</v>
      </c>
      <c r="C25" s="27" t="s">
        <v>2</v>
      </c>
      <c r="D25" s="26" t="s">
        <v>3</v>
      </c>
      <c r="E25" s="26" t="s">
        <v>4</v>
      </c>
      <c r="F25" s="26" t="s">
        <v>5</v>
      </c>
      <c r="G25" s="23" t="s">
        <v>8</v>
      </c>
      <c r="H25" s="25"/>
      <c r="I25" s="25"/>
      <c r="J25" s="24"/>
      <c r="K25" s="23" t="s">
        <v>16</v>
      </c>
      <c r="L25" s="24"/>
      <c r="M25" s="23" t="s">
        <v>14</v>
      </c>
      <c r="N25" s="25"/>
      <c r="O25" s="25"/>
      <c r="P25" s="25"/>
      <c r="Q25" s="25"/>
      <c r="R25" s="24"/>
      <c r="S25" s="23" t="s">
        <v>15</v>
      </c>
      <c r="T25" s="24"/>
      <c r="U25" s="23" t="s">
        <v>13</v>
      </c>
      <c r="V25" s="24"/>
    </row>
    <row r="26" spans="1:22" ht="47.25">
      <c r="A26" s="26"/>
      <c r="B26" s="26"/>
      <c r="C26" s="26"/>
      <c r="D26" s="26"/>
      <c r="E26" s="26"/>
      <c r="F26" s="26"/>
      <c r="G26" s="13" t="s">
        <v>6</v>
      </c>
      <c r="H26" s="13" t="s">
        <v>24</v>
      </c>
      <c r="I26" s="13" t="s">
        <v>7</v>
      </c>
      <c r="J26" s="13" t="s">
        <v>24</v>
      </c>
      <c r="K26" s="13" t="s">
        <v>17</v>
      </c>
      <c r="L26" s="13" t="s">
        <v>24</v>
      </c>
      <c r="M26" s="13" t="s">
        <v>9</v>
      </c>
      <c r="N26" s="13" t="s">
        <v>24</v>
      </c>
      <c r="O26" s="13" t="s">
        <v>10</v>
      </c>
      <c r="P26" s="13" t="s">
        <v>24</v>
      </c>
      <c r="Q26" s="13" t="s">
        <v>12</v>
      </c>
      <c r="R26" s="13" t="s">
        <v>24</v>
      </c>
      <c r="S26" s="13" t="s">
        <v>11</v>
      </c>
      <c r="T26" s="13" t="s">
        <v>24</v>
      </c>
      <c r="U26" s="13" t="s">
        <v>25</v>
      </c>
      <c r="V26" s="13" t="s">
        <v>24</v>
      </c>
    </row>
    <row r="27" spans="1:22">
      <c r="A27" s="6">
        <v>1</v>
      </c>
      <c r="B27" s="8" t="s">
        <v>19</v>
      </c>
      <c r="C27" s="7">
        <v>34540</v>
      </c>
      <c r="D27" s="6" t="s">
        <v>18</v>
      </c>
      <c r="E27" s="6">
        <v>166</v>
      </c>
      <c r="F27" s="6">
        <v>51</v>
      </c>
      <c r="G27" s="20">
        <v>15.8</v>
      </c>
      <c r="H27" s="21">
        <f>G27/24*100</f>
        <v>65.833333333333329</v>
      </c>
      <c r="I27" s="20">
        <v>37.4</v>
      </c>
      <c r="J27" s="21">
        <f>I27/60*100</f>
        <v>62.333333333333329</v>
      </c>
      <c r="K27" s="20">
        <v>5.09</v>
      </c>
      <c r="L27" s="21">
        <f>3.3/K27*100</f>
        <v>64.833005893909629</v>
      </c>
      <c r="M27" s="20">
        <v>28</v>
      </c>
      <c r="N27" s="20">
        <f>M27/25*100</f>
        <v>112.00000000000001</v>
      </c>
      <c r="O27" s="20">
        <v>19</v>
      </c>
      <c r="P27" s="21">
        <f>O27/30*100</f>
        <v>63.333333333333329</v>
      </c>
      <c r="Q27" s="20">
        <v>79</v>
      </c>
      <c r="R27" s="20">
        <f>Q27/60*100</f>
        <v>131.66666666666666</v>
      </c>
      <c r="S27" s="20">
        <v>85</v>
      </c>
      <c r="T27" s="20">
        <f>S27/100*100</f>
        <v>85</v>
      </c>
      <c r="U27" s="20">
        <v>55.22</v>
      </c>
      <c r="V27" s="20">
        <f>U27/60*100</f>
        <v>92.033333333333331</v>
      </c>
    </row>
    <row r="28" spans="1:22">
      <c r="A28" s="6">
        <v>2</v>
      </c>
      <c r="B28" s="8" t="s">
        <v>22</v>
      </c>
      <c r="C28" s="7">
        <v>34407</v>
      </c>
      <c r="D28" s="6" t="s">
        <v>18</v>
      </c>
      <c r="E28" s="6">
        <v>153</v>
      </c>
      <c r="F28" s="6">
        <v>45</v>
      </c>
      <c r="G28" s="20">
        <v>13.1</v>
      </c>
      <c r="H28" s="21">
        <f>G28/24*100</f>
        <v>54.583333333333329</v>
      </c>
      <c r="I28" s="20">
        <v>38.9</v>
      </c>
      <c r="J28" s="21">
        <f>I28/60*100</f>
        <v>64.833333333333329</v>
      </c>
      <c r="K28" s="20">
        <v>5.45</v>
      </c>
      <c r="L28" s="21">
        <f>3.3/K28*100</f>
        <v>60.550458715596321</v>
      </c>
      <c r="M28" s="20">
        <v>28</v>
      </c>
      <c r="N28" s="20">
        <f>M28/25*100</f>
        <v>112.00000000000001</v>
      </c>
      <c r="O28" s="20">
        <v>20</v>
      </c>
      <c r="P28" s="21">
        <f>O28/30*100</f>
        <v>66.666666666666657</v>
      </c>
      <c r="Q28" s="20">
        <v>98</v>
      </c>
      <c r="R28" s="20">
        <f>Q28/60*100</f>
        <v>163.33333333333334</v>
      </c>
      <c r="S28" s="20">
        <v>93</v>
      </c>
      <c r="T28" s="20">
        <f>S28/100*100</f>
        <v>93</v>
      </c>
      <c r="U28" s="20">
        <v>58.56</v>
      </c>
      <c r="V28" s="20">
        <f>U28/60*100</f>
        <v>97.600000000000009</v>
      </c>
    </row>
    <row r="29" spans="1:22">
      <c r="P29" s="15"/>
    </row>
    <row r="30" spans="1:22">
      <c r="E30" s="9" t="s">
        <v>23</v>
      </c>
      <c r="F30" s="9"/>
      <c r="G30" s="9">
        <v>24</v>
      </c>
      <c r="H30" s="9"/>
      <c r="I30" s="9">
        <v>60</v>
      </c>
      <c r="J30" s="9"/>
      <c r="K30" s="9">
        <v>3.3</v>
      </c>
      <c r="L30" s="9"/>
      <c r="M30" s="9">
        <v>25</v>
      </c>
      <c r="N30" s="9"/>
      <c r="O30" s="9">
        <v>30</v>
      </c>
      <c r="P30" s="9"/>
      <c r="Q30" s="9">
        <v>60</v>
      </c>
      <c r="R30" s="9"/>
      <c r="S30" s="9">
        <v>100</v>
      </c>
      <c r="T30" s="9"/>
      <c r="U30" s="9">
        <v>60</v>
      </c>
    </row>
    <row r="31" spans="1:22">
      <c r="E31" s="9" t="s">
        <v>24</v>
      </c>
      <c r="F31" s="9"/>
      <c r="G31" s="9"/>
      <c r="H31" s="19">
        <f>AVERAGE(H27:H28)</f>
        <v>60.208333333333329</v>
      </c>
      <c r="I31" s="9"/>
      <c r="J31" s="19">
        <f>AVERAGE(J27:J28)</f>
        <v>63.583333333333329</v>
      </c>
      <c r="K31" s="9"/>
      <c r="L31" s="19">
        <f>AVERAGE(L27:L28)</f>
        <v>62.691732304752975</v>
      </c>
      <c r="M31" s="9"/>
      <c r="N31" s="19">
        <f>AVERAGE(N27:N28)</f>
        <v>112.00000000000001</v>
      </c>
      <c r="O31" s="9"/>
      <c r="P31" s="19">
        <f>AVERAGE(P27:P28)</f>
        <v>65</v>
      </c>
      <c r="Q31" s="9"/>
      <c r="R31" s="19">
        <f>AVERAGE(R27:R28)</f>
        <v>147.5</v>
      </c>
      <c r="S31" s="9"/>
      <c r="T31" s="19">
        <f>AVERAGE(T27:T28)</f>
        <v>89</v>
      </c>
      <c r="U31" s="9"/>
      <c r="V31" s="19">
        <f>AVERAGE(V27:V28)</f>
        <v>94.816666666666663</v>
      </c>
    </row>
    <row r="33" spans="3:6">
      <c r="C33" s="16" t="s">
        <v>26</v>
      </c>
      <c r="D33" s="17"/>
      <c r="E33" s="17" t="s">
        <v>27</v>
      </c>
      <c r="F33" s="17" t="s">
        <v>28</v>
      </c>
    </row>
    <row r="34" spans="3:6">
      <c r="C34" s="18" t="s">
        <v>6</v>
      </c>
      <c r="D34" s="17"/>
      <c r="E34" s="17">
        <v>100</v>
      </c>
      <c r="F34" s="17">
        <v>60.21</v>
      </c>
    </row>
    <row r="35" spans="3:6">
      <c r="C35" s="18" t="s">
        <v>7</v>
      </c>
      <c r="D35" s="17"/>
      <c r="E35" s="17">
        <v>100</v>
      </c>
      <c r="F35" s="17">
        <v>63.58</v>
      </c>
    </row>
    <row r="36" spans="3:6">
      <c r="C36" s="18" t="s">
        <v>17</v>
      </c>
      <c r="D36" s="17"/>
      <c r="E36" s="17">
        <v>100</v>
      </c>
      <c r="F36" s="17">
        <v>62.69</v>
      </c>
    </row>
    <row r="37" spans="3:6">
      <c r="C37" s="18" t="s">
        <v>9</v>
      </c>
      <c r="D37" s="17"/>
      <c r="E37" s="17">
        <v>100</v>
      </c>
      <c r="F37" s="17">
        <v>112</v>
      </c>
    </row>
    <row r="38" spans="3:6">
      <c r="C38" s="18" t="s">
        <v>10</v>
      </c>
      <c r="D38" s="17"/>
      <c r="E38" s="17">
        <v>100</v>
      </c>
      <c r="F38" s="17">
        <v>65</v>
      </c>
    </row>
    <row r="39" spans="3:6">
      <c r="C39" s="18" t="s">
        <v>12</v>
      </c>
      <c r="D39" s="17"/>
      <c r="E39" s="17">
        <v>100</v>
      </c>
      <c r="F39" s="17">
        <v>147.5</v>
      </c>
    </row>
    <row r="40" spans="3:6">
      <c r="C40" s="18" t="s">
        <v>29</v>
      </c>
      <c r="D40" s="17"/>
      <c r="E40" s="17">
        <v>100</v>
      </c>
      <c r="F40" s="17">
        <v>89</v>
      </c>
    </row>
    <row r="41" spans="3:6">
      <c r="C41" s="18" t="s">
        <v>25</v>
      </c>
      <c r="D41" s="17"/>
      <c r="E41" s="17">
        <v>100</v>
      </c>
      <c r="F41" s="17">
        <v>94.82</v>
      </c>
    </row>
  </sheetData>
  <mergeCells count="22">
    <mergeCell ref="F1:F2"/>
    <mergeCell ref="G1:J1"/>
    <mergeCell ref="F25:F26"/>
    <mergeCell ref="A25:A26"/>
    <mergeCell ref="B25:B26"/>
    <mergeCell ref="C25:C26"/>
    <mergeCell ref="D25:D26"/>
    <mergeCell ref="E25:E26"/>
    <mergeCell ref="A1:A2"/>
    <mergeCell ref="B1:B2"/>
    <mergeCell ref="C1:C2"/>
    <mergeCell ref="D1:D2"/>
    <mergeCell ref="E1:E2"/>
    <mergeCell ref="U25:V25"/>
    <mergeCell ref="G25:J25"/>
    <mergeCell ref="K1:L1"/>
    <mergeCell ref="M1:R1"/>
    <mergeCell ref="S1:T1"/>
    <mergeCell ref="U1:V1"/>
    <mergeCell ref="K25:L25"/>
    <mergeCell ref="M25:R25"/>
    <mergeCell ref="S25:T25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2015-04-29T18:38:58Z</dcterms:modified>
</cp:coreProperties>
</file>