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Z37" i="1"/>
  <c r="X37"/>
  <c r="V37"/>
  <c r="T37"/>
  <c r="R37"/>
  <c r="P37"/>
  <c r="N37"/>
  <c r="L37"/>
  <c r="J37"/>
  <c r="H37"/>
  <c r="P34"/>
  <c r="P33"/>
  <c r="N34"/>
  <c r="N33"/>
  <c r="P3"/>
  <c r="N3"/>
  <c r="Z34"/>
  <c r="Z33"/>
  <c r="X34"/>
  <c r="X33"/>
  <c r="V34"/>
  <c r="V33"/>
  <c r="T34"/>
  <c r="T33"/>
  <c r="R34"/>
  <c r="R33"/>
  <c r="J34"/>
  <c r="J33"/>
  <c r="H34"/>
  <c r="H33"/>
  <c r="L34"/>
  <c r="L33"/>
  <c r="Z3"/>
  <c r="X3"/>
  <c r="V3"/>
  <c r="T3"/>
  <c r="R3"/>
  <c r="J3"/>
  <c r="H3"/>
  <c r="L3"/>
</calcChain>
</file>

<file path=xl/sharedStrings.xml><?xml version="1.0" encoding="utf-8"?>
<sst xmlns="http://schemas.openxmlformats.org/spreadsheetml/2006/main" count="104" uniqueCount="35">
  <si>
    <t>NO</t>
  </si>
  <si>
    <t>NAMA</t>
  </si>
  <si>
    <t>TGL LAHIR</t>
  </si>
  <si>
    <t>L/P</t>
  </si>
  <si>
    <t>TB</t>
  </si>
  <si>
    <t>BB</t>
  </si>
  <si>
    <t>SIT &amp; REACH</t>
  </si>
  <si>
    <t>TRUNK LIFT</t>
  </si>
  <si>
    <t>FLEXIBILITY</t>
  </si>
  <si>
    <t>POWER</t>
  </si>
  <si>
    <t>SIT UP</t>
  </si>
  <si>
    <t>PUSH UP</t>
  </si>
  <si>
    <t>HARDLE JUMP</t>
  </si>
  <si>
    <t>BACK LIFT</t>
  </si>
  <si>
    <t>SQUATS</t>
  </si>
  <si>
    <t>AEROBIC CAPACITY</t>
  </si>
  <si>
    <t xml:space="preserve"> MUSCLE STAMINA</t>
  </si>
  <si>
    <t>POWER ENDURANCE</t>
  </si>
  <si>
    <t>MAXIMAL SPEED</t>
  </si>
  <si>
    <t>30 M RUN TEST</t>
  </si>
  <si>
    <t>STRENGTH</t>
  </si>
  <si>
    <t>L</t>
  </si>
  <si>
    <t>P</t>
  </si>
  <si>
    <t>RINI SUSANTI</t>
  </si>
  <si>
    <t>TITIK SYADIAH</t>
  </si>
  <si>
    <t>GUNTUR IBRAHIM</t>
  </si>
  <si>
    <t>T</t>
  </si>
  <si>
    <t>%</t>
  </si>
  <si>
    <t>VO2 MAX</t>
  </si>
  <si>
    <t>SBJ</t>
  </si>
  <si>
    <t>PARAMETER</t>
  </si>
  <si>
    <t>TARGET</t>
  </si>
  <si>
    <t>HASIL</t>
  </si>
  <si>
    <t>HURDLE JUMP</t>
  </si>
  <si>
    <t>3 BB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</si>
</sst>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1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5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NO LONCAT PA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Sheet1!$C$7</c:f>
              <c:strCache>
                <c:ptCount val="1"/>
              </c:strCache>
            </c:strRef>
          </c:tx>
          <c:cat>
            <c:strRef>
              <c:f>Sheet1!$B$8:$B$17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Sheet1!$C$8:$C$17</c:f>
              <c:numCache>
                <c:formatCode>dd\-mmm\-yy</c:formatCode>
                <c:ptCount val="10"/>
              </c:numCache>
            </c:numRef>
          </c:val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Sheet1!$B$8:$B$17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Sheet1!$D$8:$D$17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Sheet1!$E$7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Sheet1!$B$8:$B$17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Sheet1!$E$8:$E$17</c:f>
              <c:numCache>
                <c:formatCode>General</c:formatCode>
                <c:ptCount val="10"/>
                <c:pt idx="0">
                  <c:v>97</c:v>
                </c:pt>
                <c:pt idx="1">
                  <c:v>114.8</c:v>
                </c:pt>
                <c:pt idx="2">
                  <c:v>97.8</c:v>
                </c:pt>
                <c:pt idx="3">
                  <c:v>85.29</c:v>
                </c:pt>
                <c:pt idx="4">
                  <c:v>80.11</c:v>
                </c:pt>
                <c:pt idx="5">
                  <c:v>96.67</c:v>
                </c:pt>
                <c:pt idx="6">
                  <c:v>92.5</c:v>
                </c:pt>
                <c:pt idx="7">
                  <c:v>92</c:v>
                </c:pt>
                <c:pt idx="8">
                  <c:v>125.83</c:v>
                </c:pt>
                <c:pt idx="9">
                  <c:v>94.02</c:v>
                </c:pt>
              </c:numCache>
            </c:numRef>
          </c:val>
        </c:ser>
        <c:axId val="40244352"/>
        <c:axId val="40245888"/>
      </c:radarChart>
      <c:catAx>
        <c:axId val="40244352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40245888"/>
        <c:crosses val="autoZero"/>
        <c:auto val="1"/>
        <c:lblAlgn val="ctr"/>
        <c:lblOffset val="100"/>
      </c:catAx>
      <c:valAx>
        <c:axId val="40245888"/>
        <c:scaling>
          <c:orientation val="minMax"/>
        </c:scaling>
        <c:axPos val="l"/>
        <c:majorGridlines/>
        <c:numFmt formatCode="dd\-mmm\-yy" sourceLinked="1"/>
        <c:majorTickMark val="none"/>
        <c:tickLblPos val="nextTo"/>
        <c:crossAx val="4024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title>
      <c:tx>
        <c:rich>
          <a:bodyPr/>
          <a:lstStyle/>
          <a:p>
            <a:pPr>
              <a:defRPr/>
            </a:pPr>
            <a:r>
              <a:rPr lang="en-US"/>
              <a:t>HASIL TES FISIK NO LONCAT PI</a:t>
            </a:r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strRef>
              <c:f>Sheet1!$C$39</c:f>
              <c:strCache>
                <c:ptCount val="1"/>
              </c:strCache>
            </c:strRef>
          </c:tx>
          <c:cat>
            <c:strRef>
              <c:f>Sheet1!$B$40:$B$49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Sheet1!$C$40:$C$49</c:f>
              <c:numCache>
                <c:formatCode>dd\-mmm\-yy</c:formatCode>
                <c:ptCount val="10"/>
              </c:numCache>
            </c:numRef>
          </c:val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TARGET</c:v>
                </c:pt>
              </c:strCache>
            </c:strRef>
          </c:tx>
          <c:cat>
            <c:strRef>
              <c:f>Sheet1!$B$40:$B$49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Sheet1!$D$40:$D$49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HASIL</c:v>
                </c:pt>
              </c:strCache>
            </c:strRef>
          </c:tx>
          <c:cat>
            <c:strRef>
              <c:f>Sheet1!$B$40:$B$49</c:f>
              <c:strCache>
                <c:ptCount val="10"/>
                <c:pt idx="0">
                  <c:v>SIT &amp; REACH</c:v>
                </c:pt>
                <c:pt idx="1">
                  <c:v>TRUNK LIFT</c:v>
                </c:pt>
                <c:pt idx="2">
                  <c:v>30 M RUN TEST</c:v>
                </c:pt>
                <c:pt idx="3">
                  <c:v>SBJ</c:v>
                </c:pt>
                <c:pt idx="4">
                  <c:v>SQUATS</c:v>
                </c:pt>
                <c:pt idx="5">
                  <c:v>SIT UP</c:v>
                </c:pt>
                <c:pt idx="6">
                  <c:v>PUSH UP</c:v>
                </c:pt>
                <c:pt idx="7">
                  <c:v>BACK LIFT</c:v>
                </c:pt>
                <c:pt idx="8">
                  <c:v>HURDLE JUMP</c:v>
                </c:pt>
                <c:pt idx="9">
                  <c:v>VO2 MAX</c:v>
                </c:pt>
              </c:strCache>
            </c:strRef>
          </c:cat>
          <c:val>
            <c:numRef>
              <c:f>Sheet1!$E$40:$E$49</c:f>
              <c:numCache>
                <c:formatCode>General</c:formatCode>
                <c:ptCount val="10"/>
                <c:pt idx="0">
                  <c:v>97</c:v>
                </c:pt>
                <c:pt idx="1">
                  <c:v>114.8</c:v>
                </c:pt>
                <c:pt idx="2">
                  <c:v>97.8</c:v>
                </c:pt>
                <c:pt idx="3">
                  <c:v>85.29</c:v>
                </c:pt>
                <c:pt idx="4">
                  <c:v>80.11</c:v>
                </c:pt>
                <c:pt idx="5">
                  <c:v>96.67</c:v>
                </c:pt>
                <c:pt idx="6">
                  <c:v>92.5</c:v>
                </c:pt>
                <c:pt idx="7">
                  <c:v>92</c:v>
                </c:pt>
                <c:pt idx="8">
                  <c:v>125.83</c:v>
                </c:pt>
                <c:pt idx="9">
                  <c:v>94.02</c:v>
                </c:pt>
              </c:numCache>
            </c:numRef>
          </c:val>
        </c:ser>
        <c:axId val="40284544"/>
        <c:axId val="40286080"/>
      </c:radarChart>
      <c:catAx>
        <c:axId val="40284544"/>
        <c:scaling>
          <c:orientation val="minMax"/>
        </c:scaling>
        <c:axPos val="b"/>
        <c:majorGridlines/>
        <c:majorTickMark val="none"/>
        <c:tickLblPos val="nextTo"/>
        <c:spPr>
          <a:ln w="9525">
            <a:noFill/>
          </a:ln>
        </c:spPr>
        <c:crossAx val="40286080"/>
        <c:crosses val="autoZero"/>
        <c:auto val="1"/>
        <c:lblAlgn val="ctr"/>
        <c:lblOffset val="100"/>
      </c:catAx>
      <c:valAx>
        <c:axId val="40286080"/>
        <c:scaling>
          <c:orientation val="minMax"/>
        </c:scaling>
        <c:axPos val="l"/>
        <c:majorGridlines/>
        <c:numFmt formatCode="dd\-mmm\-yy" sourceLinked="1"/>
        <c:majorTickMark val="none"/>
        <c:tickLblPos val="nextTo"/>
        <c:crossAx val="4028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00406510023744"/>
          <c:y val="0.44291275503614835"/>
          <c:w val="0.19613251501306958"/>
          <c:h val="0.1861476809049747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13606</xdr:colOff>
      <xdr:row>6</xdr:row>
      <xdr:rowOff>27215</xdr:rowOff>
    </xdr:from>
    <xdr:to>
      <xdr:col>19</xdr:col>
      <xdr:colOff>68035</xdr:colOff>
      <xdr:row>24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13607</xdr:colOff>
      <xdr:row>38</xdr:row>
      <xdr:rowOff>13607</xdr:rowOff>
    </xdr:from>
    <xdr:to>
      <xdr:col>17</xdr:col>
      <xdr:colOff>394607</xdr:colOff>
      <xdr:row>56</xdr:row>
      <xdr:rowOff>40821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9"/>
  <sheetViews>
    <sheetView tabSelected="1" topLeftCell="A26" zoomScale="70" zoomScaleNormal="70" workbookViewId="0">
      <selection activeCell="AA45" sqref="AA45"/>
    </sheetView>
  </sheetViews>
  <sheetFormatPr defaultRowHeight="15.75"/>
  <cols>
    <col min="1" max="1" width="4.85546875" style="2" customWidth="1"/>
    <col min="2" max="2" width="22.28515625" style="2" customWidth="1"/>
    <col min="3" max="3" width="12.85546875" style="2" customWidth="1"/>
    <col min="4" max="4" width="4.85546875" style="2" customWidth="1"/>
    <col min="5" max="5" width="7.42578125" style="2" customWidth="1"/>
    <col min="6" max="6" width="5.28515625" style="2" customWidth="1"/>
    <col min="7" max="25" width="6.7109375" style="2" customWidth="1"/>
    <col min="26" max="26" width="6.7109375" style="1" customWidth="1"/>
    <col min="27" max="16384" width="9.140625" style="1"/>
  </cols>
  <sheetData>
    <row r="1" spans="1:26" s="3" customFormat="1" ht="47.25" customHeight="1">
      <c r="A1" s="15" t="s">
        <v>0</v>
      </c>
      <c r="B1" s="15" t="s">
        <v>1</v>
      </c>
      <c r="C1" s="19" t="s">
        <v>2</v>
      </c>
      <c r="D1" s="15" t="s">
        <v>3</v>
      </c>
      <c r="E1" s="15" t="s">
        <v>4</v>
      </c>
      <c r="F1" s="15" t="s">
        <v>5</v>
      </c>
      <c r="G1" s="16" t="s">
        <v>8</v>
      </c>
      <c r="H1" s="17"/>
      <c r="I1" s="17"/>
      <c r="J1" s="18"/>
      <c r="K1" s="16" t="s">
        <v>18</v>
      </c>
      <c r="L1" s="18"/>
      <c r="M1" s="16" t="s">
        <v>9</v>
      </c>
      <c r="N1" s="18"/>
      <c r="O1" s="16" t="s">
        <v>20</v>
      </c>
      <c r="P1" s="18"/>
      <c r="Q1" s="16" t="s">
        <v>16</v>
      </c>
      <c r="R1" s="17"/>
      <c r="S1" s="17"/>
      <c r="T1" s="17"/>
      <c r="U1" s="17"/>
      <c r="V1" s="18"/>
      <c r="W1" s="16" t="s">
        <v>17</v>
      </c>
      <c r="X1" s="17"/>
      <c r="Y1" s="16" t="s">
        <v>15</v>
      </c>
      <c r="Z1" s="18"/>
    </row>
    <row r="2" spans="1:26" s="3" customFormat="1" ht="47.25">
      <c r="A2" s="15"/>
      <c r="B2" s="15"/>
      <c r="C2" s="15"/>
      <c r="D2" s="15"/>
      <c r="E2" s="15"/>
      <c r="F2" s="15"/>
      <c r="G2" s="5" t="s">
        <v>6</v>
      </c>
      <c r="H2" s="13" t="s">
        <v>27</v>
      </c>
      <c r="I2" s="5" t="s">
        <v>7</v>
      </c>
      <c r="J2" s="13" t="s">
        <v>27</v>
      </c>
      <c r="K2" s="5" t="s">
        <v>19</v>
      </c>
      <c r="L2" s="13" t="s">
        <v>27</v>
      </c>
      <c r="M2" s="13" t="s">
        <v>29</v>
      </c>
      <c r="N2" s="13" t="s">
        <v>27</v>
      </c>
      <c r="O2" s="5" t="s">
        <v>14</v>
      </c>
      <c r="P2" s="13" t="s">
        <v>27</v>
      </c>
      <c r="Q2" s="5" t="s">
        <v>10</v>
      </c>
      <c r="R2" s="13" t="s">
        <v>27</v>
      </c>
      <c r="S2" s="5" t="s">
        <v>11</v>
      </c>
      <c r="T2" s="13" t="s">
        <v>27</v>
      </c>
      <c r="U2" s="5" t="s">
        <v>13</v>
      </c>
      <c r="V2" s="13" t="s">
        <v>27</v>
      </c>
      <c r="W2" s="5" t="s">
        <v>12</v>
      </c>
      <c r="X2" s="13" t="s">
        <v>27</v>
      </c>
      <c r="Y2" s="13" t="s">
        <v>28</v>
      </c>
      <c r="Z2" s="13" t="s">
        <v>27</v>
      </c>
    </row>
    <row r="3" spans="1:26">
      <c r="A3" s="6">
        <v>1</v>
      </c>
      <c r="B3" s="8" t="s">
        <v>25</v>
      </c>
      <c r="C3" s="7">
        <v>34906</v>
      </c>
      <c r="D3" s="6" t="s">
        <v>21</v>
      </c>
      <c r="E3" s="6">
        <v>179</v>
      </c>
      <c r="F3" s="6">
        <v>62</v>
      </c>
      <c r="G3" s="20">
        <v>19.399999999999999</v>
      </c>
      <c r="H3" s="20">
        <f>G3/20*100</f>
        <v>97</v>
      </c>
      <c r="I3" s="20">
        <v>57.4</v>
      </c>
      <c r="J3" s="20">
        <f>I3/50*100</f>
        <v>114.8</v>
      </c>
      <c r="K3" s="20">
        <v>4.09</v>
      </c>
      <c r="L3" s="20">
        <f>4/K3*100</f>
        <v>97.799511002445001</v>
      </c>
      <c r="M3" s="20">
        <v>2.9</v>
      </c>
      <c r="N3" s="20">
        <f>M3/M5*100</f>
        <v>85.294117647058826</v>
      </c>
      <c r="O3" s="20">
        <v>149</v>
      </c>
      <c r="P3" s="20">
        <f>O3/(F3*3)*100</f>
        <v>80.107526881720432</v>
      </c>
      <c r="Q3" s="20">
        <v>29</v>
      </c>
      <c r="R3" s="20">
        <f>Q3/30*100</f>
        <v>96.666666666666671</v>
      </c>
      <c r="S3" s="20">
        <v>37</v>
      </c>
      <c r="T3" s="20">
        <f>S3/40*100</f>
        <v>92.5</v>
      </c>
      <c r="U3" s="20">
        <v>92</v>
      </c>
      <c r="V3" s="20">
        <f>U3/100*100</f>
        <v>92</v>
      </c>
      <c r="W3" s="20">
        <v>151</v>
      </c>
      <c r="X3" s="20">
        <f>W3/120*100</f>
        <v>125.83333333333333</v>
      </c>
      <c r="Y3" s="20">
        <v>47.01</v>
      </c>
      <c r="Z3" s="20">
        <f>Y3/50*100</f>
        <v>94.02</v>
      </c>
    </row>
    <row r="4" spans="1:26">
      <c r="A4" s="9"/>
      <c r="B4" s="10"/>
      <c r="C4" s="11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2"/>
    </row>
    <row r="5" spans="1:26">
      <c r="A5" s="9"/>
      <c r="B5" s="10"/>
      <c r="C5" s="11"/>
      <c r="D5" s="9"/>
      <c r="E5" s="9" t="s">
        <v>26</v>
      </c>
      <c r="F5" s="9"/>
      <c r="G5" s="9">
        <v>20</v>
      </c>
      <c r="H5" s="9"/>
      <c r="I5" s="9">
        <v>50</v>
      </c>
      <c r="J5" s="9"/>
      <c r="K5" s="9">
        <v>4</v>
      </c>
      <c r="L5" s="9"/>
      <c r="M5" s="9">
        <v>3.4</v>
      </c>
      <c r="N5" s="9"/>
      <c r="O5" s="9" t="s">
        <v>34</v>
      </c>
      <c r="P5" s="9"/>
      <c r="Q5" s="9">
        <v>30</v>
      </c>
      <c r="R5" s="9"/>
      <c r="S5" s="9">
        <v>40</v>
      </c>
      <c r="T5" s="9"/>
      <c r="U5" s="9">
        <v>100</v>
      </c>
      <c r="V5" s="9"/>
      <c r="W5" s="9">
        <v>120</v>
      </c>
      <c r="X5" s="9"/>
      <c r="Y5" s="9">
        <v>50</v>
      </c>
      <c r="Z5" s="12"/>
    </row>
    <row r="6" spans="1:26">
      <c r="A6" s="9"/>
      <c r="B6" s="10"/>
      <c r="C6" s="11"/>
      <c r="D6" s="9"/>
      <c r="E6" s="9" t="s">
        <v>27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2"/>
    </row>
    <row r="7" spans="1:26">
      <c r="A7" s="9"/>
      <c r="B7" s="10" t="s">
        <v>30</v>
      </c>
      <c r="C7" s="11"/>
      <c r="D7" s="9" t="s">
        <v>31</v>
      </c>
      <c r="E7" s="9" t="s">
        <v>32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2"/>
    </row>
    <row r="8" spans="1:26">
      <c r="A8" s="9"/>
      <c r="B8" s="14" t="s">
        <v>6</v>
      </c>
      <c r="C8" s="11"/>
      <c r="D8" s="9">
        <v>100</v>
      </c>
      <c r="E8" s="9">
        <v>97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2"/>
    </row>
    <row r="9" spans="1:26">
      <c r="A9" s="9"/>
      <c r="B9" s="14" t="s">
        <v>7</v>
      </c>
      <c r="C9" s="11"/>
      <c r="D9" s="9">
        <v>100</v>
      </c>
      <c r="E9" s="9">
        <v>114.8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2"/>
    </row>
    <row r="10" spans="1:26">
      <c r="A10" s="9"/>
      <c r="B10" s="14" t="s">
        <v>19</v>
      </c>
      <c r="C10" s="11"/>
      <c r="D10" s="9">
        <v>100</v>
      </c>
      <c r="E10" s="9">
        <v>97.8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12"/>
    </row>
    <row r="11" spans="1:26">
      <c r="A11" s="9"/>
      <c r="B11" s="14" t="s">
        <v>29</v>
      </c>
      <c r="C11" s="11"/>
      <c r="D11" s="9">
        <v>100</v>
      </c>
      <c r="E11" s="9">
        <v>85.29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12"/>
    </row>
    <row r="12" spans="1:26">
      <c r="A12" s="9"/>
      <c r="B12" s="14" t="s">
        <v>14</v>
      </c>
      <c r="C12" s="11"/>
      <c r="D12" s="9">
        <v>100</v>
      </c>
      <c r="E12" s="9">
        <v>80.11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2"/>
    </row>
    <row r="13" spans="1:26">
      <c r="A13" s="9"/>
      <c r="B13" s="14" t="s">
        <v>10</v>
      </c>
      <c r="C13" s="11"/>
      <c r="D13" s="9">
        <v>100</v>
      </c>
      <c r="E13" s="9">
        <v>96.67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2"/>
    </row>
    <row r="14" spans="1:26">
      <c r="A14" s="9"/>
      <c r="B14" s="14" t="s">
        <v>11</v>
      </c>
      <c r="C14" s="11"/>
      <c r="D14" s="9">
        <v>100</v>
      </c>
      <c r="E14" s="9">
        <v>92.5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2"/>
    </row>
    <row r="15" spans="1:26">
      <c r="A15" s="9"/>
      <c r="B15" s="14" t="s">
        <v>13</v>
      </c>
      <c r="C15" s="11"/>
      <c r="D15" s="9">
        <v>100</v>
      </c>
      <c r="E15" s="9">
        <v>92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2"/>
    </row>
    <row r="16" spans="1:26">
      <c r="A16" s="9"/>
      <c r="B16" s="14" t="s">
        <v>33</v>
      </c>
      <c r="C16" s="11"/>
      <c r="D16" s="9">
        <v>100</v>
      </c>
      <c r="E16" s="9">
        <v>125.83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2"/>
    </row>
    <row r="17" spans="1:26">
      <c r="A17" s="9"/>
      <c r="B17" s="14" t="s">
        <v>28</v>
      </c>
      <c r="C17" s="11"/>
      <c r="D17" s="9">
        <v>100</v>
      </c>
      <c r="E17" s="9">
        <v>94.02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2"/>
    </row>
    <row r="18" spans="1:26">
      <c r="A18" s="9"/>
      <c r="B18" s="10"/>
      <c r="C18" s="11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2"/>
    </row>
    <row r="19" spans="1:26" ht="16.5" customHeight="1">
      <c r="A19" s="9"/>
      <c r="B19" s="10"/>
      <c r="C19" s="11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2"/>
    </row>
    <row r="20" spans="1:26" ht="16.5" customHeight="1">
      <c r="A20" s="9"/>
      <c r="B20" s="10"/>
      <c r="C20" s="11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2"/>
    </row>
    <row r="21" spans="1:26" ht="16.5" customHeight="1">
      <c r="A21" s="9"/>
      <c r="B21" s="10"/>
      <c r="C21" s="11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2"/>
    </row>
    <row r="22" spans="1:26" ht="16.5" customHeight="1">
      <c r="A22" s="9"/>
      <c r="B22" s="10"/>
      <c r="C22" s="11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2"/>
    </row>
    <row r="23" spans="1:26" ht="16.5" customHeight="1">
      <c r="A23" s="9"/>
      <c r="B23" s="10"/>
      <c r="C23" s="11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2"/>
    </row>
    <row r="24" spans="1:26" ht="16.5" customHeight="1">
      <c r="A24" s="9"/>
      <c r="B24" s="10"/>
      <c r="C24" s="11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2"/>
    </row>
    <row r="25" spans="1:26">
      <c r="A25" s="9"/>
      <c r="B25" s="10"/>
      <c r="C25" s="11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2"/>
    </row>
    <row r="26" spans="1:26">
      <c r="A26" s="9"/>
      <c r="B26" s="10"/>
      <c r="C26" s="11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12"/>
    </row>
    <row r="27" spans="1:26">
      <c r="A27" s="9"/>
      <c r="B27" s="10"/>
      <c r="C27" s="11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12"/>
    </row>
    <row r="28" spans="1:26">
      <c r="C28" s="4"/>
    </row>
    <row r="31" spans="1:26" ht="47.25" customHeight="1">
      <c r="A31" s="15" t="s">
        <v>0</v>
      </c>
      <c r="B31" s="15" t="s">
        <v>1</v>
      </c>
      <c r="C31" s="19" t="s">
        <v>2</v>
      </c>
      <c r="D31" s="15" t="s">
        <v>3</v>
      </c>
      <c r="E31" s="15" t="s">
        <v>4</v>
      </c>
      <c r="F31" s="15" t="s">
        <v>5</v>
      </c>
      <c r="G31" s="16" t="s">
        <v>8</v>
      </c>
      <c r="H31" s="17"/>
      <c r="I31" s="17"/>
      <c r="J31" s="18"/>
      <c r="K31" s="16" t="s">
        <v>18</v>
      </c>
      <c r="L31" s="18"/>
      <c r="M31" s="16" t="s">
        <v>9</v>
      </c>
      <c r="N31" s="18"/>
      <c r="O31" s="16" t="s">
        <v>20</v>
      </c>
      <c r="P31" s="18"/>
      <c r="Q31" s="16" t="s">
        <v>16</v>
      </c>
      <c r="R31" s="17"/>
      <c r="S31" s="17"/>
      <c r="T31" s="17"/>
      <c r="U31" s="17"/>
      <c r="V31" s="18"/>
      <c r="W31" s="16" t="s">
        <v>17</v>
      </c>
      <c r="X31" s="17"/>
      <c r="Y31" s="16" t="s">
        <v>15</v>
      </c>
      <c r="Z31" s="18"/>
    </row>
    <row r="32" spans="1:26" ht="31.5">
      <c r="A32" s="15"/>
      <c r="B32" s="15"/>
      <c r="C32" s="15"/>
      <c r="D32" s="15"/>
      <c r="E32" s="15"/>
      <c r="F32" s="15"/>
      <c r="G32" s="13" t="s">
        <v>6</v>
      </c>
      <c r="H32" s="13" t="s">
        <v>27</v>
      </c>
      <c r="I32" s="13" t="s">
        <v>7</v>
      </c>
      <c r="J32" s="13" t="s">
        <v>27</v>
      </c>
      <c r="K32" s="13" t="s">
        <v>19</v>
      </c>
      <c r="L32" s="13" t="s">
        <v>27</v>
      </c>
      <c r="M32" s="13" t="s">
        <v>29</v>
      </c>
      <c r="N32" s="13" t="s">
        <v>27</v>
      </c>
      <c r="O32" s="13" t="s">
        <v>14</v>
      </c>
      <c r="P32" s="13" t="s">
        <v>27</v>
      </c>
      <c r="Q32" s="13" t="s">
        <v>10</v>
      </c>
      <c r="R32" s="13" t="s">
        <v>27</v>
      </c>
      <c r="S32" s="13" t="s">
        <v>11</v>
      </c>
      <c r="T32" s="13" t="s">
        <v>27</v>
      </c>
      <c r="U32" s="13" t="s">
        <v>13</v>
      </c>
      <c r="V32" s="13" t="s">
        <v>27</v>
      </c>
      <c r="W32" s="13" t="s">
        <v>12</v>
      </c>
      <c r="X32" s="13" t="s">
        <v>27</v>
      </c>
      <c r="Y32" s="13" t="s">
        <v>28</v>
      </c>
      <c r="Z32" s="13" t="s">
        <v>27</v>
      </c>
    </row>
    <row r="33" spans="1:26">
      <c r="A33" s="6">
        <v>1</v>
      </c>
      <c r="B33" s="8" t="s">
        <v>23</v>
      </c>
      <c r="C33" s="7">
        <v>31226</v>
      </c>
      <c r="D33" s="6" t="s">
        <v>22</v>
      </c>
      <c r="E33" s="6">
        <v>167</v>
      </c>
      <c r="F33" s="6">
        <v>62</v>
      </c>
      <c r="G33" s="20">
        <v>24</v>
      </c>
      <c r="H33" s="20">
        <f>G33/24*100</f>
        <v>100</v>
      </c>
      <c r="I33" s="20">
        <v>53.7</v>
      </c>
      <c r="J33" s="20">
        <f>I33/60*100</f>
        <v>89.5</v>
      </c>
      <c r="K33" s="20">
        <v>4.5199999999999996</v>
      </c>
      <c r="L33" s="20">
        <f>4.5/K33*100</f>
        <v>99.557522123893818</v>
      </c>
      <c r="M33" s="20">
        <v>2.42</v>
      </c>
      <c r="N33" s="21">
        <f>M33/3.15*100</f>
        <v>76.825396825396837</v>
      </c>
      <c r="O33" s="20">
        <v>254</v>
      </c>
      <c r="P33" s="20">
        <f>O33/(F33*3)*100</f>
        <v>136.55913978494624</v>
      </c>
      <c r="Q33" s="20">
        <v>24</v>
      </c>
      <c r="R33" s="20">
        <f>Q33/25*100</f>
        <v>96</v>
      </c>
      <c r="S33" s="20">
        <v>44</v>
      </c>
      <c r="T33" s="20">
        <f>S33/30*100</f>
        <v>146.66666666666666</v>
      </c>
      <c r="U33" s="20">
        <v>88</v>
      </c>
      <c r="V33" s="20">
        <f>U33/80*100</f>
        <v>110.00000000000001</v>
      </c>
      <c r="W33" s="20">
        <v>100</v>
      </c>
      <c r="X33" s="20">
        <f>W33/100*100</f>
        <v>100</v>
      </c>
      <c r="Y33" s="20">
        <v>40.799999999999997</v>
      </c>
      <c r="Z33" s="20">
        <f>Y33/45*100</f>
        <v>90.666666666666657</v>
      </c>
    </row>
    <row r="34" spans="1:26">
      <c r="A34" s="6">
        <v>2</v>
      </c>
      <c r="B34" s="8" t="s">
        <v>24</v>
      </c>
      <c r="C34" s="7">
        <v>35345</v>
      </c>
      <c r="D34" s="6" t="s">
        <v>22</v>
      </c>
      <c r="E34" s="6">
        <v>160</v>
      </c>
      <c r="F34" s="6">
        <v>53</v>
      </c>
      <c r="G34" s="20">
        <v>14.9</v>
      </c>
      <c r="H34" s="21">
        <f>G34/24*100</f>
        <v>62.083333333333336</v>
      </c>
      <c r="I34" s="20">
        <v>59.5</v>
      </c>
      <c r="J34" s="20">
        <f>I34/60*100</f>
        <v>99.166666666666671</v>
      </c>
      <c r="K34" s="20">
        <v>4.67</v>
      </c>
      <c r="L34" s="20">
        <f>4.5/K34*100</f>
        <v>96.359743040685231</v>
      </c>
      <c r="M34" s="20">
        <v>2.4700000000000002</v>
      </c>
      <c r="N34" s="21">
        <f>M34/3.15*100</f>
        <v>78.412698412698418</v>
      </c>
      <c r="O34" s="20">
        <v>212</v>
      </c>
      <c r="P34" s="20">
        <f>O34/(F34*3)*100</f>
        <v>133.33333333333331</v>
      </c>
      <c r="Q34" s="20">
        <v>22</v>
      </c>
      <c r="R34" s="20">
        <f>Q34/25*100</f>
        <v>88</v>
      </c>
      <c r="S34" s="20">
        <v>19</v>
      </c>
      <c r="T34" s="21">
        <f>S34/30*100</f>
        <v>63.333333333333329</v>
      </c>
      <c r="U34" s="20">
        <v>104</v>
      </c>
      <c r="V34" s="20">
        <f>U34/80*100</f>
        <v>130</v>
      </c>
      <c r="W34" s="20">
        <v>101</v>
      </c>
      <c r="X34" s="20">
        <f>W34/100*100</f>
        <v>101</v>
      </c>
      <c r="Y34" s="20">
        <v>34.200000000000003</v>
      </c>
      <c r="Z34" s="21">
        <f>Y34/45*100</f>
        <v>76</v>
      </c>
    </row>
    <row r="36" spans="1:26">
      <c r="E36" s="2" t="s">
        <v>26</v>
      </c>
      <c r="G36" s="2">
        <v>24</v>
      </c>
      <c r="I36" s="2">
        <v>60</v>
      </c>
      <c r="K36" s="2">
        <v>4.5</v>
      </c>
      <c r="M36" s="2">
        <v>3.15</v>
      </c>
      <c r="O36" s="2" t="s">
        <v>34</v>
      </c>
      <c r="Q36" s="2">
        <v>25</v>
      </c>
      <c r="S36" s="2">
        <v>30</v>
      </c>
      <c r="U36" s="2">
        <v>80</v>
      </c>
      <c r="W36" s="2">
        <v>100</v>
      </c>
      <c r="Y36" s="2">
        <v>45</v>
      </c>
    </row>
    <row r="37" spans="1:26">
      <c r="E37" s="2" t="s">
        <v>27</v>
      </c>
      <c r="H37" s="2">
        <f>AVERAGE(H33:H34)</f>
        <v>81.041666666666671</v>
      </c>
      <c r="J37" s="2">
        <f>AVERAGE(J33:J34)</f>
        <v>94.333333333333343</v>
      </c>
      <c r="L37" s="2">
        <f>AVERAGE(L33:L34)</f>
        <v>97.958632582289525</v>
      </c>
      <c r="N37" s="2">
        <f>AVERAGE(N33:N34)</f>
        <v>77.61904761904762</v>
      </c>
      <c r="P37" s="2">
        <f>AVERAGE(P33:P34)</f>
        <v>134.94623655913978</v>
      </c>
      <c r="R37" s="2">
        <f>AVERAGE(R33:R34)</f>
        <v>92</v>
      </c>
      <c r="T37" s="2">
        <f>AVERAGE(T33:T34)</f>
        <v>105</v>
      </c>
      <c r="V37" s="2">
        <f>AVERAGE(V33:V34)</f>
        <v>120</v>
      </c>
      <c r="X37" s="2">
        <f>AVERAGE(X33:X34)</f>
        <v>100.5</v>
      </c>
      <c r="Z37" s="2">
        <f>AVERAGE(Z33:Z34)</f>
        <v>83.333333333333329</v>
      </c>
    </row>
    <row r="39" spans="1:26">
      <c r="B39" s="10" t="s">
        <v>30</v>
      </c>
      <c r="C39" s="11"/>
      <c r="D39" s="9" t="s">
        <v>31</v>
      </c>
      <c r="E39" s="9" t="s">
        <v>32</v>
      </c>
    </row>
    <row r="40" spans="1:26">
      <c r="B40" s="14" t="s">
        <v>6</v>
      </c>
      <c r="C40" s="11"/>
      <c r="D40" s="9">
        <v>100</v>
      </c>
      <c r="E40" s="9">
        <v>97</v>
      </c>
    </row>
    <row r="41" spans="1:26">
      <c r="B41" s="14" t="s">
        <v>7</v>
      </c>
      <c r="C41" s="11"/>
      <c r="D41" s="9">
        <v>100</v>
      </c>
      <c r="E41" s="9">
        <v>114.8</v>
      </c>
    </row>
    <row r="42" spans="1:26">
      <c r="B42" s="14" t="s">
        <v>19</v>
      </c>
      <c r="C42" s="11"/>
      <c r="D42" s="9">
        <v>100</v>
      </c>
      <c r="E42" s="9">
        <v>97.8</v>
      </c>
    </row>
    <row r="43" spans="1:26">
      <c r="B43" s="14" t="s">
        <v>29</v>
      </c>
      <c r="C43" s="11"/>
      <c r="D43" s="9">
        <v>100</v>
      </c>
      <c r="E43" s="9">
        <v>85.29</v>
      </c>
    </row>
    <row r="44" spans="1:26">
      <c r="B44" s="14" t="s">
        <v>14</v>
      </c>
      <c r="C44" s="11"/>
      <c r="D44" s="9">
        <v>100</v>
      </c>
      <c r="E44" s="9">
        <v>80.11</v>
      </c>
    </row>
    <row r="45" spans="1:26">
      <c r="B45" s="14" t="s">
        <v>10</v>
      </c>
      <c r="C45" s="11"/>
      <c r="D45" s="9">
        <v>100</v>
      </c>
      <c r="E45" s="9">
        <v>96.67</v>
      </c>
    </row>
    <row r="46" spans="1:26">
      <c r="B46" s="14" t="s">
        <v>11</v>
      </c>
      <c r="C46" s="11"/>
      <c r="D46" s="9">
        <v>100</v>
      </c>
      <c r="E46" s="9">
        <v>92.5</v>
      </c>
    </row>
    <row r="47" spans="1:26">
      <c r="B47" s="14" t="s">
        <v>13</v>
      </c>
      <c r="C47" s="11"/>
      <c r="D47" s="9">
        <v>100</v>
      </c>
      <c r="E47" s="9">
        <v>92</v>
      </c>
    </row>
    <row r="48" spans="1:26">
      <c r="B48" s="14" t="s">
        <v>33</v>
      </c>
      <c r="C48" s="11"/>
      <c r="D48" s="9">
        <v>100</v>
      </c>
      <c r="E48" s="9">
        <v>125.83</v>
      </c>
    </row>
    <row r="49" spans="2:5">
      <c r="B49" s="14" t="s">
        <v>28</v>
      </c>
      <c r="C49" s="11"/>
      <c r="D49" s="9">
        <v>100</v>
      </c>
      <c r="E49" s="9">
        <v>94.02</v>
      </c>
    </row>
  </sheetData>
  <mergeCells count="26">
    <mergeCell ref="W1:X1"/>
    <mergeCell ref="Y1:Z1"/>
    <mergeCell ref="G31:J31"/>
    <mergeCell ref="K31:L31"/>
    <mergeCell ref="M31:N31"/>
    <mergeCell ref="O31:P31"/>
    <mergeCell ref="Q31:V31"/>
    <mergeCell ref="W31:X31"/>
    <mergeCell ref="Y31:Z31"/>
    <mergeCell ref="Q1:V1"/>
    <mergeCell ref="F31:F32"/>
    <mergeCell ref="A31:A32"/>
    <mergeCell ref="B31:B32"/>
    <mergeCell ref="C31:C32"/>
    <mergeCell ref="D31:D32"/>
    <mergeCell ref="E31:E32"/>
    <mergeCell ref="A1:A2"/>
    <mergeCell ref="B1:B2"/>
    <mergeCell ref="C1:C2"/>
    <mergeCell ref="D1:D2"/>
    <mergeCell ref="E1:E2"/>
    <mergeCell ref="F1:F2"/>
    <mergeCell ref="G1:J1"/>
    <mergeCell ref="K1:L1"/>
    <mergeCell ref="M1:N1"/>
    <mergeCell ref="O1:P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2015-04-29T17:18:19Z</dcterms:modified>
</cp:coreProperties>
</file>