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44" i="1"/>
  <c r="AB44"/>
  <c r="Z44"/>
  <c r="X44"/>
  <c r="V44"/>
  <c r="T44"/>
  <c r="R44"/>
  <c r="P44"/>
  <c r="N44"/>
  <c r="J44"/>
  <c r="H44"/>
  <c r="T38"/>
  <c r="T39"/>
  <c r="T40"/>
  <c r="T41"/>
  <c r="T37"/>
  <c r="R38"/>
  <c r="R39"/>
  <c r="R40"/>
  <c r="R41"/>
  <c r="R37"/>
  <c r="P38"/>
  <c r="P39"/>
  <c r="P40"/>
  <c r="P41"/>
  <c r="P37"/>
  <c r="N38"/>
  <c r="N39"/>
  <c r="N40"/>
  <c r="N41"/>
  <c r="N37"/>
  <c r="L38"/>
  <c r="L39"/>
  <c r="L40"/>
  <c r="L41"/>
  <c r="L37"/>
  <c r="L44" s="1"/>
  <c r="AD10"/>
  <c r="AB10"/>
  <c r="Z10"/>
  <c r="X10"/>
  <c r="V10"/>
  <c r="T10"/>
  <c r="R10"/>
  <c r="P10"/>
  <c r="N10"/>
  <c r="L10"/>
  <c r="J10"/>
  <c r="H10"/>
  <c r="T4"/>
  <c r="T5"/>
  <c r="T6"/>
  <c r="T7"/>
  <c r="T3"/>
  <c r="R4"/>
  <c r="R5"/>
  <c r="R6"/>
  <c r="R7"/>
  <c r="R3"/>
  <c r="P4"/>
  <c r="P5"/>
  <c r="P6"/>
  <c r="P7"/>
  <c r="P3"/>
  <c r="N4"/>
  <c r="N5"/>
  <c r="N6"/>
  <c r="N7"/>
  <c r="N3"/>
  <c r="L4"/>
  <c r="L5"/>
  <c r="L6"/>
  <c r="L7"/>
  <c r="L3"/>
  <c r="AD38"/>
  <c r="AD39"/>
  <c r="AD40"/>
  <c r="AD41"/>
  <c r="AD37"/>
  <c r="AB38"/>
  <c r="AB39"/>
  <c r="AB40"/>
  <c r="AB41"/>
  <c r="AB37"/>
  <c r="Z38"/>
  <c r="Z39"/>
  <c r="Z40"/>
  <c r="Z41"/>
  <c r="Z37"/>
  <c r="X38"/>
  <c r="X39"/>
  <c r="X40"/>
  <c r="X41"/>
  <c r="X37"/>
  <c r="V38"/>
  <c r="V39"/>
  <c r="V40"/>
  <c r="V41"/>
  <c r="V37"/>
  <c r="J38"/>
  <c r="J39"/>
  <c r="J40"/>
  <c r="J41"/>
  <c r="J37"/>
  <c r="H38"/>
  <c r="H39"/>
  <c r="H40"/>
  <c r="H41"/>
  <c r="H37"/>
  <c r="AD4"/>
  <c r="AD5"/>
  <c r="AD6"/>
  <c r="AD7"/>
  <c r="AD3"/>
  <c r="AB4"/>
  <c r="AB5"/>
  <c r="AB6"/>
  <c r="AB7"/>
  <c r="AB3"/>
  <c r="Z4"/>
  <c r="Z5"/>
  <c r="Z6"/>
  <c r="Z7"/>
  <c r="Z3"/>
  <c r="X4"/>
  <c r="X5"/>
  <c r="X6"/>
  <c r="X7"/>
  <c r="X3"/>
  <c r="V4"/>
  <c r="V5"/>
  <c r="V6"/>
  <c r="V7"/>
  <c r="V3"/>
  <c r="J4"/>
  <c r="J5"/>
  <c r="J6"/>
  <c r="J7"/>
  <c r="J3"/>
  <c r="H4"/>
  <c r="H5"/>
  <c r="H6"/>
  <c r="H7"/>
  <c r="H3"/>
</calcChain>
</file>

<file path=xl/sharedStrings.xml><?xml version="1.0" encoding="utf-8"?>
<sst xmlns="http://schemas.openxmlformats.org/spreadsheetml/2006/main" count="161" uniqueCount="67">
  <si>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</si>
  <si>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</si>
  <si>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</si>
  <si>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</si>
  <si>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</si>
  <si>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</si>
  <si>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</si>
  <si>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</si>
  <si>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</si>
  <si>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STORK STAND TEST</t>
  </si>
  <si>
    <t>BALANCE</t>
  </si>
  <si>
    <t>SIT UP</t>
  </si>
  <si>
    <t>PUSH UP</t>
  </si>
  <si>
    <t>HARDLE JUMP</t>
  </si>
  <si>
    <t>BACK LIFT</t>
  </si>
  <si>
    <t>SQUATS</t>
  </si>
  <si>
    <t>BENCH PRESS</t>
  </si>
  <si>
    <t>AEROBIC CAPACITY</t>
  </si>
  <si>
    <t>P</t>
  </si>
  <si>
    <t>L</t>
  </si>
  <si>
    <t xml:space="preserve"> MUSCLE STAMINA</t>
  </si>
  <si>
    <t>POWER ENDURANCE</t>
  </si>
  <si>
    <t>BENCH PULL</t>
  </si>
  <si>
    <t>HAND GRIP</t>
  </si>
  <si>
    <t>STRENGTH</t>
  </si>
  <si>
    <t>RIO AKBAR</t>
  </si>
  <si>
    <t>NUNUNG SEKARNINGSIH</t>
  </si>
  <si>
    <t>CUPI NOPIANTI</t>
  </si>
  <si>
    <t>KUSMAWATI YAZID</t>
  </si>
  <si>
    <t>CHANDRA RAFSANZANI</t>
  </si>
  <si>
    <t>BANDI SUGITO</t>
  </si>
  <si>
    <t>ROHIDAH</t>
  </si>
  <si>
    <t>91</t>
  </si>
  <si>
    <t>AGUNG ALI</t>
  </si>
  <si>
    <t>TONI ALFIANSYAH</t>
  </si>
  <si>
    <t>ARIN ISWANA</t>
  </si>
  <si>
    <t>T</t>
  </si>
  <si>
    <t>%</t>
  </si>
  <si>
    <t>VO2 MAX</t>
  </si>
  <si>
    <t>46</t>
  </si>
  <si>
    <t>48</t>
  </si>
  <si>
    <t>51</t>
  </si>
  <si>
    <t>41</t>
  </si>
  <si>
    <t>50</t>
  </si>
  <si>
    <t>52</t>
  </si>
  <si>
    <t>89</t>
  </si>
  <si>
    <t>35</t>
  </si>
  <si>
    <t>77</t>
  </si>
  <si>
    <t>68</t>
  </si>
  <si>
    <t>72</t>
  </si>
  <si>
    <t>55</t>
  </si>
  <si>
    <t>62</t>
  </si>
  <si>
    <t>93</t>
  </si>
  <si>
    <t>84</t>
  </si>
  <si>
    <t>75</t>
  </si>
  <si>
    <t>PARAMETER</t>
  </si>
  <si>
    <t>TARGET</t>
  </si>
  <si>
    <t>HASIL</t>
  </si>
  <si>
    <t>21</t>
  </si>
  <si>
    <t>40</t>
  </si>
  <si>
    <t>33</t>
  </si>
  <si>
    <t>69</t>
  </si>
  <si>
    <t>67</t>
  </si>
  <si>
    <t>65</t>
  </si>
  <si>
    <t>26</t>
  </si>
  <si>
    <t>37</t>
  </si>
  <si>
    <t>29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</si>
</sst>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BALAP SEPEDA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Sheet1!$C$12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Sheet1!$B$13:$B$24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SQUATS</c:v>
                </c:pt>
                <c:pt idx="4">
                  <c:v>BENCH PRESS</c:v>
                </c:pt>
                <c:pt idx="5">
                  <c:v>BENCH PULL</c:v>
                </c:pt>
                <c:pt idx="6">
                  <c:v>HAND GRIP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VO2 MAX</c:v>
                </c:pt>
              </c:strCache>
            </c:strRef>
          </c:cat>
          <c:val>
            <c:numRef>
              <c:f>Sheet1!$C$13:$C$24</c:f>
              <c:numCache>
                <c:formatCode>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Sheet1!$B$13:$B$24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SQUATS</c:v>
                </c:pt>
                <c:pt idx="4">
                  <c:v>BENCH PRESS</c:v>
                </c:pt>
                <c:pt idx="5">
                  <c:v>BENCH PULL</c:v>
                </c:pt>
                <c:pt idx="6">
                  <c:v>HAND GRIP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VO2 MAX</c:v>
                </c:pt>
              </c:strCache>
            </c:strRef>
          </c:cat>
          <c:val>
            <c:numRef>
              <c:f>Sheet1!$D$13:$D$24</c:f>
              <c:numCache>
                <c:formatCode>General</c:formatCode>
                <c:ptCount val="12"/>
                <c:pt idx="0">
                  <c:v>91.8</c:v>
                </c:pt>
                <c:pt idx="1">
                  <c:v>68.400000000000006</c:v>
                </c:pt>
                <c:pt idx="2">
                  <c:v>106.33</c:v>
                </c:pt>
                <c:pt idx="3">
                  <c:v>80.16</c:v>
                </c:pt>
                <c:pt idx="4">
                  <c:v>55.33</c:v>
                </c:pt>
                <c:pt idx="5">
                  <c:v>66.959999999999994</c:v>
                </c:pt>
                <c:pt idx="6">
                  <c:v>94.4</c:v>
                </c:pt>
                <c:pt idx="7">
                  <c:v>81.33</c:v>
                </c:pt>
                <c:pt idx="8">
                  <c:v>130</c:v>
                </c:pt>
                <c:pt idx="9">
                  <c:v>49.8</c:v>
                </c:pt>
                <c:pt idx="10">
                  <c:v>73.33</c:v>
                </c:pt>
                <c:pt idx="11">
                  <c:v>95.99</c:v>
                </c:pt>
              </c:numCache>
            </c:numRef>
          </c:val>
        </c:ser>
        <c:axId val="79644160"/>
        <c:axId val="79645696"/>
      </c:radarChart>
      <c:catAx>
        <c:axId val="7964416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79645696"/>
        <c:crosses val="autoZero"/>
        <c:auto val="1"/>
        <c:lblAlgn val="ctr"/>
        <c:lblOffset val="100"/>
      </c:catAx>
      <c:valAx>
        <c:axId val="79645696"/>
        <c:scaling>
          <c:orientation val="minMax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796441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BALAP SEPEDA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Sheet1!$C$46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Sheet1!$B$47:$B$58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SQUATS</c:v>
                </c:pt>
                <c:pt idx="4">
                  <c:v>BENCH PRESS</c:v>
                </c:pt>
                <c:pt idx="5">
                  <c:v>BENCH PULL</c:v>
                </c:pt>
                <c:pt idx="6">
                  <c:v>HAND GRIP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VO2 MAX</c:v>
                </c:pt>
              </c:strCache>
            </c:strRef>
          </c:cat>
          <c:val>
            <c:numRef>
              <c:f>Sheet1!$C$47:$C$58</c:f>
              <c:numCache>
                <c:formatCode>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Sheet1!$B$47:$B$58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SQUATS</c:v>
                </c:pt>
                <c:pt idx="4">
                  <c:v>BENCH PRESS</c:v>
                </c:pt>
                <c:pt idx="5">
                  <c:v>BENCH PULL</c:v>
                </c:pt>
                <c:pt idx="6">
                  <c:v>HAND GRIP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VO2 MAX</c:v>
                </c:pt>
              </c:strCache>
            </c:strRef>
          </c:cat>
          <c:val>
            <c:numRef>
              <c:f>Sheet1!$D$47:$D$58</c:f>
              <c:numCache>
                <c:formatCode>General</c:formatCode>
                <c:ptCount val="12"/>
                <c:pt idx="0">
                  <c:v>86</c:v>
                </c:pt>
                <c:pt idx="1">
                  <c:v>72</c:v>
                </c:pt>
                <c:pt idx="2">
                  <c:v>177</c:v>
                </c:pt>
                <c:pt idx="3">
                  <c:v>65</c:v>
                </c:pt>
                <c:pt idx="4">
                  <c:v>37</c:v>
                </c:pt>
                <c:pt idx="5">
                  <c:v>61</c:v>
                </c:pt>
                <c:pt idx="6">
                  <c:v>113</c:v>
                </c:pt>
                <c:pt idx="7">
                  <c:v>87</c:v>
                </c:pt>
                <c:pt idx="8">
                  <c:v>97</c:v>
                </c:pt>
                <c:pt idx="9">
                  <c:v>65</c:v>
                </c:pt>
                <c:pt idx="10">
                  <c:v>56</c:v>
                </c:pt>
                <c:pt idx="11">
                  <c:v>85</c:v>
                </c:pt>
              </c:numCache>
            </c:numRef>
          </c:val>
        </c:ser>
        <c:axId val="79683584"/>
        <c:axId val="79685120"/>
      </c:radarChart>
      <c:catAx>
        <c:axId val="7968358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79685120"/>
        <c:crosses val="autoZero"/>
        <c:auto val="1"/>
        <c:lblAlgn val="ctr"/>
        <c:lblOffset val="100"/>
      </c:catAx>
      <c:valAx>
        <c:axId val="79685120"/>
        <c:scaling>
          <c:orientation val="minMax"/>
        </c:scaling>
        <c:axPos val="l"/>
        <c:majorGridlines/>
        <c:numFmt formatCode="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79683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15873</xdr:colOff>
      <xdr:row>11</xdr:row>
      <xdr:rowOff>31750</xdr:rowOff>
    </xdr:from>
    <xdr:to>
      <xdr:col>18</xdr:col>
      <xdr:colOff>428624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45</xdr:row>
      <xdr:rowOff>31751</xdr:rowOff>
    </xdr:from>
    <xdr:to>
      <xdr:col>19</xdr:col>
      <xdr:colOff>301625</xdr:colOff>
      <xdr:row>64</xdr:row>
      <xdr:rowOff>15876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8"/>
  <sheetViews>
    <sheetView tabSelected="1" topLeftCell="A36" zoomScale="60" zoomScaleNormal="60" workbookViewId="0">
      <selection activeCell="AA55" sqref="AA55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6.42578125" style="2" customWidth="1"/>
    <col min="5" max="6" width="5.28515625" style="2" customWidth="1"/>
    <col min="7" max="29" width="6.7109375" style="2" customWidth="1"/>
    <col min="30" max="30" width="6.7109375" style="1" customWidth="1"/>
    <col min="31" max="16384" width="9.140625" style="1"/>
  </cols>
  <sheetData>
    <row r="1" spans="1:30" s="3" customFormat="1" ht="47.2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1" t="s">
        <v>8</v>
      </c>
      <c r="H1" s="22"/>
      <c r="I1" s="22"/>
      <c r="J1" s="23"/>
      <c r="K1" s="21" t="s">
        <v>10</v>
      </c>
      <c r="L1" s="23"/>
      <c r="M1" s="21" t="s">
        <v>24</v>
      </c>
      <c r="N1" s="22"/>
      <c r="O1" s="22"/>
      <c r="P1" s="22"/>
      <c r="Q1" s="22"/>
      <c r="R1" s="22"/>
      <c r="S1" s="22"/>
      <c r="T1" s="23"/>
      <c r="U1" s="21" t="s">
        <v>20</v>
      </c>
      <c r="V1" s="22"/>
      <c r="W1" s="22"/>
      <c r="X1" s="22"/>
      <c r="Y1" s="22"/>
      <c r="Z1" s="23"/>
      <c r="AA1" s="21" t="s">
        <v>21</v>
      </c>
      <c r="AB1" s="22"/>
      <c r="AC1" s="21" t="s">
        <v>17</v>
      </c>
      <c r="AD1" s="23"/>
    </row>
    <row r="2" spans="1:30" s="3" customFormat="1" ht="78.75">
      <c r="A2" s="24"/>
      <c r="B2" s="24"/>
      <c r="C2" s="24"/>
      <c r="D2" s="24"/>
      <c r="E2" s="24"/>
      <c r="F2" s="24"/>
      <c r="G2" s="5" t="s">
        <v>6</v>
      </c>
      <c r="H2" s="14" t="s">
        <v>37</v>
      </c>
      <c r="I2" s="5" t="s">
        <v>7</v>
      </c>
      <c r="J2" s="14" t="s">
        <v>37</v>
      </c>
      <c r="K2" s="5" t="s">
        <v>9</v>
      </c>
      <c r="L2" s="14" t="s">
        <v>37</v>
      </c>
      <c r="M2" s="5" t="s">
        <v>15</v>
      </c>
      <c r="N2" s="14" t="s">
        <v>37</v>
      </c>
      <c r="O2" s="5" t="s">
        <v>16</v>
      </c>
      <c r="P2" s="14" t="s">
        <v>37</v>
      </c>
      <c r="Q2" s="5" t="s">
        <v>22</v>
      </c>
      <c r="R2" s="14" t="s">
        <v>37</v>
      </c>
      <c r="S2" s="5" t="s">
        <v>23</v>
      </c>
      <c r="T2" s="14" t="s">
        <v>37</v>
      </c>
      <c r="U2" s="5" t="s">
        <v>11</v>
      </c>
      <c r="V2" s="14" t="s">
        <v>37</v>
      </c>
      <c r="W2" s="5" t="s">
        <v>12</v>
      </c>
      <c r="X2" s="14" t="s">
        <v>37</v>
      </c>
      <c r="Y2" s="5" t="s">
        <v>14</v>
      </c>
      <c r="Z2" s="14" t="s">
        <v>37</v>
      </c>
      <c r="AA2" s="5" t="s">
        <v>13</v>
      </c>
      <c r="AB2" s="14" t="s">
        <v>37</v>
      </c>
      <c r="AC2" s="14" t="s">
        <v>38</v>
      </c>
      <c r="AD2" s="14" t="s">
        <v>37</v>
      </c>
    </row>
    <row r="3" spans="1:30">
      <c r="A3" s="6">
        <v>1</v>
      </c>
      <c r="B3" s="8" t="s">
        <v>25</v>
      </c>
      <c r="C3" s="7">
        <v>34866</v>
      </c>
      <c r="D3" s="6" t="s">
        <v>19</v>
      </c>
      <c r="E3" s="6">
        <v>165</v>
      </c>
      <c r="F3" s="6">
        <v>65</v>
      </c>
      <c r="G3" s="16">
        <v>22.7</v>
      </c>
      <c r="H3" s="16">
        <f>G3/20*100</f>
        <v>113.5</v>
      </c>
      <c r="I3" s="16">
        <v>44.6</v>
      </c>
      <c r="J3" s="16">
        <f>I3/50*100</f>
        <v>89.2</v>
      </c>
      <c r="K3" s="16">
        <v>102</v>
      </c>
      <c r="L3" s="16">
        <f>K3/60*100</f>
        <v>170</v>
      </c>
      <c r="M3" s="16">
        <v>133</v>
      </c>
      <c r="N3" s="20">
        <f>M3/(F3*3)*100</f>
        <v>68.205128205128204</v>
      </c>
      <c r="O3" s="16" t="s">
        <v>47</v>
      </c>
      <c r="P3" s="20">
        <f>O3/(F3*2)*100</f>
        <v>59.230769230769234</v>
      </c>
      <c r="Q3" s="16" t="s">
        <v>52</v>
      </c>
      <c r="R3" s="20">
        <f>Q3/(F3*2)*100</f>
        <v>71.538461538461533</v>
      </c>
      <c r="S3" s="16" t="s">
        <v>39</v>
      </c>
      <c r="T3" s="16">
        <f>S3/50*100</f>
        <v>92</v>
      </c>
      <c r="U3" s="16">
        <v>23</v>
      </c>
      <c r="V3" s="20">
        <f>U3/30*100</f>
        <v>76.666666666666671</v>
      </c>
      <c r="W3" s="16">
        <v>43</v>
      </c>
      <c r="X3" s="16">
        <f>W3/40*100</f>
        <v>107.5</v>
      </c>
      <c r="Y3" s="16">
        <v>41</v>
      </c>
      <c r="Z3" s="20">
        <f>Y3/100*100</f>
        <v>41</v>
      </c>
      <c r="AA3" s="16">
        <v>100</v>
      </c>
      <c r="AB3" s="16">
        <f>AA3/120*100</f>
        <v>83.333333333333343</v>
      </c>
      <c r="AC3" s="16">
        <v>52.26</v>
      </c>
      <c r="AD3" s="16">
        <f>AC3/65*100</f>
        <v>80.399999999999991</v>
      </c>
    </row>
    <row r="4" spans="1:30">
      <c r="A4" s="6">
        <v>2</v>
      </c>
      <c r="B4" s="8" t="s">
        <v>29</v>
      </c>
      <c r="C4" s="7">
        <v>31429</v>
      </c>
      <c r="D4" s="6" t="s">
        <v>19</v>
      </c>
      <c r="E4" s="6">
        <v>170</v>
      </c>
      <c r="F4" s="6">
        <v>61</v>
      </c>
      <c r="G4" s="16">
        <v>30</v>
      </c>
      <c r="H4" s="16">
        <f t="shared" ref="H4:H7" si="0">G4/20*100</f>
        <v>150</v>
      </c>
      <c r="I4" s="16">
        <v>50.7</v>
      </c>
      <c r="J4" s="16">
        <f t="shared" ref="J4:J7" si="1">I4/50*100</f>
        <v>101.4</v>
      </c>
      <c r="K4" s="16" t="s">
        <v>44</v>
      </c>
      <c r="L4" s="16">
        <f t="shared" ref="L4:L7" si="2">K4/60*100</f>
        <v>86.666666666666671</v>
      </c>
      <c r="M4" s="16">
        <v>139</v>
      </c>
      <c r="N4" s="20">
        <f t="shared" ref="N4:N7" si="3">M4/(F4*3)*100</f>
        <v>75.956284153005456</v>
      </c>
      <c r="O4" s="16" t="s">
        <v>48</v>
      </c>
      <c r="P4" s="20">
        <f t="shared" ref="P4:P7" si="4">O4/(F4*2)*100</f>
        <v>55.737704918032783</v>
      </c>
      <c r="Q4" s="16" t="s">
        <v>53</v>
      </c>
      <c r="R4" s="20">
        <f t="shared" ref="R4:R7" si="5">Q4/(F4*2)*100</f>
        <v>68.852459016393439</v>
      </c>
      <c r="S4" s="16" t="s">
        <v>40</v>
      </c>
      <c r="T4" s="16">
        <f t="shared" ref="T4:T7" si="6">S4/50*100</f>
        <v>96</v>
      </c>
      <c r="U4" s="16">
        <v>28</v>
      </c>
      <c r="V4" s="16">
        <f t="shared" ref="V4:V7" si="7">U4/30*100</f>
        <v>93.333333333333329</v>
      </c>
      <c r="W4" s="16">
        <v>63</v>
      </c>
      <c r="X4" s="16">
        <f t="shared" ref="X4:X7" si="8">W4/40*100</f>
        <v>157.5</v>
      </c>
      <c r="Y4" s="16">
        <v>40</v>
      </c>
      <c r="Z4" s="20">
        <f t="shared" ref="Z4:Z7" si="9">Y4/100*100</f>
        <v>40</v>
      </c>
      <c r="AA4" s="16">
        <v>101</v>
      </c>
      <c r="AB4" s="16">
        <f t="shared" ref="AB4:AB7" si="10">AA4/120*100</f>
        <v>84.166666666666671</v>
      </c>
      <c r="AC4" s="16">
        <v>57.16</v>
      </c>
      <c r="AD4" s="16">
        <f t="shared" ref="AD4:AD7" si="11">AC4/65*100</f>
        <v>87.938461538461539</v>
      </c>
    </row>
    <row r="5" spans="1:30">
      <c r="A5" s="6">
        <v>3</v>
      </c>
      <c r="B5" s="8" t="s">
        <v>30</v>
      </c>
      <c r="C5" s="7">
        <v>31437</v>
      </c>
      <c r="D5" s="6" t="s">
        <v>19</v>
      </c>
      <c r="E5" s="6">
        <v>167</v>
      </c>
      <c r="F5" s="6">
        <v>64</v>
      </c>
      <c r="G5" s="16">
        <v>24.6</v>
      </c>
      <c r="H5" s="16">
        <f t="shared" si="0"/>
        <v>123</v>
      </c>
      <c r="I5" s="16">
        <v>34.1</v>
      </c>
      <c r="J5" s="20">
        <f t="shared" si="1"/>
        <v>68.2</v>
      </c>
      <c r="K5" s="16" t="s">
        <v>45</v>
      </c>
      <c r="L5" s="16">
        <f t="shared" si="2"/>
        <v>148.33333333333334</v>
      </c>
      <c r="M5" s="16">
        <v>216</v>
      </c>
      <c r="N5" s="16">
        <f t="shared" si="3"/>
        <v>112.5</v>
      </c>
      <c r="O5" s="16" t="s">
        <v>49</v>
      </c>
      <c r="P5" s="20">
        <f t="shared" si="4"/>
        <v>56.25</v>
      </c>
      <c r="Q5" s="16" t="s">
        <v>53</v>
      </c>
      <c r="R5" s="20">
        <f t="shared" si="5"/>
        <v>65.625</v>
      </c>
      <c r="S5" s="16" t="s">
        <v>41</v>
      </c>
      <c r="T5" s="16">
        <f t="shared" si="6"/>
        <v>102</v>
      </c>
      <c r="U5" s="16">
        <v>29</v>
      </c>
      <c r="V5" s="16">
        <f t="shared" si="7"/>
        <v>96.666666666666671</v>
      </c>
      <c r="W5" s="16">
        <v>55</v>
      </c>
      <c r="X5" s="16">
        <f t="shared" si="8"/>
        <v>137.5</v>
      </c>
      <c r="Y5" s="16">
        <v>85</v>
      </c>
      <c r="Z5" s="20">
        <f t="shared" si="9"/>
        <v>85</v>
      </c>
      <c r="AA5" s="16">
        <v>100</v>
      </c>
      <c r="AB5" s="16">
        <f t="shared" si="10"/>
        <v>83.333333333333343</v>
      </c>
      <c r="AC5" s="16">
        <v>68.59</v>
      </c>
      <c r="AD5" s="16">
        <f t="shared" si="11"/>
        <v>105.52307692307691</v>
      </c>
    </row>
    <row r="6" spans="1:30">
      <c r="A6" s="6">
        <v>4</v>
      </c>
      <c r="B6" s="8" t="s">
        <v>33</v>
      </c>
      <c r="C6" s="7">
        <v>32233</v>
      </c>
      <c r="D6" s="6" t="s">
        <v>19</v>
      </c>
      <c r="E6" s="6">
        <v>170</v>
      </c>
      <c r="F6" s="6">
        <v>60</v>
      </c>
      <c r="G6" s="16">
        <v>9.9</v>
      </c>
      <c r="H6" s="20">
        <f t="shared" si="0"/>
        <v>49.5</v>
      </c>
      <c r="I6" s="16">
        <v>11</v>
      </c>
      <c r="J6" s="20">
        <f t="shared" si="1"/>
        <v>22</v>
      </c>
      <c r="K6" s="16" t="s">
        <v>46</v>
      </c>
      <c r="L6" s="20">
        <f t="shared" si="2"/>
        <v>58.333333333333336</v>
      </c>
      <c r="M6" s="16">
        <v>106</v>
      </c>
      <c r="N6" s="20">
        <f t="shared" si="3"/>
        <v>58.888888888888893</v>
      </c>
      <c r="O6" s="16" t="s">
        <v>50</v>
      </c>
      <c r="P6" s="20">
        <f t="shared" si="4"/>
        <v>45.833333333333329</v>
      </c>
      <c r="Q6" s="16" t="s">
        <v>48</v>
      </c>
      <c r="R6" s="20">
        <f t="shared" si="5"/>
        <v>56.666666666666664</v>
      </c>
      <c r="S6" s="16" t="s">
        <v>42</v>
      </c>
      <c r="T6" s="16">
        <f t="shared" si="6"/>
        <v>82</v>
      </c>
      <c r="U6" s="16">
        <v>20</v>
      </c>
      <c r="V6" s="20">
        <f t="shared" si="7"/>
        <v>66.666666666666657</v>
      </c>
      <c r="W6" s="16">
        <v>29</v>
      </c>
      <c r="X6" s="20">
        <f t="shared" si="8"/>
        <v>72.5</v>
      </c>
      <c r="Y6" s="16">
        <v>33</v>
      </c>
      <c r="Z6" s="20">
        <f t="shared" si="9"/>
        <v>33</v>
      </c>
      <c r="AA6" s="16">
        <v>50</v>
      </c>
      <c r="AB6" s="20">
        <f t="shared" si="10"/>
        <v>41.666666666666671</v>
      </c>
      <c r="AC6" s="16">
        <v>69.849999999999994</v>
      </c>
      <c r="AD6" s="16">
        <f t="shared" si="11"/>
        <v>107.46153846153845</v>
      </c>
    </row>
    <row r="7" spans="1:30">
      <c r="A7" s="6">
        <v>5</v>
      </c>
      <c r="B7" s="8" t="s">
        <v>34</v>
      </c>
      <c r="C7" s="7">
        <v>34507</v>
      </c>
      <c r="D7" s="6" t="s">
        <v>19</v>
      </c>
      <c r="E7" s="6">
        <v>158</v>
      </c>
      <c r="F7" s="6">
        <v>52</v>
      </c>
      <c r="G7" s="16">
        <v>4.5999999999999996</v>
      </c>
      <c r="H7" s="20">
        <f t="shared" si="0"/>
        <v>23</v>
      </c>
      <c r="I7" s="16">
        <v>30.6</v>
      </c>
      <c r="J7" s="20">
        <f t="shared" si="1"/>
        <v>61.199999999999996</v>
      </c>
      <c r="K7" s="16">
        <v>41</v>
      </c>
      <c r="L7" s="20">
        <f t="shared" si="2"/>
        <v>68.333333333333329</v>
      </c>
      <c r="M7" s="16">
        <v>133</v>
      </c>
      <c r="N7" s="16">
        <f t="shared" si="3"/>
        <v>85.256410256410248</v>
      </c>
      <c r="O7" s="16" t="s">
        <v>51</v>
      </c>
      <c r="P7" s="20">
        <f t="shared" si="4"/>
        <v>59.615384615384613</v>
      </c>
      <c r="Q7" s="16" t="s">
        <v>54</v>
      </c>
      <c r="R7" s="20">
        <f t="shared" si="5"/>
        <v>72.115384615384613</v>
      </c>
      <c r="S7" s="16" t="s">
        <v>43</v>
      </c>
      <c r="T7" s="16">
        <f t="shared" si="6"/>
        <v>100</v>
      </c>
      <c r="U7" s="16">
        <v>22</v>
      </c>
      <c r="V7" s="20">
        <f t="shared" si="7"/>
        <v>73.333333333333329</v>
      </c>
      <c r="W7" s="16">
        <v>70</v>
      </c>
      <c r="X7" s="16">
        <f t="shared" si="8"/>
        <v>175</v>
      </c>
      <c r="Y7" s="16">
        <v>50</v>
      </c>
      <c r="Z7" s="20">
        <f t="shared" si="9"/>
        <v>50</v>
      </c>
      <c r="AA7" s="16">
        <v>89</v>
      </c>
      <c r="AB7" s="20">
        <f t="shared" si="10"/>
        <v>74.166666666666671</v>
      </c>
      <c r="AC7" s="16">
        <v>64.099999999999994</v>
      </c>
      <c r="AD7" s="16">
        <f t="shared" si="11"/>
        <v>98.615384615384599</v>
      </c>
    </row>
    <row r="8" spans="1:30">
      <c r="A8" s="9"/>
      <c r="B8" s="10"/>
      <c r="C8" s="1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9"/>
      <c r="V8" s="9"/>
      <c r="W8" s="9"/>
      <c r="X8" s="9"/>
      <c r="Y8" s="9"/>
      <c r="Z8" s="9"/>
      <c r="AA8" s="9"/>
      <c r="AB8" s="9"/>
      <c r="AC8" s="9"/>
      <c r="AD8" s="13"/>
    </row>
    <row r="9" spans="1:30">
      <c r="A9" s="9"/>
      <c r="B9" s="10"/>
      <c r="C9" s="11"/>
      <c r="D9" s="9"/>
      <c r="E9" s="9" t="s">
        <v>36</v>
      </c>
      <c r="F9" s="9"/>
      <c r="G9" s="9">
        <v>20</v>
      </c>
      <c r="H9" s="9"/>
      <c r="I9" s="9">
        <v>50</v>
      </c>
      <c r="J9" s="9"/>
      <c r="K9" s="9">
        <v>60</v>
      </c>
      <c r="L9" s="9"/>
      <c r="M9" s="9"/>
      <c r="N9" s="9"/>
      <c r="O9" s="12"/>
      <c r="P9" s="12"/>
      <c r="Q9" s="12"/>
      <c r="R9" s="12"/>
      <c r="S9" s="12" t="s">
        <v>43</v>
      </c>
      <c r="T9" s="12"/>
      <c r="U9" s="9">
        <v>30</v>
      </c>
      <c r="V9" s="9"/>
      <c r="W9" s="9">
        <v>40</v>
      </c>
      <c r="X9" s="9"/>
      <c r="Y9" s="9">
        <v>100</v>
      </c>
      <c r="Z9" s="9"/>
      <c r="AA9" s="9">
        <v>120</v>
      </c>
      <c r="AB9" s="9"/>
      <c r="AC9" s="9">
        <v>65</v>
      </c>
      <c r="AD9" s="13"/>
    </row>
    <row r="10" spans="1:30">
      <c r="A10" s="9"/>
      <c r="B10" s="10"/>
      <c r="C10" s="11"/>
      <c r="D10" s="9"/>
      <c r="E10" s="9" t="s">
        <v>37</v>
      </c>
      <c r="F10" s="9"/>
      <c r="G10" s="9"/>
      <c r="H10" s="17">
        <f>AVERAGE(H3:H7)</f>
        <v>91.8</v>
      </c>
      <c r="I10" s="17"/>
      <c r="J10" s="17">
        <f>AVERAGE(J3:J7)</f>
        <v>68.400000000000006</v>
      </c>
      <c r="K10" s="17"/>
      <c r="L10" s="17">
        <f>AVERAGE(L3:L7)</f>
        <v>106.33333333333333</v>
      </c>
      <c r="M10" s="17"/>
      <c r="N10" s="17">
        <f>AVERAGE(N3:N7)</f>
        <v>80.161342300686556</v>
      </c>
      <c r="O10" s="17"/>
      <c r="P10" s="17">
        <f>AVERAGE(P3:P7)</f>
        <v>55.333438419503999</v>
      </c>
      <c r="Q10" s="17"/>
      <c r="R10" s="17">
        <f>AVERAGE(R3:R7)</f>
        <v>66.959594367381257</v>
      </c>
      <c r="S10" s="17"/>
      <c r="T10" s="17">
        <f>AVERAGE(T3:T7)</f>
        <v>94.4</v>
      </c>
      <c r="U10" s="17"/>
      <c r="V10" s="17">
        <f>AVERAGE(V3:V7)</f>
        <v>81.333333333333343</v>
      </c>
      <c r="W10" s="17"/>
      <c r="X10" s="17">
        <f>AVERAGE(X3:X7)</f>
        <v>130</v>
      </c>
      <c r="Y10" s="17"/>
      <c r="Z10" s="17">
        <f>AVERAGE(Z3:Z7)</f>
        <v>49.8</v>
      </c>
      <c r="AA10" s="17"/>
      <c r="AB10" s="17">
        <f>AVERAGE(AB3:AB7)</f>
        <v>73.333333333333343</v>
      </c>
      <c r="AC10" s="17"/>
      <c r="AD10" s="17">
        <f>AVERAGE(AD3:AD7)</f>
        <v>95.987692307692299</v>
      </c>
    </row>
    <row r="11" spans="1:30">
      <c r="A11" s="9"/>
      <c r="B11" s="10"/>
      <c r="C11" s="11"/>
      <c r="D11" s="9"/>
      <c r="E11" s="9"/>
      <c r="F11" s="9"/>
      <c r="G11" s="9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>
      <c r="A12" s="9"/>
      <c r="B12" s="10" t="s">
        <v>55</v>
      </c>
      <c r="C12" s="11" t="s">
        <v>56</v>
      </c>
      <c r="D12" s="9" t="s">
        <v>57</v>
      </c>
      <c r="E12" s="9"/>
      <c r="F12" s="9"/>
      <c r="G12" s="9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>
      <c r="A13" s="9"/>
      <c r="B13" s="15" t="s">
        <v>6</v>
      </c>
      <c r="C13" s="18">
        <v>100</v>
      </c>
      <c r="D13" s="9">
        <v>91.8</v>
      </c>
      <c r="E13" s="9"/>
      <c r="F13" s="9"/>
      <c r="G13" s="9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>
      <c r="A14" s="9"/>
      <c r="B14" s="15" t="s">
        <v>7</v>
      </c>
      <c r="C14" s="18">
        <v>100</v>
      </c>
      <c r="D14" s="9">
        <v>68.400000000000006</v>
      </c>
      <c r="E14" s="9"/>
      <c r="F14" s="9"/>
      <c r="G14" s="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>
      <c r="A15" s="9"/>
      <c r="B15" s="15" t="s">
        <v>9</v>
      </c>
      <c r="C15" s="18">
        <v>100</v>
      </c>
      <c r="D15" s="9">
        <v>106.33</v>
      </c>
      <c r="E15" s="9"/>
      <c r="F15" s="9"/>
      <c r="G15" s="9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>
      <c r="A16" s="9"/>
      <c r="B16" s="15" t="s">
        <v>15</v>
      </c>
      <c r="C16" s="18">
        <v>100</v>
      </c>
      <c r="D16" s="9">
        <v>80.16</v>
      </c>
      <c r="E16" s="9"/>
      <c r="F16" s="9"/>
      <c r="G16" s="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>
      <c r="A17" s="9"/>
      <c r="B17" s="15" t="s">
        <v>16</v>
      </c>
      <c r="C17" s="18">
        <v>100</v>
      </c>
      <c r="D17" s="9">
        <v>55.33</v>
      </c>
      <c r="E17" s="9"/>
      <c r="F17" s="9"/>
      <c r="G17" s="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>
      <c r="A18" s="9"/>
      <c r="B18" s="15" t="s">
        <v>22</v>
      </c>
      <c r="C18" s="18">
        <v>100</v>
      </c>
      <c r="D18" s="9">
        <v>66.959999999999994</v>
      </c>
      <c r="E18" s="9"/>
      <c r="F18" s="9"/>
      <c r="G18" s="9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>
      <c r="A19" s="9"/>
      <c r="B19" s="15" t="s">
        <v>23</v>
      </c>
      <c r="C19" s="18">
        <v>100</v>
      </c>
      <c r="D19" s="9">
        <v>94.4</v>
      </c>
      <c r="E19" s="9"/>
      <c r="F19" s="9"/>
      <c r="G19" s="9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>
      <c r="A20" s="9"/>
      <c r="B20" s="15" t="s">
        <v>11</v>
      </c>
      <c r="C20" s="18">
        <v>100</v>
      </c>
      <c r="D20" s="9">
        <v>81.33</v>
      </c>
      <c r="E20" s="9"/>
      <c r="F20" s="9"/>
      <c r="G20" s="9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>
      <c r="A21" s="9"/>
      <c r="B21" s="15" t="s">
        <v>12</v>
      </c>
      <c r="C21" s="18">
        <v>100</v>
      </c>
      <c r="D21" s="9">
        <v>130</v>
      </c>
      <c r="E21" s="9"/>
      <c r="F21" s="9"/>
      <c r="G21" s="9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>
      <c r="A22" s="9"/>
      <c r="B22" s="15" t="s">
        <v>14</v>
      </c>
      <c r="C22" s="18">
        <v>100</v>
      </c>
      <c r="D22" s="9">
        <v>49.8</v>
      </c>
      <c r="E22" s="9"/>
      <c r="F22" s="9"/>
      <c r="G22" s="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9.5" customHeight="1">
      <c r="A23" s="9"/>
      <c r="B23" s="15" t="s">
        <v>13</v>
      </c>
      <c r="C23" s="18">
        <v>100</v>
      </c>
      <c r="D23" s="9">
        <v>73.33</v>
      </c>
      <c r="E23" s="9"/>
      <c r="F23" s="9"/>
      <c r="G23" s="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ht="19.5" customHeight="1">
      <c r="A24" s="9"/>
      <c r="B24" s="15" t="s">
        <v>38</v>
      </c>
      <c r="C24" s="18">
        <v>100</v>
      </c>
      <c r="D24" s="9">
        <v>95.99</v>
      </c>
      <c r="E24" s="9"/>
      <c r="F24" s="9"/>
      <c r="G24" s="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ht="19.5" customHeight="1">
      <c r="A25" s="9"/>
      <c r="B25" s="10"/>
      <c r="C25" s="11"/>
      <c r="D25" s="9"/>
      <c r="E25" s="9"/>
      <c r="F25" s="9"/>
      <c r="G25" s="9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ht="19.5" customHeight="1">
      <c r="A26" s="9"/>
      <c r="B26" s="10"/>
      <c r="C26" s="11"/>
      <c r="D26" s="9"/>
      <c r="E26" s="9"/>
      <c r="F26" s="9"/>
      <c r="G26" s="9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ht="19.5" customHeight="1">
      <c r="A27" s="9"/>
      <c r="B27" s="10"/>
      <c r="C27" s="11"/>
      <c r="D27" s="9"/>
      <c r="E27" s="9"/>
      <c r="F27" s="9"/>
      <c r="G27" s="9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ht="19.5" customHeight="1">
      <c r="A28" s="9"/>
      <c r="B28" s="10"/>
      <c r="C28" s="11"/>
      <c r="D28" s="9"/>
      <c r="E28" s="9"/>
      <c r="F28" s="9"/>
      <c r="G28" s="9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>
      <c r="A29" s="9"/>
      <c r="B29" s="10"/>
      <c r="C29" s="11"/>
      <c r="D29" s="9"/>
      <c r="E29" s="9"/>
      <c r="F29" s="9"/>
      <c r="G29" s="9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30">
      <c r="A30" s="9"/>
      <c r="B30" s="10"/>
      <c r="C30" s="11"/>
      <c r="D30" s="9"/>
      <c r="E30" s="9"/>
      <c r="F30" s="9"/>
      <c r="G30" s="9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spans="1:30">
      <c r="A31" s="9"/>
      <c r="B31" s="10"/>
      <c r="C31" s="11"/>
      <c r="D31" s="9"/>
      <c r="E31" s="9"/>
      <c r="F31" s="9"/>
      <c r="G31" s="9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>
      <c r="C32" s="4"/>
    </row>
    <row r="35" spans="1:30" ht="47.25" customHeight="1">
      <c r="A35" s="24" t="s">
        <v>0</v>
      </c>
      <c r="B35" s="24" t="s">
        <v>1</v>
      </c>
      <c r="C35" s="24" t="s">
        <v>2</v>
      </c>
      <c r="D35" s="24" t="s">
        <v>3</v>
      </c>
      <c r="E35" s="24" t="s">
        <v>4</v>
      </c>
      <c r="F35" s="24" t="s">
        <v>5</v>
      </c>
      <c r="G35" s="21" t="s">
        <v>8</v>
      </c>
      <c r="H35" s="22"/>
      <c r="I35" s="22"/>
      <c r="J35" s="23"/>
      <c r="K35" s="21" t="s">
        <v>10</v>
      </c>
      <c r="L35" s="23"/>
      <c r="M35" s="21" t="s">
        <v>24</v>
      </c>
      <c r="N35" s="22"/>
      <c r="O35" s="22"/>
      <c r="P35" s="22"/>
      <c r="Q35" s="22"/>
      <c r="R35" s="22"/>
      <c r="S35" s="22"/>
      <c r="T35" s="23"/>
      <c r="U35" s="21" t="s">
        <v>20</v>
      </c>
      <c r="V35" s="22"/>
      <c r="W35" s="22"/>
      <c r="X35" s="22"/>
      <c r="Y35" s="22"/>
      <c r="Z35" s="23"/>
      <c r="AA35" s="21" t="s">
        <v>21</v>
      </c>
      <c r="AB35" s="22"/>
      <c r="AC35" s="21" t="s">
        <v>17</v>
      </c>
      <c r="AD35" s="23"/>
    </row>
    <row r="36" spans="1:30" ht="78.75">
      <c r="A36" s="24"/>
      <c r="B36" s="24"/>
      <c r="C36" s="24"/>
      <c r="D36" s="24"/>
      <c r="E36" s="24"/>
      <c r="F36" s="24"/>
      <c r="G36" s="14" t="s">
        <v>6</v>
      </c>
      <c r="H36" s="14" t="s">
        <v>37</v>
      </c>
      <c r="I36" s="14" t="s">
        <v>7</v>
      </c>
      <c r="J36" s="14" t="s">
        <v>37</v>
      </c>
      <c r="K36" s="14" t="s">
        <v>9</v>
      </c>
      <c r="L36" s="14" t="s">
        <v>37</v>
      </c>
      <c r="M36" s="14" t="s">
        <v>15</v>
      </c>
      <c r="N36" s="14" t="s">
        <v>37</v>
      </c>
      <c r="O36" s="14" t="s">
        <v>16</v>
      </c>
      <c r="P36" s="14" t="s">
        <v>37</v>
      </c>
      <c r="Q36" s="14" t="s">
        <v>22</v>
      </c>
      <c r="R36" s="14" t="s">
        <v>37</v>
      </c>
      <c r="S36" s="14" t="s">
        <v>23</v>
      </c>
      <c r="T36" s="14" t="s">
        <v>37</v>
      </c>
      <c r="U36" s="14" t="s">
        <v>11</v>
      </c>
      <c r="V36" s="14" t="s">
        <v>37</v>
      </c>
      <c r="W36" s="14" t="s">
        <v>12</v>
      </c>
      <c r="X36" s="14" t="s">
        <v>37</v>
      </c>
      <c r="Y36" s="14" t="s">
        <v>14</v>
      </c>
      <c r="Z36" s="14" t="s">
        <v>37</v>
      </c>
      <c r="AA36" s="14" t="s">
        <v>13</v>
      </c>
      <c r="AB36" s="14" t="s">
        <v>37</v>
      </c>
      <c r="AC36" s="14" t="s">
        <v>38</v>
      </c>
      <c r="AD36" s="15" t="s">
        <v>37</v>
      </c>
    </row>
    <row r="37" spans="1:30">
      <c r="A37" s="6">
        <v>1</v>
      </c>
      <c r="B37" s="8" t="s">
        <v>26</v>
      </c>
      <c r="C37" s="7">
        <v>32197</v>
      </c>
      <c r="D37" s="6" t="s">
        <v>18</v>
      </c>
      <c r="E37" s="6">
        <v>153</v>
      </c>
      <c r="F37" s="6">
        <v>41</v>
      </c>
      <c r="G37" s="16">
        <v>17.600000000000001</v>
      </c>
      <c r="H37" s="20">
        <f>G37/24*100</f>
        <v>73.333333333333343</v>
      </c>
      <c r="I37" s="16">
        <v>47.3</v>
      </c>
      <c r="J37" s="20">
        <f>I37/60*100</f>
        <v>78.833333333333329</v>
      </c>
      <c r="K37" s="16">
        <v>25</v>
      </c>
      <c r="L37" s="16">
        <f>K37/30*100</f>
        <v>83.333333333333343</v>
      </c>
      <c r="M37" s="16">
        <v>53</v>
      </c>
      <c r="N37" s="20">
        <f>M37/(F37*3)*100</f>
        <v>43.089430894308947</v>
      </c>
      <c r="O37" s="16" t="s">
        <v>58</v>
      </c>
      <c r="P37" s="20">
        <f>O37/(F37*2)*100</f>
        <v>25.609756097560975</v>
      </c>
      <c r="Q37" s="16" t="s">
        <v>42</v>
      </c>
      <c r="R37" s="20">
        <f>Q37/(F37*2)*100</f>
        <v>50</v>
      </c>
      <c r="S37" s="16" t="s">
        <v>64</v>
      </c>
      <c r="T37" s="16">
        <f>S37/30*100</f>
        <v>86.666666666666671</v>
      </c>
      <c r="U37" s="16">
        <v>20</v>
      </c>
      <c r="V37" s="16">
        <f>U37/25*100</f>
        <v>80</v>
      </c>
      <c r="W37" s="16">
        <v>4</v>
      </c>
      <c r="X37" s="20">
        <f>W37/30*100</f>
        <v>13.333333333333334</v>
      </c>
      <c r="Y37" s="16">
        <v>41</v>
      </c>
      <c r="Z37" s="20">
        <f>Y37/80*100</f>
        <v>51.249999999999993</v>
      </c>
      <c r="AA37" s="16">
        <v>40</v>
      </c>
      <c r="AB37" s="20">
        <f>AA37/100*100</f>
        <v>40</v>
      </c>
      <c r="AC37" s="16">
        <v>50.57</v>
      </c>
      <c r="AD37" s="16">
        <f>AC37/60*100</f>
        <v>84.283333333333331</v>
      </c>
    </row>
    <row r="38" spans="1:30">
      <c r="A38" s="6">
        <v>2</v>
      </c>
      <c r="B38" s="8" t="s">
        <v>27</v>
      </c>
      <c r="C38" s="7">
        <v>35745</v>
      </c>
      <c r="D38" s="6" t="s">
        <v>18</v>
      </c>
      <c r="E38" s="6">
        <v>153</v>
      </c>
      <c r="F38" s="6">
        <v>54</v>
      </c>
      <c r="G38" s="16">
        <v>21.6</v>
      </c>
      <c r="H38" s="16">
        <f t="shared" ref="H38:H41" si="12">G38/24*100</f>
        <v>90</v>
      </c>
      <c r="I38" s="16">
        <v>51.3</v>
      </c>
      <c r="J38" s="16">
        <f t="shared" ref="J38:J41" si="13">I38/60*100</f>
        <v>85.5</v>
      </c>
      <c r="K38" s="16">
        <v>39</v>
      </c>
      <c r="L38" s="16">
        <f t="shared" ref="L38:L41" si="14">K38/30*100</f>
        <v>130</v>
      </c>
      <c r="M38" s="16">
        <v>106</v>
      </c>
      <c r="N38" s="20">
        <f t="shared" ref="N38:N41" si="15">M38/(F38*3)*100</f>
        <v>65.432098765432102</v>
      </c>
      <c r="O38" s="16" t="s">
        <v>59</v>
      </c>
      <c r="P38" s="20">
        <f t="shared" ref="P38:P41" si="16">O38/(F38*2)*100</f>
        <v>37.037037037037038</v>
      </c>
      <c r="Q38" s="16" t="s">
        <v>61</v>
      </c>
      <c r="R38" s="20">
        <f t="shared" ref="R38:R41" si="17">Q38/(F38*2)*100</f>
        <v>63.888888888888886</v>
      </c>
      <c r="S38" s="16" t="s">
        <v>65</v>
      </c>
      <c r="T38" s="16">
        <f t="shared" ref="T38:T41" si="18">S38/30*100</f>
        <v>123.33333333333334</v>
      </c>
      <c r="U38" s="16">
        <v>19</v>
      </c>
      <c r="V38" s="20">
        <f t="shared" ref="V38:V41" si="19">U38/25*100</f>
        <v>76</v>
      </c>
      <c r="W38" s="16">
        <v>15</v>
      </c>
      <c r="X38" s="20">
        <f t="shared" ref="X38:X41" si="20">W38/30*100</f>
        <v>50</v>
      </c>
      <c r="Y38" s="16">
        <v>56</v>
      </c>
      <c r="Z38" s="20">
        <f t="shared" ref="Z38:Z41" si="21">Y38/80*100</f>
        <v>70</v>
      </c>
      <c r="AA38" s="16">
        <v>68</v>
      </c>
      <c r="AB38" s="20">
        <f t="shared" ref="AB38:AB41" si="22">AA38/100*100</f>
        <v>68</v>
      </c>
      <c r="AC38" s="16">
        <v>36.54</v>
      </c>
      <c r="AD38" s="20">
        <f t="shared" ref="AD38:AD41" si="23">AC38/60*100</f>
        <v>60.9</v>
      </c>
    </row>
    <row r="39" spans="1:30">
      <c r="A39" s="6">
        <v>3</v>
      </c>
      <c r="B39" s="8" t="s">
        <v>28</v>
      </c>
      <c r="C39" s="7">
        <v>30173</v>
      </c>
      <c r="D39" s="6" t="s">
        <v>18</v>
      </c>
      <c r="E39" s="6">
        <v>150</v>
      </c>
      <c r="F39" s="6">
        <v>46</v>
      </c>
      <c r="G39" s="16">
        <v>25.1</v>
      </c>
      <c r="H39" s="16">
        <f t="shared" si="12"/>
        <v>104.58333333333334</v>
      </c>
      <c r="I39" s="16">
        <v>50.9</v>
      </c>
      <c r="J39" s="16">
        <f t="shared" si="13"/>
        <v>84.833333333333329</v>
      </c>
      <c r="K39" s="16">
        <v>56</v>
      </c>
      <c r="L39" s="16">
        <f t="shared" si="14"/>
        <v>186.66666666666666</v>
      </c>
      <c r="M39" s="16">
        <v>113</v>
      </c>
      <c r="N39" s="16">
        <f t="shared" si="15"/>
        <v>81.884057971014485</v>
      </c>
      <c r="O39" s="16" t="s">
        <v>59</v>
      </c>
      <c r="P39" s="20">
        <f t="shared" si="16"/>
        <v>43.478260869565219</v>
      </c>
      <c r="Q39" s="16" t="s">
        <v>62</v>
      </c>
      <c r="R39" s="20">
        <f t="shared" si="17"/>
        <v>72.826086956521735</v>
      </c>
      <c r="S39" s="16" t="s">
        <v>66</v>
      </c>
      <c r="T39" s="16">
        <f t="shared" si="18"/>
        <v>96.666666666666671</v>
      </c>
      <c r="U39" s="16">
        <v>17</v>
      </c>
      <c r="V39" s="20">
        <f t="shared" si="19"/>
        <v>68</v>
      </c>
      <c r="W39" s="16">
        <v>46</v>
      </c>
      <c r="X39" s="16">
        <f t="shared" si="20"/>
        <v>153.33333333333334</v>
      </c>
      <c r="Y39" s="16">
        <v>53</v>
      </c>
      <c r="Z39" s="20">
        <f t="shared" si="21"/>
        <v>66.25</v>
      </c>
      <c r="AA39" s="16">
        <v>50</v>
      </c>
      <c r="AB39" s="20">
        <f t="shared" si="22"/>
        <v>50</v>
      </c>
      <c r="AC39" s="16">
        <v>48.36</v>
      </c>
      <c r="AD39" s="16">
        <f t="shared" si="23"/>
        <v>80.599999999999994</v>
      </c>
    </row>
    <row r="40" spans="1:30">
      <c r="A40" s="6">
        <v>4</v>
      </c>
      <c r="B40" s="8" t="s">
        <v>31</v>
      </c>
      <c r="C40" s="7">
        <v>33714</v>
      </c>
      <c r="D40" s="6" t="s">
        <v>18</v>
      </c>
      <c r="E40" s="6">
        <v>150</v>
      </c>
      <c r="F40" s="6">
        <v>48</v>
      </c>
      <c r="G40" s="16">
        <v>24</v>
      </c>
      <c r="H40" s="16">
        <f t="shared" si="12"/>
        <v>100</v>
      </c>
      <c r="I40" s="16">
        <v>45.7</v>
      </c>
      <c r="J40" s="20">
        <f t="shared" si="13"/>
        <v>76.166666666666671</v>
      </c>
      <c r="K40" s="16" t="s">
        <v>32</v>
      </c>
      <c r="L40" s="16">
        <f t="shared" si="14"/>
        <v>303.33333333333331</v>
      </c>
      <c r="M40" s="16">
        <v>108</v>
      </c>
      <c r="N40" s="20">
        <f t="shared" si="15"/>
        <v>75</v>
      </c>
      <c r="O40" s="16" t="s">
        <v>60</v>
      </c>
      <c r="P40" s="20">
        <f t="shared" si="16"/>
        <v>34.375</v>
      </c>
      <c r="Q40" s="16" t="s">
        <v>63</v>
      </c>
      <c r="R40" s="20">
        <f t="shared" si="17"/>
        <v>67.708333333333343</v>
      </c>
      <c r="S40" s="16" t="s">
        <v>66</v>
      </c>
      <c r="T40" s="16">
        <f t="shared" si="18"/>
        <v>96.666666666666671</v>
      </c>
      <c r="U40" s="16">
        <v>23</v>
      </c>
      <c r="V40" s="16">
        <f t="shared" si="19"/>
        <v>92</v>
      </c>
      <c r="W40" s="16">
        <v>35</v>
      </c>
      <c r="X40" s="16">
        <f t="shared" si="20"/>
        <v>116.66666666666667</v>
      </c>
      <c r="Y40" s="16">
        <v>70</v>
      </c>
      <c r="Z40" s="16">
        <f t="shared" si="21"/>
        <v>87.5</v>
      </c>
      <c r="AA40" s="16">
        <v>60</v>
      </c>
      <c r="AB40" s="20">
        <f t="shared" si="22"/>
        <v>60</v>
      </c>
      <c r="AC40" s="16">
        <v>60.85</v>
      </c>
      <c r="AD40" s="16">
        <f t="shared" si="23"/>
        <v>101.41666666666667</v>
      </c>
    </row>
    <row r="41" spans="1:30">
      <c r="A41" s="6">
        <v>5</v>
      </c>
      <c r="B41" s="8" t="s">
        <v>35</v>
      </c>
      <c r="C41" s="7">
        <v>33000</v>
      </c>
      <c r="D41" s="6" t="s">
        <v>18</v>
      </c>
      <c r="E41" s="6">
        <v>166</v>
      </c>
      <c r="F41" s="6">
        <v>65</v>
      </c>
      <c r="G41" s="16">
        <v>14.6</v>
      </c>
      <c r="H41" s="20">
        <f t="shared" si="12"/>
        <v>60.833333333333329</v>
      </c>
      <c r="I41" s="16">
        <v>21.4</v>
      </c>
      <c r="J41" s="20">
        <f t="shared" si="13"/>
        <v>35.666666666666664</v>
      </c>
      <c r="K41" s="16">
        <v>54</v>
      </c>
      <c r="L41" s="16">
        <f t="shared" si="14"/>
        <v>180</v>
      </c>
      <c r="M41" s="16">
        <v>116</v>
      </c>
      <c r="N41" s="20">
        <f t="shared" si="15"/>
        <v>59.487179487179489</v>
      </c>
      <c r="O41" s="16" t="s">
        <v>50</v>
      </c>
      <c r="P41" s="20">
        <f t="shared" si="16"/>
        <v>42.307692307692307</v>
      </c>
      <c r="Q41" s="16" t="s">
        <v>48</v>
      </c>
      <c r="R41" s="20">
        <f t="shared" si="17"/>
        <v>52.307692307692314</v>
      </c>
      <c r="S41" s="16" t="s">
        <v>40</v>
      </c>
      <c r="T41" s="16">
        <f t="shared" si="18"/>
        <v>160</v>
      </c>
      <c r="U41" s="16">
        <v>30</v>
      </c>
      <c r="V41" s="16">
        <f t="shared" si="19"/>
        <v>120</v>
      </c>
      <c r="W41" s="16">
        <v>45</v>
      </c>
      <c r="X41" s="16">
        <f t="shared" si="20"/>
        <v>150</v>
      </c>
      <c r="Y41" s="16">
        <v>40</v>
      </c>
      <c r="Z41" s="20">
        <f t="shared" si="21"/>
        <v>50</v>
      </c>
      <c r="AA41" s="16">
        <v>60</v>
      </c>
      <c r="AB41" s="20">
        <f t="shared" si="22"/>
        <v>60</v>
      </c>
      <c r="AC41" s="16">
        <v>59.08</v>
      </c>
      <c r="AD41" s="16">
        <f t="shared" si="23"/>
        <v>98.466666666666669</v>
      </c>
    </row>
    <row r="43" spans="1:30">
      <c r="E43" s="2" t="s">
        <v>36</v>
      </c>
      <c r="G43" s="2">
        <v>24</v>
      </c>
      <c r="I43" s="2">
        <v>60</v>
      </c>
      <c r="K43" s="2">
        <v>30</v>
      </c>
      <c r="S43" s="2">
        <v>30</v>
      </c>
      <c r="U43" s="2">
        <v>25</v>
      </c>
      <c r="W43" s="2">
        <v>30</v>
      </c>
      <c r="Y43" s="2">
        <v>80</v>
      </c>
      <c r="AA43" s="2">
        <v>100</v>
      </c>
      <c r="AC43" s="2">
        <v>60</v>
      </c>
    </row>
    <row r="44" spans="1:30">
      <c r="E44" s="2" t="s">
        <v>37</v>
      </c>
      <c r="H44" s="19">
        <f>AVERAGE(H37:H41)</f>
        <v>85.75</v>
      </c>
      <c r="J44" s="19">
        <f>AVERAGE(J37:J41)</f>
        <v>72.2</v>
      </c>
      <c r="L44" s="19">
        <f>AVERAGE(L37:L41)</f>
        <v>176.66666666666666</v>
      </c>
      <c r="N44" s="19">
        <f>AVERAGE(N37:N41)</f>
        <v>64.978553423587002</v>
      </c>
      <c r="P44" s="19">
        <f>AVERAGE(P37:P41)</f>
        <v>36.561549262371116</v>
      </c>
      <c r="R44" s="19">
        <f>AVERAGE(R37:R41)</f>
        <v>61.346200297287247</v>
      </c>
      <c r="T44" s="19">
        <f>AVERAGE(T37:T41)</f>
        <v>112.66666666666667</v>
      </c>
      <c r="V44" s="19">
        <f>AVERAGE(V37:V41)</f>
        <v>87.2</v>
      </c>
      <c r="X44" s="19">
        <f>AVERAGE(X37:X41)</f>
        <v>96.666666666666671</v>
      </c>
      <c r="Z44" s="19">
        <f>AVERAGE(Z37:Z41)</f>
        <v>65</v>
      </c>
      <c r="AB44" s="19">
        <f>AVERAGE(AB37:AB41)</f>
        <v>55.6</v>
      </c>
      <c r="AD44" s="19">
        <f>AVERAGE(AD37:AD41)</f>
        <v>85.133333333333326</v>
      </c>
    </row>
    <row r="46" spans="1:30">
      <c r="B46" s="10" t="s">
        <v>55</v>
      </c>
      <c r="C46" s="11" t="s">
        <v>56</v>
      </c>
      <c r="D46" s="9" t="s">
        <v>57</v>
      </c>
    </row>
    <row r="47" spans="1:30">
      <c r="B47" s="15" t="s">
        <v>6</v>
      </c>
      <c r="C47" s="18">
        <v>100</v>
      </c>
      <c r="D47" s="9">
        <v>86</v>
      </c>
    </row>
    <row r="48" spans="1:30">
      <c r="B48" s="15" t="s">
        <v>7</v>
      </c>
      <c r="C48" s="18">
        <v>100</v>
      </c>
      <c r="D48" s="9">
        <v>72</v>
      </c>
    </row>
    <row r="49" spans="2:4">
      <c r="B49" s="15" t="s">
        <v>9</v>
      </c>
      <c r="C49" s="18">
        <v>100</v>
      </c>
      <c r="D49" s="9">
        <v>177</v>
      </c>
    </row>
    <row r="50" spans="2:4">
      <c r="B50" s="15" t="s">
        <v>15</v>
      </c>
      <c r="C50" s="18">
        <v>100</v>
      </c>
      <c r="D50" s="9">
        <v>65</v>
      </c>
    </row>
    <row r="51" spans="2:4">
      <c r="B51" s="15" t="s">
        <v>16</v>
      </c>
      <c r="C51" s="18">
        <v>100</v>
      </c>
      <c r="D51" s="9">
        <v>37</v>
      </c>
    </row>
    <row r="52" spans="2:4">
      <c r="B52" s="15" t="s">
        <v>22</v>
      </c>
      <c r="C52" s="18">
        <v>100</v>
      </c>
      <c r="D52" s="9">
        <v>61</v>
      </c>
    </row>
    <row r="53" spans="2:4">
      <c r="B53" s="15" t="s">
        <v>23</v>
      </c>
      <c r="C53" s="18">
        <v>100</v>
      </c>
      <c r="D53" s="9">
        <v>113</v>
      </c>
    </row>
    <row r="54" spans="2:4">
      <c r="B54" s="15" t="s">
        <v>11</v>
      </c>
      <c r="C54" s="18">
        <v>100</v>
      </c>
      <c r="D54" s="9">
        <v>87</v>
      </c>
    </row>
    <row r="55" spans="2:4">
      <c r="B55" s="15" t="s">
        <v>12</v>
      </c>
      <c r="C55" s="18">
        <v>100</v>
      </c>
      <c r="D55" s="9">
        <v>97</v>
      </c>
    </row>
    <row r="56" spans="2:4">
      <c r="B56" s="15" t="s">
        <v>14</v>
      </c>
      <c r="C56" s="18">
        <v>100</v>
      </c>
      <c r="D56" s="9">
        <v>65</v>
      </c>
    </row>
    <row r="57" spans="2:4">
      <c r="B57" s="15" t="s">
        <v>13</v>
      </c>
      <c r="C57" s="18">
        <v>100</v>
      </c>
      <c r="D57" s="9">
        <v>56</v>
      </c>
    </row>
    <row r="58" spans="2:4">
      <c r="B58" s="15" t="s">
        <v>38</v>
      </c>
      <c r="C58" s="18">
        <v>100</v>
      </c>
      <c r="D58" s="9">
        <v>85</v>
      </c>
    </row>
  </sheetData>
  <mergeCells count="24">
    <mergeCell ref="F1:F2"/>
    <mergeCell ref="G1:J1"/>
    <mergeCell ref="K1:L1"/>
    <mergeCell ref="M1:T1"/>
    <mergeCell ref="U1:Z1"/>
    <mergeCell ref="A1:A2"/>
    <mergeCell ref="B1:B2"/>
    <mergeCell ref="C1:C2"/>
    <mergeCell ref="D1:D2"/>
    <mergeCell ref="E1:E2"/>
    <mergeCell ref="F35:F36"/>
    <mergeCell ref="A35:A36"/>
    <mergeCell ref="B35:B36"/>
    <mergeCell ref="C35:C36"/>
    <mergeCell ref="D35:D36"/>
    <mergeCell ref="E35:E36"/>
    <mergeCell ref="AA1:AB1"/>
    <mergeCell ref="AC1:AD1"/>
    <mergeCell ref="G35:J35"/>
    <mergeCell ref="K35:L35"/>
    <mergeCell ref="M35:T35"/>
    <mergeCell ref="U35:Z35"/>
    <mergeCell ref="AA35:AB35"/>
    <mergeCell ref="AC35:AD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2015-04-30T00:15:39Z</dcterms:modified>
</cp:coreProperties>
</file>