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F36" i="1"/>
  <c r="AF37"/>
  <c r="AF38"/>
  <c r="AF39"/>
  <c r="AF40"/>
  <c r="AF35"/>
  <c r="AD36"/>
  <c r="AD37"/>
  <c r="AD38"/>
  <c r="AD39"/>
  <c r="AD40"/>
  <c r="AD35"/>
  <c r="AB36"/>
  <c r="AB37"/>
  <c r="AB38"/>
  <c r="AB39"/>
  <c r="AB40"/>
  <c r="AB35"/>
  <c r="Z36"/>
  <c r="Z37"/>
  <c r="Z38"/>
  <c r="Z39"/>
  <c r="Z40"/>
  <c r="Z35"/>
  <c r="X36"/>
  <c r="X37"/>
  <c r="X38"/>
  <c r="X39"/>
  <c r="X40"/>
  <c r="X35"/>
  <c r="V36"/>
  <c r="V37"/>
  <c r="V44" s="1"/>
  <c r="V38"/>
  <c r="V39"/>
  <c r="V40"/>
  <c r="V35"/>
  <c r="T36"/>
  <c r="T37"/>
  <c r="T38"/>
  <c r="T39"/>
  <c r="T40"/>
  <c r="T35"/>
  <c r="R36"/>
  <c r="R37"/>
  <c r="R38"/>
  <c r="R39"/>
  <c r="R40"/>
  <c r="R35"/>
  <c r="AF4"/>
  <c r="AF5"/>
  <c r="AF6"/>
  <c r="AF7"/>
  <c r="AF3"/>
  <c r="P36"/>
  <c r="P37"/>
  <c r="P38"/>
  <c r="P39"/>
  <c r="P40"/>
  <c r="P35"/>
  <c r="N36"/>
  <c r="N37"/>
  <c r="N38"/>
  <c r="N39"/>
  <c r="N40"/>
  <c r="N35"/>
  <c r="L36"/>
  <c r="L37"/>
  <c r="L38"/>
  <c r="L39"/>
  <c r="L40"/>
  <c r="L35"/>
  <c r="J36"/>
  <c r="J37"/>
  <c r="J38"/>
  <c r="J39"/>
  <c r="J40"/>
  <c r="J35"/>
  <c r="H36"/>
  <c r="H37"/>
  <c r="H38"/>
  <c r="H39"/>
  <c r="H40"/>
  <c r="H35"/>
  <c r="AF44"/>
  <c r="AD44"/>
  <c r="AB44"/>
  <c r="Z44"/>
  <c r="X44"/>
  <c r="T44"/>
  <c r="R44"/>
  <c r="P44"/>
  <c r="N44"/>
  <c r="L44"/>
  <c r="J44"/>
  <c r="H44"/>
  <c r="AF11"/>
  <c r="AD11"/>
  <c r="AB11"/>
  <c r="Z11"/>
  <c r="X11"/>
  <c r="V11"/>
  <c r="T11"/>
  <c r="R11"/>
  <c r="P11"/>
  <c r="N11"/>
  <c r="L11"/>
  <c r="J11"/>
  <c r="H11"/>
  <c r="AD4"/>
  <c r="AD5"/>
  <c r="AD6"/>
  <c r="AD7"/>
  <c r="AD3"/>
  <c r="AB4"/>
  <c r="AB5"/>
  <c r="AB6"/>
  <c r="AB7"/>
  <c r="AB3"/>
  <c r="Z4"/>
  <c r="Z5"/>
  <c r="Z6"/>
  <c r="Z7"/>
  <c r="Z3"/>
  <c r="X4"/>
  <c r="X5"/>
  <c r="X6"/>
  <c r="X7"/>
  <c r="X3"/>
  <c r="V4"/>
  <c r="V5"/>
  <c r="V6"/>
  <c r="V7"/>
  <c r="V3"/>
  <c r="T4"/>
  <c r="T5"/>
  <c r="T6"/>
  <c r="T7"/>
  <c r="T3"/>
  <c r="R4"/>
  <c r="R5"/>
  <c r="R6"/>
  <c r="R7"/>
  <c r="R3"/>
  <c r="P4"/>
  <c r="P5"/>
  <c r="P6"/>
  <c r="P7"/>
  <c r="P3"/>
  <c r="N4"/>
  <c r="N5"/>
  <c r="N6"/>
  <c r="N7"/>
  <c r="N3"/>
  <c r="L4"/>
  <c r="L5"/>
  <c r="L6"/>
  <c r="L7"/>
  <c r="L3"/>
  <c r="J4"/>
  <c r="J5"/>
  <c r="J6"/>
  <c r="J7"/>
  <c r="J3"/>
  <c r="H4"/>
  <c r="H5"/>
  <c r="H6"/>
  <c r="H7"/>
  <c r="H3"/>
</calcChain>
</file>

<file path=xl/sharedStrings.xml><?xml version="1.0" encoding="utf-8"?>
<sst xmlns="http://schemas.openxmlformats.org/spreadsheetml/2006/main" count="163" uniqueCount="67">
  <si>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</si>
  <si>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</si>
  <si>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</si>
  <si>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</si>
  <si>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</si>
  <si>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</si>
  <si>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</si>
  <si>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</si>
  <si>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</si>
  <si>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</si>
  <si>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HIGH JUMP</t>
  </si>
  <si>
    <t>STORK STAND TEST</t>
  </si>
  <si>
    <t>BALANCE</t>
  </si>
  <si>
    <t>SIT UP</t>
  </si>
  <si>
    <t>PUSH UP</t>
  </si>
  <si>
    <t>BACK LIFT</t>
  </si>
  <si>
    <t>SQUATS</t>
  </si>
  <si>
    <t>MEDICINE BALL</t>
  </si>
  <si>
    <t>AEROBIC CAPACITY</t>
  </si>
  <si>
    <t>P</t>
  </si>
  <si>
    <t>L</t>
  </si>
  <si>
    <t>STRENGTH (1 RM)</t>
  </si>
  <si>
    <t xml:space="preserve"> MUSCLE STAMINA</t>
  </si>
  <si>
    <t>POWER ENDURANCE</t>
  </si>
  <si>
    <t>BENCH PULL</t>
  </si>
  <si>
    <t>HAND GRIP</t>
  </si>
  <si>
    <t>AMUDIN</t>
  </si>
  <si>
    <t>AMELIA</t>
  </si>
  <si>
    <t>3,5</t>
  </si>
  <si>
    <t>UJI AYU SUKMANDIRI</t>
  </si>
  <si>
    <t>MAUDILA TANNIA H</t>
  </si>
  <si>
    <t>TAUFIK KAMRAN</t>
  </si>
  <si>
    <t>SITI KISWANTI</t>
  </si>
  <si>
    <t>ASTI HERMIATI</t>
  </si>
  <si>
    <t>ASYIFA PUTRI UTAMI</t>
  </si>
  <si>
    <t>INDRA YOGA S</t>
  </si>
  <si>
    <t>SYABBUDIN</t>
  </si>
  <si>
    <t>BERDI DEI HEKI</t>
  </si>
  <si>
    <t>VO2 MAX</t>
  </si>
  <si>
    <t>T</t>
  </si>
  <si>
    <t>% X</t>
  </si>
  <si>
    <t>109</t>
  </si>
  <si>
    <t>99</t>
  </si>
  <si>
    <t>76</t>
  </si>
  <si>
    <t>78</t>
  </si>
  <si>
    <t>50</t>
  </si>
  <si>
    <t>52</t>
  </si>
  <si>
    <t>49</t>
  </si>
  <si>
    <t>45</t>
  </si>
  <si>
    <t>3 BB</t>
  </si>
  <si>
    <t>2.BB</t>
  </si>
  <si>
    <t>PARAMETER</t>
  </si>
  <si>
    <t>Target</t>
  </si>
  <si>
    <t>Hasil</t>
  </si>
  <si>
    <t>HURDLE JUMP</t>
  </si>
  <si>
    <t>%</t>
  </si>
  <si>
    <t>36</t>
  </si>
  <si>
    <t>57</t>
  </si>
  <si>
    <t>53</t>
  </si>
  <si>
    <t>63</t>
  </si>
  <si>
    <t>59</t>
  </si>
  <si>
    <t>55</t>
  </si>
  <si>
    <t>34</t>
  </si>
  <si>
    <t>32</t>
  </si>
  <si>
    <t>28</t>
  </si>
  <si>
    <t>41</t>
  </si>
  <si>
    <t>38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</si>
</sst>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0" fontId="0" fillId="0" borderId="0" xfId="0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0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PANJAT TEBING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Sheet1!$D$13</c:f>
              <c:strCache>
                <c:ptCount val="1"/>
              </c:strCache>
            </c:strRef>
          </c:tx>
          <c:cat>
            <c:strRef>
              <c:f>Sheet1!$C$14:$C$26</c:f>
              <c:strCache>
                <c:ptCount val="13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PULL</c:v>
                </c:pt>
                <c:pt idx="7">
                  <c:v>HAND GRIP</c:v>
                </c:pt>
                <c:pt idx="8">
                  <c:v>SIT UP</c:v>
                </c:pt>
                <c:pt idx="9">
                  <c:v>PUSH UP</c:v>
                </c:pt>
                <c:pt idx="10">
                  <c:v>BACK LIFT</c:v>
                </c:pt>
                <c:pt idx="11">
                  <c:v>HURDLE JUMP</c:v>
                </c:pt>
                <c:pt idx="12">
                  <c:v>VO2 MAX</c:v>
                </c:pt>
              </c:strCache>
            </c:strRef>
          </c:cat>
          <c:val>
            <c:numRef>
              <c:f>Sheet1!$D$14:$D$26</c:f>
              <c:numCache>
                <c:formatCode>General</c:formatCode>
                <c:ptCount val="13"/>
              </c:numCache>
            </c:numRef>
          </c:val>
        </c:ser>
        <c:ser>
          <c:idx val="1"/>
          <c:order val="1"/>
          <c:tx>
            <c:strRef>
              <c:f>Sheet1!$E$13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Sheet1!$C$14:$C$26</c:f>
              <c:strCache>
                <c:ptCount val="13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PULL</c:v>
                </c:pt>
                <c:pt idx="7">
                  <c:v>HAND GRIP</c:v>
                </c:pt>
                <c:pt idx="8">
                  <c:v>SIT UP</c:v>
                </c:pt>
                <c:pt idx="9">
                  <c:v>PUSH UP</c:v>
                </c:pt>
                <c:pt idx="10">
                  <c:v>BACK LIFT</c:v>
                </c:pt>
                <c:pt idx="11">
                  <c:v>HURDLE JUMP</c:v>
                </c:pt>
                <c:pt idx="12">
                  <c:v>VO2 MAX</c:v>
                </c:pt>
              </c:strCache>
            </c:strRef>
          </c:cat>
          <c:val>
            <c:numRef>
              <c:f>Sheet1!$E$14:$E$26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Sheet1!$F$13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Sheet1!$C$14:$C$26</c:f>
              <c:strCache>
                <c:ptCount val="13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PULL</c:v>
                </c:pt>
                <c:pt idx="7">
                  <c:v>HAND GRIP</c:v>
                </c:pt>
                <c:pt idx="8">
                  <c:v>SIT UP</c:v>
                </c:pt>
                <c:pt idx="9">
                  <c:v>PUSH UP</c:v>
                </c:pt>
                <c:pt idx="10">
                  <c:v>BACK LIFT</c:v>
                </c:pt>
                <c:pt idx="11">
                  <c:v>HURDLE JUMP</c:v>
                </c:pt>
                <c:pt idx="12">
                  <c:v>VO2 MAX</c:v>
                </c:pt>
              </c:strCache>
            </c:strRef>
          </c:cat>
          <c:val>
            <c:numRef>
              <c:f>Sheet1!$F$14:$F$26</c:f>
              <c:numCache>
                <c:formatCode>General</c:formatCode>
                <c:ptCount val="13"/>
                <c:pt idx="0">
                  <c:v>70.3</c:v>
                </c:pt>
                <c:pt idx="1">
                  <c:v>107.8</c:v>
                </c:pt>
                <c:pt idx="2">
                  <c:v>42.8</c:v>
                </c:pt>
                <c:pt idx="3">
                  <c:v>75.459999999999994</c:v>
                </c:pt>
                <c:pt idx="4">
                  <c:v>49.25</c:v>
                </c:pt>
                <c:pt idx="5">
                  <c:v>79.790000000000006</c:v>
                </c:pt>
                <c:pt idx="6">
                  <c:v>81.3</c:v>
                </c:pt>
                <c:pt idx="7">
                  <c:v>94.4</c:v>
                </c:pt>
                <c:pt idx="8">
                  <c:v>106</c:v>
                </c:pt>
                <c:pt idx="9">
                  <c:v>147.5</c:v>
                </c:pt>
                <c:pt idx="10">
                  <c:v>72.8</c:v>
                </c:pt>
                <c:pt idx="11">
                  <c:v>104.5</c:v>
                </c:pt>
                <c:pt idx="12">
                  <c:v>84.97</c:v>
                </c:pt>
              </c:numCache>
            </c:numRef>
          </c:val>
        </c:ser>
        <c:axId val="38093952"/>
        <c:axId val="38095488"/>
      </c:radarChart>
      <c:catAx>
        <c:axId val="3809395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38095488"/>
        <c:crosses val="autoZero"/>
        <c:auto val="1"/>
        <c:lblAlgn val="ctr"/>
        <c:lblOffset val="100"/>
      </c:catAx>
      <c:valAx>
        <c:axId val="380954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809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PANJAT TEBING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Sheet1!$D$46</c:f>
              <c:strCache>
                <c:ptCount val="1"/>
              </c:strCache>
            </c:strRef>
          </c:tx>
          <c:cat>
            <c:strRef>
              <c:f>Sheet1!$C$47:$C$59</c:f>
              <c:strCache>
                <c:ptCount val="13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PULL</c:v>
                </c:pt>
                <c:pt idx="7">
                  <c:v>HAND GRIP</c:v>
                </c:pt>
                <c:pt idx="8">
                  <c:v>SIT UP</c:v>
                </c:pt>
                <c:pt idx="9">
                  <c:v>PUSH UP</c:v>
                </c:pt>
                <c:pt idx="10">
                  <c:v>BACK LIFT</c:v>
                </c:pt>
                <c:pt idx="11">
                  <c:v>HURDLE JUMP</c:v>
                </c:pt>
                <c:pt idx="12">
                  <c:v>VO2 MAX</c:v>
                </c:pt>
              </c:strCache>
            </c:strRef>
          </c:cat>
          <c:val>
            <c:numRef>
              <c:f>Sheet1!$D$47:$D$59</c:f>
              <c:numCache>
                <c:formatCode>General</c:formatCode>
                <c:ptCount val="13"/>
              </c:numCache>
            </c:numRef>
          </c:val>
        </c:ser>
        <c:ser>
          <c:idx val="1"/>
          <c:order val="1"/>
          <c:tx>
            <c:strRef>
              <c:f>Sheet1!$E$46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Sheet1!$C$47:$C$59</c:f>
              <c:strCache>
                <c:ptCount val="13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PULL</c:v>
                </c:pt>
                <c:pt idx="7">
                  <c:v>HAND GRIP</c:v>
                </c:pt>
                <c:pt idx="8">
                  <c:v>SIT UP</c:v>
                </c:pt>
                <c:pt idx="9">
                  <c:v>PUSH UP</c:v>
                </c:pt>
                <c:pt idx="10">
                  <c:v>BACK LIFT</c:v>
                </c:pt>
                <c:pt idx="11">
                  <c:v>HURDLE JUMP</c:v>
                </c:pt>
                <c:pt idx="12">
                  <c:v>VO2 MAX</c:v>
                </c:pt>
              </c:strCache>
            </c:strRef>
          </c:cat>
          <c:val>
            <c:numRef>
              <c:f>Sheet1!$E$47:$E$59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Sheet1!$F$46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Sheet1!$C$47:$C$59</c:f>
              <c:strCache>
                <c:ptCount val="13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HIGH JUMP</c:v>
                </c:pt>
                <c:pt idx="4">
                  <c:v>MEDICINE BALL</c:v>
                </c:pt>
                <c:pt idx="5">
                  <c:v>SQUATS</c:v>
                </c:pt>
                <c:pt idx="6">
                  <c:v>BENCH PULL</c:v>
                </c:pt>
                <c:pt idx="7">
                  <c:v>HAND GRIP</c:v>
                </c:pt>
                <c:pt idx="8">
                  <c:v>SIT UP</c:v>
                </c:pt>
                <c:pt idx="9">
                  <c:v>PUSH UP</c:v>
                </c:pt>
                <c:pt idx="10">
                  <c:v>BACK LIFT</c:v>
                </c:pt>
                <c:pt idx="11">
                  <c:v>HURDLE JUMP</c:v>
                </c:pt>
                <c:pt idx="12">
                  <c:v>VO2 MAX</c:v>
                </c:pt>
              </c:strCache>
            </c:strRef>
          </c:cat>
          <c:val>
            <c:numRef>
              <c:f>Sheet1!$F$47:$F$59</c:f>
              <c:numCache>
                <c:formatCode>General</c:formatCode>
                <c:ptCount val="13"/>
                <c:pt idx="0">
                  <c:v>61.5</c:v>
                </c:pt>
                <c:pt idx="1">
                  <c:v>76.27</c:v>
                </c:pt>
                <c:pt idx="2">
                  <c:v>60.57</c:v>
                </c:pt>
                <c:pt idx="3">
                  <c:v>59.2</c:v>
                </c:pt>
                <c:pt idx="4">
                  <c:v>51</c:v>
                </c:pt>
                <c:pt idx="5">
                  <c:v>58.89</c:v>
                </c:pt>
                <c:pt idx="6">
                  <c:v>60.08</c:v>
                </c:pt>
                <c:pt idx="7">
                  <c:v>96.11</c:v>
                </c:pt>
                <c:pt idx="8">
                  <c:v>100</c:v>
                </c:pt>
                <c:pt idx="9">
                  <c:v>94.67</c:v>
                </c:pt>
                <c:pt idx="10">
                  <c:v>78</c:v>
                </c:pt>
                <c:pt idx="11">
                  <c:v>58</c:v>
                </c:pt>
                <c:pt idx="12">
                  <c:v>72.52</c:v>
                </c:pt>
              </c:numCache>
            </c:numRef>
          </c:val>
        </c:ser>
        <c:axId val="38130048"/>
        <c:axId val="38131584"/>
      </c:radarChart>
      <c:catAx>
        <c:axId val="38130048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38131584"/>
        <c:crosses val="autoZero"/>
        <c:auto val="1"/>
        <c:lblAlgn val="ctr"/>
        <c:lblOffset val="100"/>
      </c:catAx>
      <c:valAx>
        <c:axId val="38131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8130048"/>
        <c:crosses val="autoZero"/>
        <c:crossBetween val="between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444499</xdr:colOff>
      <xdr:row>12</xdr:row>
      <xdr:rowOff>15875</xdr:rowOff>
    </xdr:from>
    <xdr:to>
      <xdr:col>20</xdr:col>
      <xdr:colOff>79374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31749</xdr:colOff>
      <xdr:row>45</xdr:row>
      <xdr:rowOff>31750</xdr:rowOff>
    </xdr:from>
    <xdr:to>
      <xdr:col>19</xdr:col>
      <xdr:colOff>158750</xdr:colOff>
      <xdr:row>61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9"/>
  <sheetViews>
    <sheetView tabSelected="1" topLeftCell="A33" zoomScale="60" zoomScaleNormal="60" workbookViewId="0">
      <selection activeCell="W24" sqref="W24"/>
    </sheetView>
  </sheetViews>
  <sheetFormatPr defaultRowHeight="15.75"/>
  <cols>
    <col min="1" max="1" width="4.85546875" style="2" customWidth="1"/>
    <col min="2" max="2" width="27.42578125" style="2" customWidth="1"/>
    <col min="3" max="3" width="14.42578125" style="2" customWidth="1"/>
    <col min="4" max="4" width="4.28515625" style="2" customWidth="1"/>
    <col min="5" max="5" width="7.7109375" style="2" customWidth="1"/>
    <col min="6" max="6" width="6.42578125" style="2" customWidth="1"/>
    <col min="7" max="15" width="6.7109375" style="2" customWidth="1"/>
    <col min="16" max="16" width="6.7109375" customWidth="1"/>
    <col min="17" max="31" width="6.7109375" style="2" customWidth="1"/>
    <col min="32" max="32" width="6.7109375" style="1" customWidth="1"/>
    <col min="33" max="16384" width="9.140625" style="1"/>
  </cols>
  <sheetData>
    <row r="1" spans="1:32" s="3" customFormat="1" ht="47.2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 t="s">
        <v>8</v>
      </c>
      <c r="H1" s="22"/>
      <c r="I1" s="22"/>
      <c r="J1" s="23"/>
      <c r="K1" s="21" t="s">
        <v>12</v>
      </c>
      <c r="L1" s="23"/>
      <c r="M1" s="24" t="s">
        <v>9</v>
      </c>
      <c r="N1" s="25"/>
      <c r="O1" s="25"/>
      <c r="P1" s="26"/>
      <c r="Q1" s="21" t="s">
        <v>21</v>
      </c>
      <c r="R1" s="22"/>
      <c r="S1" s="22"/>
      <c r="T1" s="22"/>
      <c r="U1" s="22"/>
      <c r="V1" s="23"/>
      <c r="W1" s="21" t="s">
        <v>22</v>
      </c>
      <c r="X1" s="22"/>
      <c r="Y1" s="22"/>
      <c r="Z1" s="22"/>
      <c r="AA1" s="22"/>
      <c r="AB1" s="23"/>
      <c r="AC1" s="21" t="s">
        <v>23</v>
      </c>
      <c r="AD1" s="23"/>
      <c r="AE1" s="20" t="s">
        <v>18</v>
      </c>
      <c r="AF1" s="20"/>
    </row>
    <row r="2" spans="1:32" s="3" customFormat="1" ht="78.75">
      <c r="A2" s="20"/>
      <c r="B2" s="20"/>
      <c r="C2" s="20"/>
      <c r="D2" s="20"/>
      <c r="E2" s="20"/>
      <c r="F2" s="20"/>
      <c r="G2" s="7" t="s">
        <v>6</v>
      </c>
      <c r="H2" s="7" t="s">
        <v>55</v>
      </c>
      <c r="I2" s="7" t="s">
        <v>7</v>
      </c>
      <c r="J2" s="7" t="s">
        <v>55</v>
      </c>
      <c r="K2" s="7" t="s">
        <v>11</v>
      </c>
      <c r="L2" s="7" t="s">
        <v>55</v>
      </c>
      <c r="M2" s="7" t="s">
        <v>10</v>
      </c>
      <c r="N2" s="7" t="s">
        <v>55</v>
      </c>
      <c r="O2" s="7" t="s">
        <v>17</v>
      </c>
      <c r="P2" s="7" t="s">
        <v>55</v>
      </c>
      <c r="Q2" s="7" t="s">
        <v>16</v>
      </c>
      <c r="R2" s="7" t="s">
        <v>55</v>
      </c>
      <c r="S2" s="7" t="s">
        <v>24</v>
      </c>
      <c r="T2" s="7" t="s">
        <v>55</v>
      </c>
      <c r="U2" s="7" t="s">
        <v>25</v>
      </c>
      <c r="V2" s="7" t="s">
        <v>55</v>
      </c>
      <c r="W2" s="7" t="s">
        <v>13</v>
      </c>
      <c r="X2" s="7" t="s">
        <v>55</v>
      </c>
      <c r="Y2" s="7" t="s">
        <v>14</v>
      </c>
      <c r="Z2" s="7" t="s">
        <v>55</v>
      </c>
      <c r="AA2" s="7" t="s">
        <v>15</v>
      </c>
      <c r="AB2" s="7" t="s">
        <v>55</v>
      </c>
      <c r="AC2" s="7" t="s">
        <v>54</v>
      </c>
      <c r="AD2" s="7" t="s">
        <v>55</v>
      </c>
      <c r="AE2" s="7" t="s">
        <v>38</v>
      </c>
      <c r="AF2" s="7" t="s">
        <v>55</v>
      </c>
    </row>
    <row r="3" spans="1:32">
      <c r="A3" s="4">
        <v>1</v>
      </c>
      <c r="B3" s="6" t="s">
        <v>26</v>
      </c>
      <c r="C3" s="5">
        <v>34080</v>
      </c>
      <c r="D3" s="4" t="s">
        <v>20</v>
      </c>
      <c r="E3" s="4">
        <v>170</v>
      </c>
      <c r="F3" s="4">
        <v>59</v>
      </c>
      <c r="G3" s="15">
        <v>15.9</v>
      </c>
      <c r="H3" s="17">
        <f>G3/20*100</f>
        <v>79.5</v>
      </c>
      <c r="I3" s="15">
        <v>54.2</v>
      </c>
      <c r="J3" s="15">
        <f>I3/50*100</f>
        <v>108.4</v>
      </c>
      <c r="K3" s="15">
        <v>20</v>
      </c>
      <c r="L3" s="17">
        <f>K3/50*100</f>
        <v>40</v>
      </c>
      <c r="M3" s="15">
        <v>50.7</v>
      </c>
      <c r="N3" s="17">
        <f>M3/70*100</f>
        <v>72.428571428571431</v>
      </c>
      <c r="O3" s="15">
        <v>3.9</v>
      </c>
      <c r="P3" s="18">
        <f>O3/8*100</f>
        <v>48.75</v>
      </c>
      <c r="Q3" s="15">
        <v>198</v>
      </c>
      <c r="R3" s="15">
        <f>Q3/(F3*3)*100</f>
        <v>111.86440677966101</v>
      </c>
      <c r="S3" s="15">
        <v>82</v>
      </c>
      <c r="T3" s="17">
        <f>S3/(F3*2)*100</f>
        <v>69.491525423728817</v>
      </c>
      <c r="U3" s="15">
        <v>40</v>
      </c>
      <c r="V3" s="15">
        <f>U3/50*100</f>
        <v>80</v>
      </c>
      <c r="W3" s="15">
        <v>32</v>
      </c>
      <c r="X3" s="15">
        <f>W3/30*100</f>
        <v>106.66666666666667</v>
      </c>
      <c r="Y3" s="15">
        <v>45</v>
      </c>
      <c r="Z3" s="15">
        <f>Y3/40*100</f>
        <v>112.5</v>
      </c>
      <c r="AA3" s="15">
        <v>60</v>
      </c>
      <c r="AB3" s="17">
        <f>AA3/100*100</f>
        <v>60</v>
      </c>
      <c r="AC3" s="15">
        <v>135</v>
      </c>
      <c r="AD3" s="15">
        <f>AC3/120*100</f>
        <v>112.5</v>
      </c>
      <c r="AE3" s="15">
        <v>49.33</v>
      </c>
      <c r="AF3" s="15">
        <f>AE3/55*100</f>
        <v>89.690909090909088</v>
      </c>
    </row>
    <row r="4" spans="1:32">
      <c r="A4" s="4">
        <v>2</v>
      </c>
      <c r="B4" s="6" t="s">
        <v>31</v>
      </c>
      <c r="C4" s="5">
        <v>33491</v>
      </c>
      <c r="D4" s="4" t="s">
        <v>20</v>
      </c>
      <c r="E4" s="4">
        <v>165</v>
      </c>
      <c r="F4" s="4">
        <v>55</v>
      </c>
      <c r="G4" s="15">
        <v>15.6</v>
      </c>
      <c r="H4" s="17">
        <f t="shared" ref="H4:H7" si="0">G4/20*100</f>
        <v>78</v>
      </c>
      <c r="I4" s="15">
        <v>49.5</v>
      </c>
      <c r="J4" s="15">
        <f t="shared" ref="J4:J7" si="1">I4/50*100</f>
        <v>99</v>
      </c>
      <c r="K4" s="15">
        <v>47.55</v>
      </c>
      <c r="L4" s="15">
        <f t="shared" ref="L4:L7" si="2">K4/50*100</f>
        <v>95.1</v>
      </c>
      <c r="M4" s="15">
        <v>45.3</v>
      </c>
      <c r="N4" s="17">
        <f t="shared" ref="N4:N7" si="3">M4/70*100</f>
        <v>64.714285714285708</v>
      </c>
      <c r="O4" s="15">
        <v>3.7</v>
      </c>
      <c r="P4" s="18">
        <f t="shared" ref="P4:P7" si="4">O4/8*100</f>
        <v>46.25</v>
      </c>
      <c r="Q4" s="15">
        <v>86</v>
      </c>
      <c r="R4" s="17">
        <f t="shared" ref="R4:R7" si="5">Q4/(F4*3)*100</f>
        <v>52.121212121212125</v>
      </c>
      <c r="S4" s="15" t="s">
        <v>41</v>
      </c>
      <c r="T4" s="15">
        <f t="shared" ref="T4:T7" si="6">S4/(F4*2)*100</f>
        <v>99.090909090909093</v>
      </c>
      <c r="U4" s="15" t="s">
        <v>45</v>
      </c>
      <c r="V4" s="15">
        <f t="shared" ref="V4:V7" si="7">U4/50*100</f>
        <v>100</v>
      </c>
      <c r="W4" s="15">
        <v>38</v>
      </c>
      <c r="X4" s="15">
        <f t="shared" ref="X4:X7" si="8">W4/30*100</f>
        <v>126.66666666666666</v>
      </c>
      <c r="Y4" s="15">
        <v>70</v>
      </c>
      <c r="Z4" s="15">
        <f t="shared" ref="Z4:Z7" si="9">Y4/40*100</f>
        <v>175</v>
      </c>
      <c r="AA4" s="15">
        <v>60</v>
      </c>
      <c r="AB4" s="17">
        <f t="shared" ref="AB4:AB7" si="10">AA4/100*100</f>
        <v>60</v>
      </c>
      <c r="AC4" s="15">
        <v>135</v>
      </c>
      <c r="AD4" s="15">
        <f t="shared" ref="AD4:AD7" si="11">AC4/120*100</f>
        <v>112.5</v>
      </c>
      <c r="AE4" s="15">
        <v>46.73</v>
      </c>
      <c r="AF4" s="15">
        <f t="shared" ref="AF4:AF7" si="12">AE4/55*100</f>
        <v>84.963636363636368</v>
      </c>
    </row>
    <row r="5" spans="1:32">
      <c r="A5" s="4">
        <v>3</v>
      </c>
      <c r="B5" s="6" t="s">
        <v>35</v>
      </c>
      <c r="C5" s="5">
        <v>31801</v>
      </c>
      <c r="D5" s="4" t="s">
        <v>20</v>
      </c>
      <c r="E5" s="4">
        <v>160</v>
      </c>
      <c r="F5" s="4">
        <v>58</v>
      </c>
      <c r="G5" s="15">
        <v>22.6</v>
      </c>
      <c r="H5" s="15">
        <f t="shared" si="0"/>
        <v>113.00000000000001</v>
      </c>
      <c r="I5" s="15">
        <v>62.1</v>
      </c>
      <c r="J5" s="15">
        <f t="shared" si="1"/>
        <v>124.2</v>
      </c>
      <c r="K5" s="15">
        <v>21.54</v>
      </c>
      <c r="L5" s="17">
        <f t="shared" si="2"/>
        <v>43.08</v>
      </c>
      <c r="M5" s="15">
        <v>59.3</v>
      </c>
      <c r="N5" s="15">
        <f t="shared" si="3"/>
        <v>84.714285714285708</v>
      </c>
      <c r="O5" s="15">
        <v>4.5</v>
      </c>
      <c r="P5" s="18">
        <f t="shared" si="4"/>
        <v>56.25</v>
      </c>
      <c r="Q5" s="15">
        <v>160</v>
      </c>
      <c r="R5" s="15">
        <f t="shared" si="5"/>
        <v>91.954022988505741</v>
      </c>
      <c r="S5" s="15" t="s">
        <v>42</v>
      </c>
      <c r="T5" s="15">
        <f t="shared" si="6"/>
        <v>85.34482758620689</v>
      </c>
      <c r="U5" s="15" t="s">
        <v>46</v>
      </c>
      <c r="V5" s="15">
        <f t="shared" si="7"/>
        <v>104</v>
      </c>
      <c r="W5" s="15">
        <v>34</v>
      </c>
      <c r="X5" s="15">
        <f t="shared" si="8"/>
        <v>113.33333333333333</v>
      </c>
      <c r="Y5" s="15">
        <v>74</v>
      </c>
      <c r="Z5" s="15">
        <f t="shared" si="9"/>
        <v>185</v>
      </c>
      <c r="AA5" s="15">
        <v>100</v>
      </c>
      <c r="AB5" s="15">
        <f t="shared" si="10"/>
        <v>100</v>
      </c>
      <c r="AC5" s="15">
        <v>150</v>
      </c>
      <c r="AD5" s="15">
        <f t="shared" si="11"/>
        <v>125</v>
      </c>
      <c r="AE5" s="15">
        <v>46.66</v>
      </c>
      <c r="AF5" s="15">
        <f t="shared" si="12"/>
        <v>84.836363636363629</v>
      </c>
    </row>
    <row r="6" spans="1:32">
      <c r="A6" s="4">
        <v>4</v>
      </c>
      <c r="B6" s="6" t="s">
        <v>36</v>
      </c>
      <c r="C6" s="5">
        <v>31693</v>
      </c>
      <c r="D6" s="4" t="s">
        <v>20</v>
      </c>
      <c r="E6" s="4">
        <v>165</v>
      </c>
      <c r="F6" s="4">
        <v>49</v>
      </c>
      <c r="G6" s="15">
        <v>7.6</v>
      </c>
      <c r="H6" s="17">
        <f t="shared" si="0"/>
        <v>38</v>
      </c>
      <c r="I6" s="15">
        <v>52.8</v>
      </c>
      <c r="J6" s="15">
        <f t="shared" si="1"/>
        <v>105.60000000000001</v>
      </c>
      <c r="K6" s="15">
        <v>9</v>
      </c>
      <c r="L6" s="17">
        <f t="shared" si="2"/>
        <v>18</v>
      </c>
      <c r="M6" s="15">
        <v>46.5</v>
      </c>
      <c r="N6" s="17">
        <f t="shared" si="3"/>
        <v>66.428571428571431</v>
      </c>
      <c r="O6" s="15">
        <v>4.0999999999999996</v>
      </c>
      <c r="P6" s="18">
        <f t="shared" si="4"/>
        <v>51.249999999999993</v>
      </c>
      <c r="Q6" s="15">
        <v>100</v>
      </c>
      <c r="R6" s="17">
        <f t="shared" si="5"/>
        <v>68.027210884353735</v>
      </c>
      <c r="S6" s="15" t="s">
        <v>43</v>
      </c>
      <c r="T6" s="17">
        <f t="shared" si="6"/>
        <v>77.551020408163268</v>
      </c>
      <c r="U6" s="15" t="s">
        <v>47</v>
      </c>
      <c r="V6" s="15">
        <f t="shared" si="7"/>
        <v>98</v>
      </c>
      <c r="W6" s="15">
        <v>29</v>
      </c>
      <c r="X6" s="15">
        <f t="shared" si="8"/>
        <v>96.666666666666671</v>
      </c>
      <c r="Y6" s="15">
        <v>56</v>
      </c>
      <c r="Z6" s="15">
        <f t="shared" si="9"/>
        <v>140</v>
      </c>
      <c r="AA6" s="15">
        <v>55</v>
      </c>
      <c r="AB6" s="17">
        <f t="shared" si="10"/>
        <v>55.000000000000007</v>
      </c>
      <c r="AC6" s="15">
        <v>85</v>
      </c>
      <c r="AD6" s="17">
        <f t="shared" si="11"/>
        <v>70.833333333333343</v>
      </c>
      <c r="AE6" s="15">
        <v>44.56</v>
      </c>
      <c r="AF6" s="15">
        <f t="shared" si="12"/>
        <v>81.018181818181816</v>
      </c>
    </row>
    <row r="7" spans="1:32">
      <c r="A7" s="4">
        <v>5</v>
      </c>
      <c r="B7" s="6" t="s">
        <v>37</v>
      </c>
      <c r="C7" s="5">
        <v>31219</v>
      </c>
      <c r="D7" s="4" t="s">
        <v>20</v>
      </c>
      <c r="E7" s="4">
        <v>165</v>
      </c>
      <c r="F7" s="4">
        <v>52</v>
      </c>
      <c r="G7" s="15">
        <v>8.6</v>
      </c>
      <c r="H7" s="17">
        <f t="shared" si="0"/>
        <v>43</v>
      </c>
      <c r="I7" s="15">
        <v>50.9</v>
      </c>
      <c r="J7" s="15">
        <f t="shared" si="1"/>
        <v>101.8</v>
      </c>
      <c r="K7" s="15">
        <v>8.9</v>
      </c>
      <c r="L7" s="17">
        <f t="shared" si="2"/>
        <v>17.8</v>
      </c>
      <c r="M7" s="15">
        <v>62.3</v>
      </c>
      <c r="N7" s="15">
        <f t="shared" si="3"/>
        <v>89</v>
      </c>
      <c r="O7" s="15">
        <v>3.5</v>
      </c>
      <c r="P7" s="18">
        <f t="shared" si="4"/>
        <v>43.75</v>
      </c>
      <c r="Q7" s="15">
        <v>117</v>
      </c>
      <c r="R7" s="17">
        <f t="shared" si="5"/>
        <v>75</v>
      </c>
      <c r="S7" s="15" t="s">
        <v>44</v>
      </c>
      <c r="T7" s="17">
        <f t="shared" si="6"/>
        <v>75</v>
      </c>
      <c r="U7" s="15" t="s">
        <v>48</v>
      </c>
      <c r="V7" s="15">
        <f t="shared" si="7"/>
        <v>90</v>
      </c>
      <c r="W7" s="15">
        <v>26</v>
      </c>
      <c r="X7" s="15">
        <f t="shared" si="8"/>
        <v>86.666666666666671</v>
      </c>
      <c r="Y7" s="15">
        <v>50</v>
      </c>
      <c r="Z7" s="15">
        <f t="shared" si="9"/>
        <v>125</v>
      </c>
      <c r="AA7" s="15">
        <v>89</v>
      </c>
      <c r="AB7" s="15">
        <f t="shared" si="10"/>
        <v>89</v>
      </c>
      <c r="AC7" s="15">
        <v>122</v>
      </c>
      <c r="AD7" s="15">
        <f t="shared" si="11"/>
        <v>101.66666666666666</v>
      </c>
      <c r="AE7" s="15">
        <v>46.38</v>
      </c>
      <c r="AF7" s="15">
        <f t="shared" si="12"/>
        <v>84.327272727272728</v>
      </c>
    </row>
    <row r="8" spans="1:32">
      <c r="A8" s="4">
        <v>6</v>
      </c>
      <c r="B8" s="6"/>
      <c r="C8" s="5"/>
      <c r="D8" s="4"/>
      <c r="E8" s="4"/>
      <c r="F8" s="4"/>
      <c r="G8" s="15"/>
      <c r="H8" s="15"/>
      <c r="I8" s="15"/>
      <c r="J8" s="15"/>
      <c r="K8" s="15"/>
      <c r="L8" s="15"/>
      <c r="M8" s="15"/>
      <c r="N8" s="15"/>
      <c r="O8" s="15"/>
      <c r="P8" s="19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>
      <c r="A9" s="8"/>
      <c r="B9" s="9"/>
      <c r="C9" s="1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1"/>
      <c r="Q9" s="8"/>
      <c r="R9" s="8"/>
      <c r="S9" s="12"/>
      <c r="T9" s="12"/>
      <c r="U9" s="12"/>
      <c r="V9" s="12"/>
      <c r="W9" s="8"/>
      <c r="X9" s="8"/>
      <c r="Y9" s="8"/>
      <c r="Z9" s="8"/>
      <c r="AA9" s="8"/>
      <c r="AB9" s="8"/>
      <c r="AC9" s="8"/>
      <c r="AD9" s="8"/>
      <c r="AE9" s="8"/>
      <c r="AF9" s="13"/>
    </row>
    <row r="10" spans="1:32">
      <c r="A10" s="8"/>
      <c r="B10" s="9"/>
      <c r="C10" s="10"/>
      <c r="D10" s="8"/>
      <c r="E10" s="8" t="s">
        <v>39</v>
      </c>
      <c r="F10" s="8"/>
      <c r="G10" s="8">
        <v>20</v>
      </c>
      <c r="H10" s="8"/>
      <c r="I10" s="8">
        <v>50</v>
      </c>
      <c r="J10" s="8"/>
      <c r="K10" s="8">
        <v>50</v>
      </c>
      <c r="L10" s="8"/>
      <c r="M10" s="8">
        <v>70</v>
      </c>
      <c r="N10" s="8"/>
      <c r="O10" s="8">
        <v>8</v>
      </c>
      <c r="P10" s="11"/>
      <c r="Q10" s="8" t="s">
        <v>49</v>
      </c>
      <c r="R10" s="8"/>
      <c r="S10" s="12" t="s">
        <v>50</v>
      </c>
      <c r="T10" s="12"/>
      <c r="U10" s="12" t="s">
        <v>45</v>
      </c>
      <c r="V10" s="12"/>
      <c r="W10" s="8">
        <v>30</v>
      </c>
      <c r="X10" s="8"/>
      <c r="Y10" s="8">
        <v>40</v>
      </c>
      <c r="Z10" s="8"/>
      <c r="AA10" s="8">
        <v>100</v>
      </c>
      <c r="AB10" s="8"/>
      <c r="AC10" s="8">
        <v>120</v>
      </c>
      <c r="AD10" s="8"/>
      <c r="AE10" s="8">
        <v>55</v>
      </c>
      <c r="AF10" s="13"/>
    </row>
    <row r="11" spans="1:32">
      <c r="A11" s="8"/>
      <c r="B11" s="9"/>
      <c r="C11" s="10"/>
      <c r="D11" s="8"/>
      <c r="E11" s="8" t="s">
        <v>40</v>
      </c>
      <c r="F11" s="8"/>
      <c r="G11" s="8"/>
      <c r="H11" s="8">
        <f>AVERAGE(H3:H7)</f>
        <v>70.3</v>
      </c>
      <c r="I11" s="8"/>
      <c r="J11" s="8">
        <f>AVERAGE(J3:J7)</f>
        <v>107.8</v>
      </c>
      <c r="K11" s="8"/>
      <c r="L11" s="16">
        <f>AVERAGE(L3:L7)</f>
        <v>42.796000000000006</v>
      </c>
      <c r="M11" s="8"/>
      <c r="N11" s="16">
        <f>AVERAGE(N3:N7)</f>
        <v>75.457142857142856</v>
      </c>
      <c r="O11" s="8"/>
      <c r="P11" s="8">
        <f>AVERAGE(P3:P7)</f>
        <v>49.25</v>
      </c>
      <c r="Q11" s="8"/>
      <c r="R11" s="16">
        <f>AVERAGE(R3:R7)</f>
        <v>79.793370554746531</v>
      </c>
      <c r="S11" s="12"/>
      <c r="T11" s="16">
        <f>AVERAGE(T3:T7)</f>
        <v>81.295656501801616</v>
      </c>
      <c r="U11" s="12"/>
      <c r="V11" s="8">
        <f>AVERAGE(V3:V7)</f>
        <v>94.4</v>
      </c>
      <c r="W11" s="8"/>
      <c r="X11" s="8">
        <f>AVERAGE(X3:X7)</f>
        <v>106</v>
      </c>
      <c r="Y11" s="8"/>
      <c r="Z11" s="8">
        <f>AVERAGE(Z3:Z7)</f>
        <v>147.5</v>
      </c>
      <c r="AA11" s="8"/>
      <c r="AB11" s="8">
        <f>AVERAGE(AB3:AB7)</f>
        <v>72.8</v>
      </c>
      <c r="AC11" s="8"/>
      <c r="AD11" s="8">
        <f>AVERAGE(AD3:AD7)</f>
        <v>104.5</v>
      </c>
      <c r="AE11" s="8"/>
      <c r="AF11" s="16">
        <f>AVERAGE(AF3:AF7)</f>
        <v>84.967272727272729</v>
      </c>
    </row>
    <row r="12" spans="1:32">
      <c r="A12" s="8"/>
      <c r="B12" s="9"/>
      <c r="C12" s="1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11"/>
      <c r="Q12" s="8"/>
      <c r="R12" s="8"/>
      <c r="S12" s="12"/>
      <c r="T12" s="12"/>
      <c r="U12" s="12"/>
      <c r="V12" s="12"/>
      <c r="W12" s="8"/>
      <c r="X12" s="8"/>
      <c r="Y12" s="8"/>
      <c r="Z12" s="8"/>
      <c r="AA12" s="8"/>
      <c r="AB12" s="8"/>
      <c r="AC12" s="8"/>
      <c r="AD12" s="8"/>
      <c r="AE12" s="8"/>
      <c r="AF12" s="13"/>
    </row>
    <row r="13" spans="1:32">
      <c r="A13" s="8"/>
      <c r="B13" s="9"/>
      <c r="C13" s="5" t="s">
        <v>51</v>
      </c>
      <c r="D13" s="4"/>
      <c r="E13" s="4" t="s">
        <v>52</v>
      </c>
      <c r="F13" s="4" t="s">
        <v>53</v>
      </c>
      <c r="G13" s="8"/>
      <c r="H13" s="8"/>
      <c r="I13" s="8"/>
      <c r="J13" s="8"/>
      <c r="K13" s="8"/>
      <c r="L13" s="8"/>
      <c r="M13" s="8"/>
      <c r="N13" s="8"/>
      <c r="O13" s="8"/>
      <c r="P13" s="11"/>
      <c r="Q13" s="8"/>
      <c r="R13" s="8"/>
      <c r="S13" s="12"/>
      <c r="T13" s="12"/>
      <c r="U13" s="12"/>
      <c r="V13" s="12"/>
      <c r="W13" s="8"/>
      <c r="X13" s="8"/>
      <c r="Y13" s="8"/>
      <c r="Z13" s="8"/>
      <c r="AA13" s="8"/>
      <c r="AB13" s="8"/>
      <c r="AC13" s="8"/>
      <c r="AD13" s="8"/>
      <c r="AE13" s="8"/>
      <c r="AF13" s="13"/>
    </row>
    <row r="14" spans="1:32">
      <c r="A14" s="8"/>
      <c r="B14" s="9"/>
      <c r="C14" s="14" t="s">
        <v>6</v>
      </c>
      <c r="D14" s="4"/>
      <c r="E14" s="4">
        <v>100</v>
      </c>
      <c r="F14" s="4">
        <v>70.3</v>
      </c>
      <c r="G14" s="8"/>
      <c r="H14" s="8"/>
      <c r="I14" s="8"/>
      <c r="J14" s="8"/>
      <c r="K14" s="8"/>
      <c r="L14" s="8"/>
      <c r="M14" s="8"/>
      <c r="N14" s="8"/>
      <c r="O14" s="8"/>
      <c r="P14" s="11"/>
      <c r="Q14" s="8"/>
      <c r="R14" s="8"/>
      <c r="S14" s="12"/>
      <c r="T14" s="12"/>
      <c r="U14" s="12"/>
      <c r="V14" s="12"/>
      <c r="W14" s="8"/>
      <c r="X14" s="8"/>
      <c r="Y14" s="8"/>
      <c r="Z14" s="8"/>
      <c r="AA14" s="8"/>
      <c r="AB14" s="8"/>
      <c r="AC14" s="8"/>
      <c r="AD14" s="8"/>
      <c r="AE14" s="8"/>
      <c r="AF14" s="13"/>
    </row>
    <row r="15" spans="1:32">
      <c r="A15" s="8"/>
      <c r="B15" s="9"/>
      <c r="C15" s="14" t="s">
        <v>7</v>
      </c>
      <c r="D15" s="4"/>
      <c r="E15" s="4">
        <v>100</v>
      </c>
      <c r="F15" s="4">
        <v>107.8</v>
      </c>
      <c r="G15" s="8"/>
      <c r="H15" s="8"/>
      <c r="I15" s="8"/>
      <c r="J15" s="8"/>
      <c r="K15" s="8"/>
      <c r="L15" s="8"/>
      <c r="M15" s="8"/>
      <c r="N15" s="8"/>
      <c r="O15" s="8"/>
      <c r="P15" s="11"/>
      <c r="Q15" s="8"/>
      <c r="R15" s="8"/>
      <c r="S15" s="12"/>
      <c r="T15" s="12"/>
      <c r="U15" s="12"/>
      <c r="V15" s="12"/>
      <c r="W15" s="8"/>
      <c r="X15" s="8"/>
      <c r="Y15" s="8"/>
      <c r="Z15" s="8"/>
      <c r="AA15" s="8"/>
      <c r="AB15" s="8"/>
      <c r="AC15" s="8"/>
      <c r="AD15" s="8"/>
      <c r="AE15" s="8"/>
      <c r="AF15" s="13"/>
    </row>
    <row r="16" spans="1:32" ht="30">
      <c r="A16" s="8"/>
      <c r="B16" s="9"/>
      <c r="C16" s="14" t="s">
        <v>11</v>
      </c>
      <c r="D16" s="4"/>
      <c r="E16" s="4">
        <v>100</v>
      </c>
      <c r="F16" s="4">
        <v>42.8</v>
      </c>
      <c r="G16" s="8"/>
      <c r="H16" s="8"/>
      <c r="I16" s="8"/>
      <c r="J16" s="8"/>
      <c r="K16" s="8"/>
      <c r="L16" s="8"/>
      <c r="M16" s="8"/>
      <c r="N16" s="8"/>
      <c r="O16" s="8"/>
      <c r="P16" s="11"/>
      <c r="Q16" s="8"/>
      <c r="R16" s="8"/>
      <c r="S16" s="12"/>
      <c r="T16" s="12"/>
      <c r="U16" s="12"/>
      <c r="V16" s="12"/>
      <c r="W16" s="8"/>
      <c r="X16" s="8"/>
      <c r="Y16" s="8"/>
      <c r="Z16" s="8"/>
      <c r="AA16" s="8"/>
      <c r="AB16" s="8"/>
      <c r="AC16" s="8"/>
      <c r="AD16" s="8"/>
      <c r="AE16" s="8"/>
      <c r="AF16" s="13"/>
    </row>
    <row r="17" spans="1:32">
      <c r="A17" s="8"/>
      <c r="B17" s="9"/>
      <c r="C17" s="14" t="s">
        <v>10</v>
      </c>
      <c r="D17" s="4"/>
      <c r="E17" s="4">
        <v>100</v>
      </c>
      <c r="F17" s="4">
        <v>75.459999999999994</v>
      </c>
      <c r="G17" s="8"/>
      <c r="H17" s="8"/>
      <c r="I17" s="8"/>
      <c r="J17" s="8"/>
      <c r="K17" s="8"/>
      <c r="L17" s="8"/>
      <c r="M17" s="8"/>
      <c r="N17" s="8"/>
      <c r="O17" s="8"/>
      <c r="P17" s="11"/>
      <c r="Q17" s="8"/>
      <c r="R17" s="8"/>
      <c r="S17" s="12"/>
      <c r="T17" s="12"/>
      <c r="U17" s="12"/>
      <c r="V17" s="12"/>
      <c r="W17" s="8"/>
      <c r="X17" s="8"/>
      <c r="Y17" s="8"/>
      <c r="Z17" s="8"/>
      <c r="AA17" s="8"/>
      <c r="AB17" s="8"/>
      <c r="AC17" s="8"/>
      <c r="AD17" s="8"/>
      <c r="AE17" s="8"/>
      <c r="AF17" s="13"/>
    </row>
    <row r="18" spans="1:32">
      <c r="A18" s="8"/>
      <c r="B18" s="9"/>
      <c r="C18" s="14" t="s">
        <v>17</v>
      </c>
      <c r="D18" s="4"/>
      <c r="E18" s="4">
        <v>100</v>
      </c>
      <c r="F18" s="4">
        <v>49.25</v>
      </c>
      <c r="G18" s="8"/>
      <c r="H18" s="8"/>
      <c r="I18" s="8"/>
      <c r="J18" s="8"/>
      <c r="K18" s="8"/>
      <c r="L18" s="8"/>
      <c r="M18" s="8"/>
      <c r="N18" s="8"/>
      <c r="O18" s="8"/>
      <c r="P18" s="11"/>
      <c r="Q18" s="8"/>
      <c r="R18" s="8"/>
      <c r="S18" s="12"/>
      <c r="T18" s="12"/>
      <c r="U18" s="12"/>
      <c r="V18" s="12"/>
      <c r="W18" s="8"/>
      <c r="X18" s="8"/>
      <c r="Y18" s="8"/>
      <c r="Z18" s="8"/>
      <c r="AA18" s="8"/>
      <c r="AB18" s="8"/>
      <c r="AC18" s="8"/>
      <c r="AD18" s="8"/>
      <c r="AE18" s="8"/>
      <c r="AF18" s="13"/>
    </row>
    <row r="19" spans="1:32">
      <c r="A19" s="8"/>
      <c r="B19" s="9"/>
      <c r="C19" s="14" t="s">
        <v>16</v>
      </c>
      <c r="D19" s="4"/>
      <c r="E19" s="4">
        <v>100</v>
      </c>
      <c r="F19" s="4">
        <v>79.790000000000006</v>
      </c>
      <c r="G19" s="8"/>
      <c r="H19" s="8"/>
      <c r="I19" s="8"/>
      <c r="J19" s="8"/>
      <c r="K19" s="8"/>
      <c r="L19" s="8"/>
      <c r="M19" s="8"/>
      <c r="N19" s="8"/>
      <c r="O19" s="8"/>
      <c r="P19" s="11"/>
      <c r="Q19" s="8"/>
      <c r="R19" s="8"/>
      <c r="S19" s="12"/>
      <c r="T19" s="12"/>
      <c r="U19" s="12"/>
      <c r="V19" s="12"/>
      <c r="W19" s="8"/>
      <c r="X19" s="8"/>
      <c r="Y19" s="8"/>
      <c r="Z19" s="8"/>
      <c r="AA19" s="8"/>
      <c r="AB19" s="8"/>
      <c r="AC19" s="8"/>
      <c r="AD19" s="8"/>
      <c r="AE19" s="8"/>
      <c r="AF19" s="13"/>
    </row>
    <row r="20" spans="1:32">
      <c r="A20" s="8"/>
      <c r="B20" s="9"/>
      <c r="C20" s="14" t="s">
        <v>24</v>
      </c>
      <c r="D20" s="4"/>
      <c r="E20" s="4">
        <v>100</v>
      </c>
      <c r="F20" s="4">
        <v>81.3</v>
      </c>
      <c r="G20" s="8"/>
      <c r="H20" s="8"/>
      <c r="I20" s="8"/>
      <c r="J20" s="8"/>
      <c r="K20" s="8"/>
      <c r="L20" s="8"/>
      <c r="M20" s="8"/>
      <c r="N20" s="8"/>
      <c r="O20" s="8"/>
      <c r="P20" s="11"/>
      <c r="Q20" s="8"/>
      <c r="R20" s="8"/>
      <c r="S20" s="12"/>
      <c r="T20" s="12"/>
      <c r="U20" s="12"/>
      <c r="V20" s="12"/>
      <c r="W20" s="8"/>
      <c r="X20" s="8"/>
      <c r="Y20" s="8"/>
      <c r="Z20" s="8"/>
      <c r="AA20" s="8"/>
      <c r="AB20" s="8"/>
      <c r="AC20" s="8"/>
      <c r="AD20" s="8"/>
      <c r="AE20" s="8"/>
      <c r="AF20" s="13"/>
    </row>
    <row r="21" spans="1:32">
      <c r="A21" s="8"/>
      <c r="B21" s="9"/>
      <c r="C21" s="14" t="s">
        <v>25</v>
      </c>
      <c r="D21" s="4"/>
      <c r="E21" s="4">
        <v>100</v>
      </c>
      <c r="F21" s="4">
        <v>94.4</v>
      </c>
      <c r="G21" s="8"/>
      <c r="H21" s="8"/>
      <c r="I21" s="8"/>
      <c r="J21" s="8"/>
      <c r="K21" s="8"/>
      <c r="L21" s="8"/>
      <c r="M21" s="8"/>
      <c r="N21" s="8"/>
      <c r="O21" s="8"/>
      <c r="P21" s="11"/>
      <c r="Q21" s="8"/>
      <c r="R21" s="8"/>
      <c r="S21" s="12"/>
      <c r="T21" s="12"/>
      <c r="U21" s="12"/>
      <c r="V21" s="12"/>
      <c r="W21" s="8"/>
      <c r="X21" s="8"/>
      <c r="Y21" s="8"/>
      <c r="Z21" s="8"/>
      <c r="AA21" s="8"/>
      <c r="AB21" s="8"/>
      <c r="AC21" s="8"/>
      <c r="AD21" s="8"/>
      <c r="AE21" s="8"/>
      <c r="AF21" s="13"/>
    </row>
    <row r="22" spans="1:32">
      <c r="A22" s="8"/>
      <c r="B22" s="9"/>
      <c r="C22" s="14" t="s">
        <v>13</v>
      </c>
      <c r="D22" s="4"/>
      <c r="E22" s="4">
        <v>100</v>
      </c>
      <c r="F22" s="4">
        <v>106</v>
      </c>
      <c r="G22" s="8"/>
      <c r="H22" s="8"/>
      <c r="I22" s="8"/>
      <c r="J22" s="8"/>
      <c r="K22" s="8"/>
      <c r="L22" s="8"/>
      <c r="M22" s="8"/>
      <c r="N22" s="8"/>
      <c r="O22" s="8"/>
      <c r="P22" s="11"/>
      <c r="Q22" s="8"/>
      <c r="R22" s="8"/>
      <c r="S22" s="12"/>
      <c r="T22" s="12"/>
      <c r="U22" s="12"/>
      <c r="V22" s="12"/>
      <c r="W22" s="8"/>
      <c r="X22" s="8"/>
      <c r="Y22" s="8"/>
      <c r="Z22" s="8"/>
      <c r="AA22" s="8"/>
      <c r="AB22" s="8"/>
      <c r="AC22" s="8"/>
      <c r="AD22" s="8"/>
      <c r="AE22" s="8"/>
      <c r="AF22" s="13"/>
    </row>
    <row r="23" spans="1:32">
      <c r="A23" s="8"/>
      <c r="B23" s="9"/>
      <c r="C23" s="14" t="s">
        <v>14</v>
      </c>
      <c r="D23" s="4"/>
      <c r="E23" s="4">
        <v>100</v>
      </c>
      <c r="F23" s="4">
        <v>147.5</v>
      </c>
      <c r="G23" s="8"/>
      <c r="H23" s="8"/>
      <c r="I23" s="8"/>
      <c r="J23" s="8"/>
      <c r="K23" s="8"/>
      <c r="L23" s="8"/>
      <c r="M23" s="8"/>
      <c r="N23" s="8"/>
      <c r="O23" s="8"/>
      <c r="P23" s="11"/>
      <c r="Q23" s="8"/>
      <c r="R23" s="8"/>
      <c r="S23" s="12"/>
      <c r="T23" s="12"/>
      <c r="U23" s="12"/>
      <c r="V23" s="12"/>
      <c r="W23" s="8"/>
      <c r="X23" s="8"/>
      <c r="Y23" s="8"/>
      <c r="Z23" s="8"/>
      <c r="AA23" s="8"/>
      <c r="AB23" s="8"/>
      <c r="AC23" s="8"/>
      <c r="AD23" s="8"/>
      <c r="AE23" s="8"/>
      <c r="AF23" s="13"/>
    </row>
    <row r="24" spans="1:32">
      <c r="A24" s="8"/>
      <c r="B24" s="9"/>
      <c r="C24" s="14" t="s">
        <v>15</v>
      </c>
      <c r="D24" s="4"/>
      <c r="E24" s="4">
        <v>100</v>
      </c>
      <c r="F24" s="4">
        <v>72.8</v>
      </c>
      <c r="G24" s="8"/>
      <c r="H24" s="8"/>
      <c r="I24" s="8"/>
      <c r="J24" s="8"/>
      <c r="K24" s="8"/>
      <c r="L24" s="8"/>
      <c r="M24" s="8"/>
      <c r="N24" s="8"/>
      <c r="O24" s="8"/>
      <c r="P24" s="11"/>
      <c r="Q24" s="8"/>
      <c r="R24" s="8"/>
      <c r="S24" s="12"/>
      <c r="T24" s="12"/>
      <c r="U24" s="12"/>
      <c r="V24" s="12"/>
      <c r="W24" s="8"/>
      <c r="X24" s="8"/>
      <c r="Y24" s="8"/>
      <c r="Z24" s="8"/>
      <c r="AA24" s="8"/>
      <c r="AB24" s="8"/>
      <c r="AC24" s="8"/>
      <c r="AD24" s="8"/>
      <c r="AE24" s="8"/>
      <c r="AF24" s="13"/>
    </row>
    <row r="25" spans="1:32">
      <c r="A25" s="8"/>
      <c r="B25" s="9"/>
      <c r="C25" s="14" t="s">
        <v>54</v>
      </c>
      <c r="D25" s="4"/>
      <c r="E25" s="4">
        <v>100</v>
      </c>
      <c r="F25" s="4">
        <v>104.5</v>
      </c>
      <c r="G25" s="8"/>
      <c r="H25" s="8"/>
      <c r="I25" s="8"/>
      <c r="J25" s="8"/>
      <c r="K25" s="8"/>
      <c r="L25" s="8"/>
      <c r="M25" s="8"/>
      <c r="N25" s="8"/>
      <c r="O25" s="8"/>
      <c r="P25" s="11"/>
      <c r="Q25" s="8"/>
      <c r="R25" s="8"/>
      <c r="S25" s="12"/>
      <c r="T25" s="12"/>
      <c r="U25" s="12"/>
      <c r="V25" s="12"/>
      <c r="W25" s="8"/>
      <c r="X25" s="8"/>
      <c r="Y25" s="8"/>
      <c r="Z25" s="8"/>
      <c r="AA25" s="8"/>
      <c r="AB25" s="8"/>
      <c r="AC25" s="8"/>
      <c r="AD25" s="8"/>
      <c r="AE25" s="8"/>
      <c r="AF25" s="13"/>
    </row>
    <row r="26" spans="1:32">
      <c r="A26" s="8"/>
      <c r="B26" s="9"/>
      <c r="C26" s="14" t="s">
        <v>38</v>
      </c>
      <c r="D26" s="4"/>
      <c r="E26" s="4">
        <v>100</v>
      </c>
      <c r="F26" s="4">
        <v>84.97</v>
      </c>
      <c r="G26" s="8"/>
      <c r="H26" s="8"/>
      <c r="I26" s="8"/>
      <c r="J26" s="8"/>
      <c r="K26" s="8"/>
      <c r="L26" s="8"/>
      <c r="M26" s="8"/>
      <c r="N26" s="8"/>
      <c r="O26" s="8"/>
      <c r="P26" s="11"/>
      <c r="Q26" s="8"/>
      <c r="R26" s="8"/>
      <c r="S26" s="12"/>
      <c r="T26" s="12"/>
      <c r="U26" s="12"/>
      <c r="V26" s="12"/>
      <c r="W26" s="8"/>
      <c r="X26" s="8"/>
      <c r="Y26" s="8"/>
      <c r="Z26" s="8"/>
      <c r="AA26" s="8"/>
      <c r="AB26" s="8"/>
      <c r="AC26" s="8"/>
      <c r="AD26" s="8"/>
      <c r="AE26" s="8"/>
      <c r="AF26" s="13"/>
    </row>
    <row r="27" spans="1:32">
      <c r="A27" s="8"/>
      <c r="B27" s="9"/>
      <c r="C27" s="1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1"/>
      <c r="Q27" s="8"/>
      <c r="R27" s="8"/>
      <c r="S27" s="12"/>
      <c r="T27" s="12"/>
      <c r="U27" s="12"/>
      <c r="V27" s="12"/>
      <c r="W27" s="8"/>
      <c r="X27" s="8"/>
      <c r="Y27" s="8"/>
      <c r="Z27" s="8"/>
      <c r="AA27" s="8"/>
      <c r="AB27" s="8"/>
      <c r="AC27" s="8"/>
      <c r="AD27" s="8"/>
      <c r="AE27" s="8"/>
      <c r="AF27" s="13"/>
    </row>
    <row r="28" spans="1:32">
      <c r="A28" s="8"/>
      <c r="B28" s="9"/>
      <c r="C28" s="1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1"/>
      <c r="Q28" s="8"/>
      <c r="R28" s="8"/>
      <c r="S28" s="12"/>
      <c r="T28" s="12"/>
      <c r="U28" s="12"/>
      <c r="V28" s="12"/>
      <c r="W28" s="8"/>
      <c r="X28" s="8"/>
      <c r="Y28" s="8"/>
      <c r="Z28" s="8"/>
      <c r="AA28" s="8"/>
      <c r="AB28" s="8"/>
      <c r="AC28" s="8"/>
      <c r="AD28" s="8"/>
      <c r="AE28" s="8"/>
      <c r="AF28" s="13"/>
    </row>
    <row r="29" spans="1:32">
      <c r="A29" s="8"/>
      <c r="B29" s="9"/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1"/>
      <c r="Q29" s="8"/>
      <c r="R29" s="8"/>
      <c r="S29" s="12"/>
      <c r="T29" s="12"/>
      <c r="U29" s="12"/>
      <c r="V29" s="12"/>
      <c r="W29" s="8"/>
      <c r="X29" s="8"/>
      <c r="Y29" s="8"/>
      <c r="Z29" s="8"/>
      <c r="AA29" s="8"/>
      <c r="AB29" s="8"/>
      <c r="AC29" s="8"/>
      <c r="AD29" s="8"/>
      <c r="AE29" s="8"/>
      <c r="AF29" s="13"/>
    </row>
    <row r="30" spans="1:32">
      <c r="A30" s="8"/>
      <c r="B30" s="9"/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1"/>
      <c r="Q30" s="8"/>
      <c r="R30" s="8"/>
      <c r="S30" s="12"/>
      <c r="T30" s="12"/>
      <c r="U30" s="12"/>
      <c r="V30" s="12"/>
      <c r="W30" s="8"/>
      <c r="X30" s="8"/>
      <c r="Y30" s="8"/>
      <c r="Z30" s="8"/>
      <c r="AA30" s="8"/>
      <c r="AB30" s="8"/>
      <c r="AC30" s="8"/>
      <c r="AD30" s="8"/>
      <c r="AE30" s="8"/>
      <c r="AF30" s="13"/>
    </row>
    <row r="31" spans="1:3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2" ht="47.25" customHeight="1">
      <c r="A33" s="20" t="s">
        <v>0</v>
      </c>
      <c r="B33" s="20" t="s">
        <v>1</v>
      </c>
      <c r="C33" s="20" t="s">
        <v>2</v>
      </c>
      <c r="D33" s="20" t="s">
        <v>3</v>
      </c>
      <c r="E33" s="20" t="s">
        <v>4</v>
      </c>
      <c r="F33" s="20" t="s">
        <v>5</v>
      </c>
      <c r="G33" s="21" t="s">
        <v>8</v>
      </c>
      <c r="H33" s="22"/>
      <c r="I33" s="22"/>
      <c r="J33" s="23"/>
      <c r="K33" s="21" t="s">
        <v>12</v>
      </c>
      <c r="L33" s="23"/>
      <c r="M33" s="20" t="s">
        <v>9</v>
      </c>
      <c r="N33" s="20"/>
      <c r="O33" s="20"/>
      <c r="P33" s="20"/>
      <c r="Q33" s="21" t="s">
        <v>21</v>
      </c>
      <c r="R33" s="22"/>
      <c r="S33" s="22"/>
      <c r="T33" s="22"/>
      <c r="U33" s="22"/>
      <c r="V33" s="23"/>
      <c r="W33" s="21" t="s">
        <v>22</v>
      </c>
      <c r="X33" s="22"/>
      <c r="Y33" s="22"/>
      <c r="Z33" s="22"/>
      <c r="AA33" s="22"/>
      <c r="AB33" s="23"/>
      <c r="AC33" s="21" t="s">
        <v>23</v>
      </c>
      <c r="AD33" s="23"/>
      <c r="AE33" s="20" t="s">
        <v>18</v>
      </c>
      <c r="AF33" s="20"/>
    </row>
    <row r="34" spans="1:32" ht="78.75">
      <c r="A34" s="20"/>
      <c r="B34" s="20"/>
      <c r="C34" s="20"/>
      <c r="D34" s="20"/>
      <c r="E34" s="20"/>
      <c r="F34" s="20"/>
      <c r="G34" s="7" t="s">
        <v>6</v>
      </c>
      <c r="H34" s="7" t="s">
        <v>55</v>
      </c>
      <c r="I34" s="7" t="s">
        <v>7</v>
      </c>
      <c r="J34" s="7" t="s">
        <v>55</v>
      </c>
      <c r="K34" s="7" t="s">
        <v>11</v>
      </c>
      <c r="L34" s="7" t="s">
        <v>55</v>
      </c>
      <c r="M34" s="7" t="s">
        <v>10</v>
      </c>
      <c r="N34" s="7" t="s">
        <v>55</v>
      </c>
      <c r="O34" s="7" t="s">
        <v>17</v>
      </c>
      <c r="P34" s="7" t="s">
        <v>55</v>
      </c>
      <c r="Q34" s="7" t="s">
        <v>16</v>
      </c>
      <c r="R34" s="7" t="s">
        <v>55</v>
      </c>
      <c r="S34" s="7" t="s">
        <v>24</v>
      </c>
      <c r="T34" s="7" t="s">
        <v>55</v>
      </c>
      <c r="U34" s="7" t="s">
        <v>25</v>
      </c>
      <c r="V34" s="7" t="s">
        <v>55</v>
      </c>
      <c r="W34" s="7" t="s">
        <v>13</v>
      </c>
      <c r="X34" s="7" t="s">
        <v>55</v>
      </c>
      <c r="Y34" s="7" t="s">
        <v>14</v>
      </c>
      <c r="Z34" s="7" t="s">
        <v>55</v>
      </c>
      <c r="AA34" s="7" t="s">
        <v>15</v>
      </c>
      <c r="AB34" s="7" t="s">
        <v>55</v>
      </c>
      <c r="AC34" s="7" t="s">
        <v>54</v>
      </c>
      <c r="AD34" s="7" t="s">
        <v>55</v>
      </c>
      <c r="AE34" s="7" t="s">
        <v>38</v>
      </c>
      <c r="AF34" s="7" t="s">
        <v>55</v>
      </c>
    </row>
    <row r="35" spans="1:32">
      <c r="A35" s="4">
        <v>1</v>
      </c>
      <c r="B35" s="6" t="s">
        <v>27</v>
      </c>
      <c r="C35" s="5">
        <v>34182</v>
      </c>
      <c r="D35" s="4" t="s">
        <v>19</v>
      </c>
      <c r="E35" s="4">
        <v>158</v>
      </c>
      <c r="F35" s="4">
        <v>48</v>
      </c>
      <c r="G35" s="15">
        <v>26</v>
      </c>
      <c r="H35" s="15">
        <f>G35/24*100</f>
        <v>108.33333333333333</v>
      </c>
      <c r="I35" s="15">
        <v>49.7</v>
      </c>
      <c r="J35" s="15">
        <f>I35/60*100</f>
        <v>82.833333333333343</v>
      </c>
      <c r="K35" s="15">
        <v>36</v>
      </c>
      <c r="L35" s="15">
        <f>K35/30*100</f>
        <v>120</v>
      </c>
      <c r="M35" s="15">
        <v>44.7</v>
      </c>
      <c r="N35" s="17">
        <f>M35/60*100</f>
        <v>74.5</v>
      </c>
      <c r="O35" s="15" t="s">
        <v>28</v>
      </c>
      <c r="P35" s="18">
        <f>O35/6*100</f>
        <v>58.333333333333336</v>
      </c>
      <c r="Q35" s="15">
        <v>98</v>
      </c>
      <c r="R35" s="17">
        <f>Q35/(F35*3)*100</f>
        <v>68.055555555555557</v>
      </c>
      <c r="S35" s="15" t="s">
        <v>57</v>
      </c>
      <c r="T35" s="17">
        <f>S35/(F35*2)*100</f>
        <v>59.375</v>
      </c>
      <c r="U35" s="15" t="s">
        <v>62</v>
      </c>
      <c r="V35" s="15">
        <f>U35/36*100</f>
        <v>94.444444444444443</v>
      </c>
      <c r="W35" s="15">
        <v>25</v>
      </c>
      <c r="X35" s="15">
        <f>W35/25*100</f>
        <v>100</v>
      </c>
      <c r="Y35" s="15">
        <v>33</v>
      </c>
      <c r="Z35" s="15">
        <f>Y35/30*100</f>
        <v>110.00000000000001</v>
      </c>
      <c r="AA35" s="15">
        <v>55</v>
      </c>
      <c r="AB35" s="17">
        <f>AA35/80*100</f>
        <v>68.75</v>
      </c>
      <c r="AC35" s="15">
        <v>85</v>
      </c>
      <c r="AD35" s="15">
        <f>AC35/100*100</f>
        <v>85</v>
      </c>
      <c r="AE35" s="15">
        <v>40.590000000000003</v>
      </c>
      <c r="AF35" s="15">
        <f>AE35/50*100</f>
        <v>81.180000000000007</v>
      </c>
    </row>
    <row r="36" spans="1:32">
      <c r="A36" s="4">
        <v>2</v>
      </c>
      <c r="B36" s="6" t="s">
        <v>29</v>
      </c>
      <c r="C36" s="5">
        <v>31552</v>
      </c>
      <c r="D36" s="4" t="s">
        <v>19</v>
      </c>
      <c r="E36" s="4">
        <v>153</v>
      </c>
      <c r="F36" s="4">
        <v>42</v>
      </c>
      <c r="G36" s="15">
        <v>19.2</v>
      </c>
      <c r="H36" s="15">
        <f t="shared" ref="H36:H40" si="13">G36/24*100</f>
        <v>80</v>
      </c>
      <c r="I36" s="15">
        <v>46.6</v>
      </c>
      <c r="J36" s="17">
        <f t="shared" ref="J36:J40" si="14">I36/60*100</f>
        <v>77.666666666666671</v>
      </c>
      <c r="K36" s="15">
        <v>47</v>
      </c>
      <c r="L36" s="15">
        <f t="shared" ref="L36:L40" si="15">K36/30*100</f>
        <v>156.66666666666666</v>
      </c>
      <c r="M36" s="15">
        <v>33.299999999999997</v>
      </c>
      <c r="N36" s="17">
        <f t="shared" ref="N36:N40" si="16">M36/60*100</f>
        <v>55.499999999999993</v>
      </c>
      <c r="O36" s="15">
        <v>3.15</v>
      </c>
      <c r="P36" s="18">
        <f t="shared" ref="P36:P40" si="17">O36/6*100</f>
        <v>52.5</v>
      </c>
      <c r="Q36" s="15">
        <v>114</v>
      </c>
      <c r="R36" s="15">
        <f t="shared" ref="R36:R40" si="18">Q36/(F36*3)*100</f>
        <v>90.476190476190482</v>
      </c>
      <c r="S36" s="15" t="s">
        <v>58</v>
      </c>
      <c r="T36" s="17">
        <f t="shared" ref="T36:T40" si="19">S36/(F36*2)*100</f>
        <v>63.095238095238095</v>
      </c>
      <c r="U36" s="15" t="s">
        <v>63</v>
      </c>
      <c r="V36" s="15">
        <f t="shared" ref="V36:V40" si="20">U36/36*100</f>
        <v>88.888888888888886</v>
      </c>
      <c r="W36" s="15">
        <v>23</v>
      </c>
      <c r="X36" s="15">
        <f t="shared" ref="X36:X40" si="21">W36/25*100</f>
        <v>92</v>
      </c>
      <c r="Y36" s="15">
        <v>30</v>
      </c>
      <c r="Z36" s="15">
        <f t="shared" ref="Z36:Z40" si="22">Y36/30*100</f>
        <v>100</v>
      </c>
      <c r="AA36" s="15">
        <v>72</v>
      </c>
      <c r="AB36" s="15">
        <f t="shared" ref="AB36:AB40" si="23">AA36/80*100</f>
        <v>90</v>
      </c>
      <c r="AC36" s="15">
        <v>70</v>
      </c>
      <c r="AD36" s="17">
        <f t="shared" ref="AD36:AD40" si="24">AC36/100*100</f>
        <v>70</v>
      </c>
      <c r="AE36" s="15">
        <v>35.17</v>
      </c>
      <c r="AF36" s="17">
        <f t="shared" ref="AF36:AF40" si="25">AE36/50*100</f>
        <v>70.34</v>
      </c>
    </row>
    <row r="37" spans="1:32">
      <c r="A37" s="4">
        <v>3</v>
      </c>
      <c r="B37" s="6" t="s">
        <v>30</v>
      </c>
      <c r="C37" s="5">
        <v>34934</v>
      </c>
      <c r="D37" s="4" t="s">
        <v>19</v>
      </c>
      <c r="E37" s="4">
        <v>161</v>
      </c>
      <c r="F37" s="4">
        <v>49</v>
      </c>
      <c r="G37" s="15">
        <v>17.8</v>
      </c>
      <c r="H37" s="17">
        <f t="shared" si="13"/>
        <v>74.166666666666671</v>
      </c>
      <c r="I37" s="15">
        <v>50</v>
      </c>
      <c r="J37" s="15">
        <f t="shared" si="14"/>
        <v>83.333333333333343</v>
      </c>
      <c r="K37" s="15">
        <v>4</v>
      </c>
      <c r="L37" s="15">
        <f t="shared" si="15"/>
        <v>13.333333333333334</v>
      </c>
      <c r="M37" s="15">
        <v>32.799999999999997</v>
      </c>
      <c r="N37" s="17">
        <f t="shared" si="16"/>
        <v>54.666666666666664</v>
      </c>
      <c r="O37" s="15">
        <v>3.15</v>
      </c>
      <c r="P37" s="18">
        <f t="shared" si="17"/>
        <v>52.5</v>
      </c>
      <c r="Q37" s="15">
        <v>86</v>
      </c>
      <c r="R37" s="17">
        <f t="shared" si="18"/>
        <v>58.503401360544217</v>
      </c>
      <c r="S37" s="15" t="s">
        <v>59</v>
      </c>
      <c r="T37" s="17">
        <f t="shared" si="19"/>
        <v>64.285714285714292</v>
      </c>
      <c r="U37" s="15" t="s">
        <v>62</v>
      </c>
      <c r="V37" s="15">
        <f t="shared" si="20"/>
        <v>94.444444444444443</v>
      </c>
      <c r="W37" s="15">
        <v>22</v>
      </c>
      <c r="X37" s="15">
        <f t="shared" si="21"/>
        <v>88</v>
      </c>
      <c r="Y37" s="15">
        <v>30</v>
      </c>
      <c r="Z37" s="15">
        <f t="shared" si="22"/>
        <v>100</v>
      </c>
      <c r="AA37" s="15">
        <v>60</v>
      </c>
      <c r="AB37" s="17">
        <f t="shared" si="23"/>
        <v>75</v>
      </c>
      <c r="AC37" s="15">
        <v>90</v>
      </c>
      <c r="AD37" s="15">
        <f t="shared" si="24"/>
        <v>90</v>
      </c>
      <c r="AE37" s="15">
        <v>33.020000000000003</v>
      </c>
      <c r="AF37" s="17">
        <f t="shared" si="25"/>
        <v>66.040000000000006</v>
      </c>
    </row>
    <row r="38" spans="1:32">
      <c r="A38" s="4">
        <v>4</v>
      </c>
      <c r="B38" s="6" t="s">
        <v>32</v>
      </c>
      <c r="C38" s="5">
        <v>34492</v>
      </c>
      <c r="D38" s="4" t="s">
        <v>19</v>
      </c>
      <c r="E38" s="4">
        <v>160</v>
      </c>
      <c r="F38" s="4">
        <v>45</v>
      </c>
      <c r="G38" s="15">
        <v>10</v>
      </c>
      <c r="H38" s="17">
        <f t="shared" si="13"/>
        <v>41.666666666666671</v>
      </c>
      <c r="I38" s="15">
        <v>42.3</v>
      </c>
      <c r="J38" s="17">
        <f t="shared" si="14"/>
        <v>70.5</v>
      </c>
      <c r="K38" s="15">
        <v>8.15</v>
      </c>
      <c r="L38" s="17">
        <f t="shared" si="15"/>
        <v>27.166666666666668</v>
      </c>
      <c r="M38" s="15">
        <v>24.4</v>
      </c>
      <c r="N38" s="17">
        <f t="shared" si="16"/>
        <v>40.666666666666664</v>
      </c>
      <c r="O38" s="15">
        <v>2.5</v>
      </c>
      <c r="P38" s="18">
        <f t="shared" si="17"/>
        <v>41.666666666666671</v>
      </c>
      <c r="Q38" s="15">
        <v>53</v>
      </c>
      <c r="R38" s="17">
        <f t="shared" si="18"/>
        <v>39.25925925925926</v>
      </c>
      <c r="S38" s="15" t="s">
        <v>58</v>
      </c>
      <c r="T38" s="17">
        <f t="shared" si="19"/>
        <v>58.888888888888893</v>
      </c>
      <c r="U38" s="15" t="s">
        <v>64</v>
      </c>
      <c r="V38" s="17">
        <f t="shared" si="20"/>
        <v>77.777777777777786</v>
      </c>
      <c r="W38" s="15">
        <v>26</v>
      </c>
      <c r="X38" s="15">
        <f t="shared" si="21"/>
        <v>104</v>
      </c>
      <c r="Y38" s="15">
        <v>24</v>
      </c>
      <c r="Z38" s="15">
        <f t="shared" si="22"/>
        <v>80</v>
      </c>
      <c r="AA38" s="15">
        <v>57</v>
      </c>
      <c r="AB38" s="17">
        <f t="shared" si="23"/>
        <v>71.25</v>
      </c>
      <c r="AC38" s="15">
        <v>40</v>
      </c>
      <c r="AD38" s="17">
        <f t="shared" si="24"/>
        <v>40</v>
      </c>
      <c r="AE38" s="15">
        <v>36.229999999999997</v>
      </c>
      <c r="AF38" s="17">
        <f t="shared" si="25"/>
        <v>72.459999999999994</v>
      </c>
    </row>
    <row r="39" spans="1:32">
      <c r="A39" s="4">
        <v>5</v>
      </c>
      <c r="B39" s="6" t="s">
        <v>33</v>
      </c>
      <c r="C39" s="5">
        <v>32910</v>
      </c>
      <c r="D39" s="4" t="s">
        <v>19</v>
      </c>
      <c r="E39" s="4">
        <v>155</v>
      </c>
      <c r="F39" s="4">
        <v>46</v>
      </c>
      <c r="G39" s="15">
        <v>23.3</v>
      </c>
      <c r="H39" s="15">
        <f t="shared" si="13"/>
        <v>97.083333333333329</v>
      </c>
      <c r="I39" s="15">
        <v>42.5</v>
      </c>
      <c r="J39" s="17">
        <f t="shared" si="14"/>
        <v>70.833333333333343</v>
      </c>
      <c r="K39" s="15">
        <v>13.1</v>
      </c>
      <c r="L39" s="17">
        <f t="shared" si="15"/>
        <v>43.666666666666664</v>
      </c>
      <c r="M39" s="15">
        <v>54.3</v>
      </c>
      <c r="N39" s="15">
        <f t="shared" si="16"/>
        <v>90.499999999999986</v>
      </c>
      <c r="O39" s="15">
        <v>3.2</v>
      </c>
      <c r="P39" s="18">
        <f t="shared" si="17"/>
        <v>53.333333333333336</v>
      </c>
      <c r="Q39" s="15">
        <v>78</v>
      </c>
      <c r="R39" s="17">
        <f t="shared" si="18"/>
        <v>56.521739130434781</v>
      </c>
      <c r="S39" s="15" t="s">
        <v>60</v>
      </c>
      <c r="T39" s="17">
        <f t="shared" si="19"/>
        <v>64.130434782608688</v>
      </c>
      <c r="U39" s="15" t="s">
        <v>65</v>
      </c>
      <c r="V39" s="15">
        <f t="shared" si="20"/>
        <v>113.88888888888889</v>
      </c>
      <c r="W39" s="15">
        <v>28</v>
      </c>
      <c r="X39" s="15">
        <f t="shared" si="21"/>
        <v>112.00000000000001</v>
      </c>
      <c r="Y39" s="15">
        <v>31</v>
      </c>
      <c r="Z39" s="15">
        <f t="shared" si="22"/>
        <v>103.33333333333334</v>
      </c>
      <c r="AA39" s="15">
        <v>76</v>
      </c>
      <c r="AB39" s="15">
        <f t="shared" si="23"/>
        <v>95</v>
      </c>
      <c r="AC39" s="15">
        <v>55</v>
      </c>
      <c r="AD39" s="17">
        <f t="shared" si="24"/>
        <v>55.000000000000007</v>
      </c>
      <c r="AE39" s="15">
        <v>40.520000000000003</v>
      </c>
      <c r="AF39" s="15">
        <f t="shared" si="25"/>
        <v>81.040000000000006</v>
      </c>
    </row>
    <row r="40" spans="1:32">
      <c r="A40" s="4">
        <v>6</v>
      </c>
      <c r="B40" s="6" t="s">
        <v>34</v>
      </c>
      <c r="C40" s="5">
        <v>35855</v>
      </c>
      <c r="D40" s="4" t="s">
        <v>19</v>
      </c>
      <c r="E40" s="4">
        <v>160</v>
      </c>
      <c r="F40" s="4">
        <v>55</v>
      </c>
      <c r="G40" s="15">
        <v>3.5</v>
      </c>
      <c r="H40" s="17">
        <f t="shared" si="13"/>
        <v>14.583333333333334</v>
      </c>
      <c r="I40" s="15">
        <v>47.4</v>
      </c>
      <c r="J40" s="17">
        <f t="shared" si="14"/>
        <v>78.999999999999986</v>
      </c>
      <c r="K40" s="15">
        <v>18.600000000000001</v>
      </c>
      <c r="L40" s="17">
        <f t="shared" si="15"/>
        <v>62</v>
      </c>
      <c r="M40" s="15">
        <v>32.799999999999997</v>
      </c>
      <c r="N40" s="17">
        <f t="shared" si="16"/>
        <v>54.666666666666664</v>
      </c>
      <c r="O40" s="15">
        <v>3.3</v>
      </c>
      <c r="P40" s="18">
        <f t="shared" si="17"/>
        <v>54.999999999999993</v>
      </c>
      <c r="Q40" s="15">
        <v>82</v>
      </c>
      <c r="R40" s="17">
        <f t="shared" si="18"/>
        <v>49.696969696969695</v>
      </c>
      <c r="S40" s="15" t="s">
        <v>61</v>
      </c>
      <c r="T40" s="17">
        <f t="shared" si="19"/>
        <v>50</v>
      </c>
      <c r="U40" s="15" t="s">
        <v>66</v>
      </c>
      <c r="V40" s="15">
        <f t="shared" si="20"/>
        <v>105.55555555555556</v>
      </c>
      <c r="W40" s="15">
        <v>26</v>
      </c>
      <c r="X40" s="15">
        <f t="shared" si="21"/>
        <v>104</v>
      </c>
      <c r="Y40" s="15">
        <v>27</v>
      </c>
      <c r="Z40" s="15">
        <f t="shared" si="22"/>
        <v>90</v>
      </c>
      <c r="AA40" s="15">
        <v>47</v>
      </c>
      <c r="AB40" s="17">
        <f t="shared" si="23"/>
        <v>58.75</v>
      </c>
      <c r="AC40" s="15">
        <v>35</v>
      </c>
      <c r="AD40" s="17">
        <f t="shared" si="24"/>
        <v>35</v>
      </c>
      <c r="AE40" s="15">
        <v>36.369999999999997</v>
      </c>
      <c r="AF40" s="17">
        <f t="shared" si="25"/>
        <v>72.739999999999995</v>
      </c>
    </row>
    <row r="41" spans="1:32">
      <c r="A41" s="4">
        <v>7</v>
      </c>
      <c r="B41" s="6"/>
      <c r="C41" s="5"/>
      <c r="D41" s="4"/>
      <c r="E41" s="4"/>
      <c r="F41" s="4"/>
      <c r="G41" s="15"/>
      <c r="H41" s="15"/>
      <c r="I41" s="15"/>
      <c r="J41" s="15"/>
      <c r="K41" s="15"/>
      <c r="L41" s="15"/>
      <c r="M41" s="15"/>
      <c r="N41" s="15"/>
      <c r="O41" s="15"/>
      <c r="P41" s="19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3" spans="1:32">
      <c r="E43" s="8" t="s">
        <v>39</v>
      </c>
      <c r="F43" s="8"/>
      <c r="G43" s="8">
        <v>24</v>
      </c>
      <c r="H43" s="8"/>
      <c r="I43" s="8">
        <v>60</v>
      </c>
      <c r="J43" s="8"/>
      <c r="K43" s="8">
        <v>30</v>
      </c>
      <c r="L43" s="8"/>
      <c r="M43" s="8">
        <v>60</v>
      </c>
      <c r="N43" s="8"/>
      <c r="O43" s="8">
        <v>6</v>
      </c>
      <c r="P43" s="11"/>
      <c r="Q43" s="8" t="s">
        <v>49</v>
      </c>
      <c r="R43" s="8"/>
      <c r="S43" s="12" t="s">
        <v>50</v>
      </c>
      <c r="T43" s="12"/>
      <c r="U43" s="12" t="s">
        <v>56</v>
      </c>
      <c r="V43" s="12"/>
      <c r="W43" s="8">
        <v>25</v>
      </c>
      <c r="X43" s="8"/>
      <c r="Y43" s="8">
        <v>30</v>
      </c>
      <c r="Z43" s="8"/>
      <c r="AA43" s="8">
        <v>80</v>
      </c>
      <c r="AB43" s="8"/>
      <c r="AC43" s="8">
        <v>100</v>
      </c>
      <c r="AD43" s="8"/>
      <c r="AE43" s="8">
        <v>50</v>
      </c>
      <c r="AF43" s="13"/>
    </row>
    <row r="44" spans="1:32">
      <c r="E44" s="8" t="s">
        <v>40</v>
      </c>
      <c r="F44" s="8"/>
      <c r="G44" s="8"/>
      <c r="H44" s="8">
        <f>AVERAGE(H36:H40)</f>
        <v>61.5</v>
      </c>
      <c r="I44" s="8"/>
      <c r="J44" s="16">
        <f>AVERAGE(J36:J40)</f>
        <v>76.26666666666668</v>
      </c>
      <c r="K44" s="8"/>
      <c r="L44" s="16">
        <f>AVERAGE(L36:L40)</f>
        <v>60.566666666666663</v>
      </c>
      <c r="M44" s="8"/>
      <c r="N44" s="16">
        <f>AVERAGE(N36:N40)</f>
        <v>59.2</v>
      </c>
      <c r="O44" s="8"/>
      <c r="P44" s="8">
        <f>AVERAGE(P36:P40)</f>
        <v>51.000000000000007</v>
      </c>
      <c r="Q44" s="8"/>
      <c r="R44" s="16">
        <f>AVERAGE(R36:R40)</f>
        <v>58.891511984679688</v>
      </c>
      <c r="S44" s="12"/>
      <c r="T44" s="16">
        <f>AVERAGE(T36:T40)</f>
        <v>60.080055210489988</v>
      </c>
      <c r="U44" s="12"/>
      <c r="V44" s="16">
        <f>AVERAGE(V36:V40)</f>
        <v>96.111111111111114</v>
      </c>
      <c r="W44" s="8"/>
      <c r="X44" s="8">
        <f>AVERAGE(X36:X40)</f>
        <v>100</v>
      </c>
      <c r="Y44" s="8"/>
      <c r="Z44" s="16">
        <f>AVERAGE(Z36:Z40)</f>
        <v>94.666666666666671</v>
      </c>
      <c r="AA44" s="8"/>
      <c r="AB44" s="8">
        <f>AVERAGE(AB36:AB40)</f>
        <v>78</v>
      </c>
      <c r="AC44" s="8"/>
      <c r="AD44" s="8">
        <f>AVERAGE(AD36:AD40)</f>
        <v>58</v>
      </c>
      <c r="AE44" s="8"/>
      <c r="AF44" s="16">
        <f>AVERAGE(AF36:AF40)</f>
        <v>72.524000000000001</v>
      </c>
    </row>
    <row r="46" spans="1:32">
      <c r="C46" s="5" t="s">
        <v>51</v>
      </c>
      <c r="D46" s="4"/>
      <c r="E46" s="4" t="s">
        <v>52</v>
      </c>
      <c r="F46" s="4" t="s">
        <v>53</v>
      </c>
    </row>
    <row r="47" spans="1:32">
      <c r="C47" s="14" t="s">
        <v>6</v>
      </c>
      <c r="D47" s="4"/>
      <c r="E47" s="4">
        <v>100</v>
      </c>
      <c r="F47" s="4">
        <v>61.5</v>
      </c>
    </row>
    <row r="48" spans="1:32">
      <c r="C48" s="14" t="s">
        <v>7</v>
      </c>
      <c r="D48" s="4"/>
      <c r="E48" s="4">
        <v>100</v>
      </c>
      <c r="F48" s="4">
        <v>76.27</v>
      </c>
    </row>
    <row r="49" spans="3:6" ht="30">
      <c r="C49" s="14" t="s">
        <v>11</v>
      </c>
      <c r="D49" s="4"/>
      <c r="E49" s="4">
        <v>100</v>
      </c>
      <c r="F49" s="4">
        <v>60.57</v>
      </c>
    </row>
    <row r="50" spans="3:6">
      <c r="C50" s="14" t="s">
        <v>10</v>
      </c>
      <c r="D50" s="4"/>
      <c r="E50" s="4">
        <v>100</v>
      </c>
      <c r="F50" s="4">
        <v>59.2</v>
      </c>
    </row>
    <row r="51" spans="3:6">
      <c r="C51" s="14" t="s">
        <v>17</v>
      </c>
      <c r="D51" s="4"/>
      <c r="E51" s="4">
        <v>100</v>
      </c>
      <c r="F51" s="4">
        <v>51</v>
      </c>
    </row>
    <row r="52" spans="3:6">
      <c r="C52" s="14" t="s">
        <v>16</v>
      </c>
      <c r="D52" s="4"/>
      <c r="E52" s="4">
        <v>100</v>
      </c>
      <c r="F52" s="4">
        <v>58.89</v>
      </c>
    </row>
    <row r="53" spans="3:6">
      <c r="C53" s="14" t="s">
        <v>24</v>
      </c>
      <c r="D53" s="4"/>
      <c r="E53" s="4">
        <v>100</v>
      </c>
      <c r="F53" s="4">
        <v>60.08</v>
      </c>
    </row>
    <row r="54" spans="3:6">
      <c r="C54" s="14" t="s">
        <v>25</v>
      </c>
      <c r="D54" s="4"/>
      <c r="E54" s="4">
        <v>100</v>
      </c>
      <c r="F54" s="4">
        <v>96.11</v>
      </c>
    </row>
    <row r="55" spans="3:6">
      <c r="C55" s="14" t="s">
        <v>13</v>
      </c>
      <c r="D55" s="4"/>
      <c r="E55" s="4">
        <v>100</v>
      </c>
      <c r="F55" s="4">
        <v>100</v>
      </c>
    </row>
    <row r="56" spans="3:6">
      <c r="C56" s="14" t="s">
        <v>14</v>
      </c>
      <c r="D56" s="4"/>
      <c r="E56" s="4">
        <v>100</v>
      </c>
      <c r="F56" s="4">
        <v>94.67</v>
      </c>
    </row>
    <row r="57" spans="3:6">
      <c r="C57" s="14" t="s">
        <v>15</v>
      </c>
      <c r="D57" s="4"/>
      <c r="E57" s="4">
        <v>100</v>
      </c>
      <c r="F57" s="4">
        <v>78</v>
      </c>
    </row>
    <row r="58" spans="3:6">
      <c r="C58" s="14" t="s">
        <v>54</v>
      </c>
      <c r="D58" s="4"/>
      <c r="E58" s="4">
        <v>100</v>
      </c>
      <c r="F58" s="4">
        <v>58</v>
      </c>
    </row>
    <row r="59" spans="3:6">
      <c r="C59" s="14" t="s">
        <v>38</v>
      </c>
      <c r="D59" s="4"/>
      <c r="E59" s="4">
        <v>100</v>
      </c>
      <c r="F59" s="4">
        <v>72.52</v>
      </c>
    </row>
  </sheetData>
  <mergeCells count="26">
    <mergeCell ref="AE1:AF1"/>
    <mergeCell ref="AE33:AF33"/>
    <mergeCell ref="F1:F2"/>
    <mergeCell ref="Q1:V1"/>
    <mergeCell ref="AC1:AD1"/>
    <mergeCell ref="W1:AB1"/>
    <mergeCell ref="K1:L1"/>
    <mergeCell ref="G1:J1"/>
    <mergeCell ref="M1:P1"/>
    <mergeCell ref="F33:F34"/>
    <mergeCell ref="Q33:V33"/>
    <mergeCell ref="AC33:AD33"/>
    <mergeCell ref="W33:AB33"/>
    <mergeCell ref="K33:L33"/>
    <mergeCell ref="G33:J33"/>
    <mergeCell ref="M33:P33"/>
    <mergeCell ref="A1:A2"/>
    <mergeCell ref="B1:B2"/>
    <mergeCell ref="C1:C2"/>
    <mergeCell ref="D1:D2"/>
    <mergeCell ref="E1:E2"/>
    <mergeCell ref="A33:A34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2015-04-30T00:31:09Z</dcterms:modified>
</cp:coreProperties>
</file>