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55" i="1"/>
  <c r="D54"/>
  <c r="D53"/>
  <c r="D52"/>
  <c r="D51"/>
  <c r="D50"/>
  <c r="D49"/>
  <c r="D48"/>
  <c r="D47"/>
  <c r="D46"/>
  <c r="D45"/>
  <c r="D44"/>
  <c r="D43"/>
  <c r="B54"/>
  <c r="B53"/>
  <c r="B52"/>
  <c r="B51"/>
  <c r="B50"/>
  <c r="B49"/>
  <c r="B48"/>
  <c r="B47"/>
  <c r="B46"/>
  <c r="B45"/>
  <c r="B44"/>
  <c r="B43"/>
  <c r="D25"/>
  <c r="D24"/>
  <c r="D23"/>
  <c r="D22"/>
  <c r="D21"/>
  <c r="D20"/>
  <c r="D19"/>
  <c r="D18"/>
  <c r="D17"/>
  <c r="D16"/>
  <c r="D15"/>
  <c r="D14"/>
  <c r="D13"/>
  <c r="B24"/>
  <c r="B23"/>
  <c r="B22"/>
  <c r="B21"/>
  <c r="B20"/>
  <c r="B19"/>
  <c r="B18"/>
  <c r="B17"/>
  <c r="B16"/>
  <c r="B15"/>
  <c r="B14"/>
  <c r="B13"/>
  <c r="AF40"/>
  <c r="AD40"/>
  <c r="AB40"/>
  <c r="Z40"/>
  <c r="X40"/>
  <c r="V40"/>
  <c r="T40"/>
  <c r="R40"/>
  <c r="P40"/>
  <c r="N40"/>
  <c r="L40"/>
  <c r="J40"/>
  <c r="H40"/>
  <c r="AF36"/>
  <c r="AD36"/>
  <c r="AB36"/>
  <c r="Z36"/>
  <c r="X36"/>
  <c r="V36"/>
  <c r="T36"/>
  <c r="R36"/>
  <c r="P36"/>
  <c r="N36"/>
  <c r="L36"/>
  <c r="J36"/>
  <c r="H36"/>
  <c r="AF10"/>
  <c r="AD10"/>
  <c r="AB10"/>
  <c r="Z10"/>
  <c r="X10"/>
  <c r="V10"/>
  <c r="T10"/>
  <c r="R10"/>
  <c r="P10"/>
  <c r="N10"/>
  <c r="L10"/>
  <c r="J10"/>
  <c r="H10"/>
  <c r="AF4"/>
  <c r="AF5"/>
  <c r="AF6"/>
  <c r="AF3"/>
  <c r="AD4"/>
  <c r="AD5"/>
  <c r="AD6"/>
  <c r="AD3"/>
  <c r="AB4"/>
  <c r="AB5"/>
  <c r="AB6"/>
  <c r="AB3"/>
  <c r="Z4"/>
  <c r="Z5"/>
  <c r="Z6"/>
  <c r="Z3"/>
  <c r="X4"/>
  <c r="X5"/>
  <c r="X6"/>
  <c r="X3"/>
  <c r="V4"/>
  <c r="V5"/>
  <c r="V6"/>
  <c r="V3"/>
  <c r="T4"/>
  <c r="T5"/>
  <c r="T6"/>
  <c r="T3"/>
  <c r="R4"/>
  <c r="R5"/>
  <c r="R6"/>
  <c r="R3"/>
  <c r="P4"/>
  <c r="P5"/>
  <c r="P6"/>
  <c r="P3"/>
  <c r="N4"/>
  <c r="N5"/>
  <c r="N6"/>
  <c r="N3"/>
  <c r="L4"/>
  <c r="L5"/>
  <c r="L6"/>
  <c r="L3"/>
  <c r="J4"/>
  <c r="J5"/>
  <c r="J6"/>
  <c r="J3"/>
  <c r="H4"/>
  <c r="H5"/>
  <c r="H6"/>
  <c r="H3"/>
</calcChain>
</file>

<file path=xl/sharedStrings.xml><?xml version="1.0" encoding="utf-8"?>
<sst xmlns="http://schemas.openxmlformats.org/spreadsheetml/2006/main" count="109" uniqueCount="46">
  <si>
    <t>NO</t>
  </si>
  <si>
    <t>NAMA</t>
  </si>
  <si>
    <t>TGL LAHIR</t>
  </si>
  <si>
    <t>L/P</t>
  </si>
  <si>
    <t>TB</t>
  </si>
  <si>
    <t>BB</t>
  </si>
  <si>
    <t>SIT &amp; REACH</t>
  </si>
  <si>
    <t>TRUNK LIFT</t>
  </si>
  <si>
    <t>FLEXIBILITY</t>
  </si>
  <si>
    <t>HIGH JUMP</t>
  </si>
  <si>
    <t>POWER/FORCE PLATFORM 3D</t>
  </si>
  <si>
    <t>SIT UP</t>
  </si>
  <si>
    <t>PUSH UP</t>
  </si>
  <si>
    <t>HARDLE JUMP</t>
  </si>
  <si>
    <t>BACK LIFT</t>
  </si>
  <si>
    <t>SQUATS</t>
  </si>
  <si>
    <t>BENCH PRESS</t>
  </si>
  <si>
    <t>AEROBIC CAPACITY</t>
  </si>
  <si>
    <t>P</t>
  </si>
  <si>
    <t>L</t>
  </si>
  <si>
    <t>AUDIO</t>
  </si>
  <si>
    <t>VISUAL</t>
  </si>
  <si>
    <t>SPEED REACTION/WHOLE BODY REACTION</t>
  </si>
  <si>
    <t xml:space="preserve"> MUSCLE STAMINA</t>
  </si>
  <si>
    <t>POWER ENDURANCE</t>
  </si>
  <si>
    <t xml:space="preserve">STRENGTH </t>
  </si>
  <si>
    <t>BENCH PULL</t>
  </si>
  <si>
    <t>YULIUS EKO M</t>
  </si>
  <si>
    <t>LONCAT INDAH</t>
  </si>
  <si>
    <t>M IDNAM D</t>
  </si>
  <si>
    <t>SATRIO BAGASKARA</t>
  </si>
  <si>
    <t>AFLAH FADLAN P</t>
  </si>
  <si>
    <t>YESSY VENISIA Y</t>
  </si>
  <si>
    <t>53</t>
  </si>
  <si>
    <t>57</t>
  </si>
  <si>
    <t>68</t>
  </si>
  <si>
    <t>66</t>
  </si>
  <si>
    <t>62</t>
  </si>
  <si>
    <t>T</t>
  </si>
  <si>
    <t>%</t>
  </si>
  <si>
    <t>PARAMETER</t>
  </si>
  <si>
    <t>TARGET</t>
  </si>
  <si>
    <t>HASIL</t>
  </si>
  <si>
    <t>VO2MAX</t>
  </si>
  <si>
    <t>HURDLE JUMP</t>
  </si>
  <si>
    <t>VO2 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</si>
</sst>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5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 lang="en-AU"/>
            </a:pPr>
            <a:r>
              <a:rPr lang="en-AU"/>
              <a:t>HASIL TEST FISIK RENANG PA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Sheet1!$C$12</c:f>
              <c:strCache>
                <c:ptCount val="1"/>
                <c:pt idx="0">
                  <c:v>TARGET</c:v>
                </c:pt>
              </c:strCache>
            </c:strRef>
          </c:tx>
          <c:val>
            <c:numRef>
              <c:f>Sheet1!$C$13:$C$25</c:f>
              <c:numCache>
                <c:formatCode>General</c:formatCode>
                <c:ptCount val="13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</c:numCache>
            </c:numRef>
          </c:val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HASIL</c:v>
                </c:pt>
              </c:strCache>
            </c:strRef>
          </c:tx>
          <c:val>
            <c:numRef>
              <c:f>Sheet1!$D$13:$D$25</c:f>
              <c:numCache>
                <c:formatCode>General</c:formatCode>
                <c:ptCount val="13"/>
                <c:pt idx="0">
                  <c:v>98.375</c:v>
                </c:pt>
                <c:pt idx="1">
                  <c:v>69.5</c:v>
                </c:pt>
                <c:pt idx="2">
                  <c:v>55.311736217229658</c:v>
                </c:pt>
                <c:pt idx="3">
                  <c:v>56.916480292389849</c:v>
                </c:pt>
                <c:pt idx="4">
                  <c:v>61.678571428571431</c:v>
                </c:pt>
                <c:pt idx="5">
                  <c:v>84.166666666666671</c:v>
                </c:pt>
                <c:pt idx="6">
                  <c:v>95</c:v>
                </c:pt>
                <c:pt idx="7">
                  <c:v>63</c:v>
                </c:pt>
                <c:pt idx="8">
                  <c:v>60.833333333333329</c:v>
                </c:pt>
                <c:pt idx="9">
                  <c:v>52.789625574953888</c:v>
                </c:pt>
                <c:pt idx="10">
                  <c:v>46.035072945176104</c:v>
                </c:pt>
                <c:pt idx="11">
                  <c:v>37.393753200204813</c:v>
                </c:pt>
                <c:pt idx="12">
                  <c:v>84.481818181818184</c:v>
                </c:pt>
              </c:numCache>
            </c:numRef>
          </c:val>
        </c:ser>
        <c:axId val="84297216"/>
        <c:axId val="84298752"/>
      </c:radarChart>
      <c:catAx>
        <c:axId val="84297216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n-AU"/>
            </a:pPr>
            <a:endParaRPr lang="id-ID"/>
          </a:p>
        </c:txPr>
        <c:crossAx val="84298752"/>
        <c:crosses val="autoZero"/>
        <c:auto val="1"/>
        <c:lblAlgn val="ctr"/>
        <c:lblOffset val="100"/>
      </c:catAx>
      <c:valAx>
        <c:axId val="842987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AU"/>
            </a:pPr>
            <a:endParaRPr lang="id-ID"/>
          </a:p>
        </c:txPr>
        <c:crossAx val="8429721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AU"/>
          </a:pPr>
          <a:endParaRPr lang="id-ID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 lang="en-AU"/>
            </a:pPr>
            <a:r>
              <a:rPr lang="en-AU"/>
              <a:t>HASIL TEST FISIK RENANG PI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Sheet1!$C$42</c:f>
              <c:strCache>
                <c:ptCount val="1"/>
                <c:pt idx="0">
                  <c:v>TARGET</c:v>
                </c:pt>
              </c:strCache>
            </c:strRef>
          </c:tx>
          <c:val>
            <c:numRef>
              <c:f>Sheet1!$C$43:$C$55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Sheet1!$D$42</c:f>
              <c:strCache>
                <c:ptCount val="1"/>
                <c:pt idx="0">
                  <c:v>HASIL</c:v>
                </c:pt>
              </c:strCache>
            </c:strRef>
          </c:tx>
          <c:val>
            <c:numRef>
              <c:f>Sheet1!$D$43:$D$55</c:f>
              <c:numCache>
                <c:formatCode>General</c:formatCode>
                <c:ptCount val="13"/>
                <c:pt idx="0">
                  <c:v>98.75</c:v>
                </c:pt>
                <c:pt idx="1">
                  <c:v>70.833333333333343</c:v>
                </c:pt>
                <c:pt idx="2">
                  <c:v>58.333333333333336</c:v>
                </c:pt>
                <c:pt idx="3">
                  <c:v>56.451612903225801</c:v>
                </c:pt>
                <c:pt idx="4">
                  <c:v>51</c:v>
                </c:pt>
                <c:pt idx="5">
                  <c:v>104</c:v>
                </c:pt>
                <c:pt idx="6">
                  <c:v>120</c:v>
                </c:pt>
                <c:pt idx="7">
                  <c:v>87.5</c:v>
                </c:pt>
                <c:pt idx="8">
                  <c:v>27</c:v>
                </c:pt>
                <c:pt idx="9">
                  <c:v>46.560846560846556</c:v>
                </c:pt>
                <c:pt idx="10">
                  <c:v>42.063492063492063</c:v>
                </c:pt>
                <c:pt idx="11">
                  <c:v>45.238095238095241</c:v>
                </c:pt>
                <c:pt idx="12">
                  <c:v>92.52</c:v>
                </c:pt>
              </c:numCache>
            </c:numRef>
          </c:val>
        </c:ser>
        <c:axId val="84332544"/>
        <c:axId val="84334080"/>
      </c:radarChart>
      <c:catAx>
        <c:axId val="84332544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lang="en-AU"/>
            </a:pPr>
            <a:endParaRPr lang="id-ID"/>
          </a:p>
        </c:txPr>
        <c:crossAx val="84334080"/>
        <c:crosses val="autoZero"/>
        <c:auto val="1"/>
        <c:lblAlgn val="ctr"/>
        <c:lblOffset val="100"/>
      </c:catAx>
      <c:valAx>
        <c:axId val="843340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AU"/>
            </a:pPr>
            <a:endParaRPr lang="id-ID"/>
          </a:p>
        </c:txPr>
        <c:crossAx val="843325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AU"/>
          </a:pPr>
          <a:endParaRPr lang="id-ID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11</xdr:row>
      <xdr:rowOff>0</xdr:rowOff>
    </xdr:from>
    <xdr:to>
      <xdr:col>21</xdr:col>
      <xdr:colOff>174625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41</xdr:row>
      <xdr:rowOff>0</xdr:rowOff>
    </xdr:from>
    <xdr:to>
      <xdr:col>24</xdr:col>
      <xdr:colOff>31750</xdr:colOff>
      <xdr:row>58</xdr:row>
      <xdr:rowOff>174625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topLeftCell="A31" zoomScale="60" zoomScaleNormal="60" workbookViewId="0">
      <selection activeCell="Y63" sqref="Y63"/>
    </sheetView>
  </sheetViews>
  <sheetFormatPr defaultRowHeight="15.75"/>
  <cols>
    <col min="1" max="1" width="4.85546875" style="2" customWidth="1"/>
    <col min="2" max="2" width="27.42578125" style="2" customWidth="1"/>
    <col min="3" max="3" width="14.42578125" style="2" customWidth="1"/>
    <col min="4" max="4" width="7.140625" style="2" customWidth="1"/>
    <col min="5" max="6" width="5.28515625" style="2" customWidth="1"/>
    <col min="7" max="10" width="6.7109375" style="2" customWidth="1"/>
    <col min="11" max="14" width="6.7109375" style="2" hidden="1" customWidth="1"/>
    <col min="15" max="22" width="6.7109375" style="2" customWidth="1"/>
    <col min="23" max="24" width="6.7109375" style="2" hidden="1" customWidth="1"/>
    <col min="25" max="31" width="6.7109375" style="2" customWidth="1"/>
    <col min="32" max="32" width="6.7109375" style="1" customWidth="1"/>
    <col min="33" max="16384" width="9.140625" style="1"/>
  </cols>
  <sheetData>
    <row r="1" spans="1:34" s="3" customFormat="1" ht="47.2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3" t="s">
        <v>8</v>
      </c>
      <c r="H1" s="25"/>
      <c r="I1" s="25"/>
      <c r="J1" s="24"/>
      <c r="K1" s="23" t="s">
        <v>22</v>
      </c>
      <c r="L1" s="25"/>
      <c r="M1" s="25"/>
      <c r="N1" s="24"/>
      <c r="O1" s="23" t="s">
        <v>10</v>
      </c>
      <c r="P1" s="24"/>
      <c r="Q1" s="23" t="s">
        <v>23</v>
      </c>
      <c r="R1" s="25"/>
      <c r="S1" s="25"/>
      <c r="T1" s="25"/>
      <c r="U1" s="25"/>
      <c r="V1" s="24"/>
      <c r="W1" s="23" t="s">
        <v>24</v>
      </c>
      <c r="X1" s="24"/>
      <c r="Y1" s="23" t="s">
        <v>25</v>
      </c>
      <c r="Z1" s="25"/>
      <c r="AA1" s="25"/>
      <c r="AB1" s="25"/>
      <c r="AC1" s="25"/>
      <c r="AD1" s="24"/>
      <c r="AE1" s="23" t="s">
        <v>17</v>
      </c>
      <c r="AF1" s="24"/>
    </row>
    <row r="2" spans="1:34" s="3" customFormat="1" ht="47.25">
      <c r="A2" s="26"/>
      <c r="B2" s="26"/>
      <c r="C2" s="26"/>
      <c r="D2" s="26"/>
      <c r="E2" s="26"/>
      <c r="F2" s="26"/>
      <c r="G2" s="4" t="s">
        <v>6</v>
      </c>
      <c r="H2" s="16" t="s">
        <v>39</v>
      </c>
      <c r="I2" s="4" t="s">
        <v>7</v>
      </c>
      <c r="J2" s="16" t="s">
        <v>39</v>
      </c>
      <c r="K2" s="4" t="s">
        <v>20</v>
      </c>
      <c r="L2" s="16" t="s">
        <v>39</v>
      </c>
      <c r="M2" s="4" t="s">
        <v>21</v>
      </c>
      <c r="N2" s="16" t="s">
        <v>39</v>
      </c>
      <c r="O2" s="4" t="s">
        <v>9</v>
      </c>
      <c r="P2" s="16" t="s">
        <v>39</v>
      </c>
      <c r="Q2" s="4" t="s">
        <v>11</v>
      </c>
      <c r="R2" s="16" t="s">
        <v>39</v>
      </c>
      <c r="S2" s="4" t="s">
        <v>12</v>
      </c>
      <c r="T2" s="16" t="s">
        <v>39</v>
      </c>
      <c r="U2" s="4" t="s">
        <v>14</v>
      </c>
      <c r="V2" s="16" t="s">
        <v>39</v>
      </c>
      <c r="W2" s="4" t="s">
        <v>13</v>
      </c>
      <c r="X2" s="16" t="s">
        <v>39</v>
      </c>
      <c r="Y2" s="4" t="s">
        <v>15</v>
      </c>
      <c r="Z2" s="16" t="s">
        <v>39</v>
      </c>
      <c r="AA2" s="4" t="s">
        <v>16</v>
      </c>
      <c r="AB2" s="16" t="s">
        <v>39</v>
      </c>
      <c r="AC2" s="4" t="s">
        <v>26</v>
      </c>
      <c r="AD2" s="16" t="s">
        <v>39</v>
      </c>
      <c r="AE2" s="18" t="s">
        <v>45</v>
      </c>
      <c r="AF2" s="16" t="s">
        <v>39</v>
      </c>
    </row>
    <row r="3" spans="1:34">
      <c r="A3" s="5">
        <v>1</v>
      </c>
      <c r="B3" s="7" t="s">
        <v>27</v>
      </c>
      <c r="C3" s="6">
        <v>30880</v>
      </c>
      <c r="D3" s="5" t="s">
        <v>19</v>
      </c>
      <c r="E3" s="5">
        <v>164</v>
      </c>
      <c r="F3" s="5">
        <v>78.8</v>
      </c>
      <c r="G3" s="19">
        <v>22.6</v>
      </c>
      <c r="H3" s="19">
        <f>G3/20*100</f>
        <v>113.00000000000001</v>
      </c>
      <c r="I3" s="19">
        <v>20.399999999999999</v>
      </c>
      <c r="J3" s="20">
        <f>I3/50*100</f>
        <v>40.799999999999997</v>
      </c>
      <c r="K3" s="19">
        <v>0.59</v>
      </c>
      <c r="L3" s="20">
        <f>0.25/K3*100</f>
        <v>42.372881355932208</v>
      </c>
      <c r="M3" s="19">
        <v>0.59</v>
      </c>
      <c r="N3" s="20">
        <f>0.25/M3*100</f>
        <v>42.372881355932208</v>
      </c>
      <c r="O3" s="19">
        <v>44.5</v>
      </c>
      <c r="P3" s="20">
        <f>O3/70*100</f>
        <v>63.571428571428569</v>
      </c>
      <c r="Q3" s="19">
        <v>28</v>
      </c>
      <c r="R3" s="19">
        <f>Q3/30*100</f>
        <v>93.333333333333329</v>
      </c>
      <c r="S3" s="19">
        <v>55</v>
      </c>
      <c r="T3" s="19">
        <f>S3/40*100</f>
        <v>137.5</v>
      </c>
      <c r="U3" s="19">
        <v>90</v>
      </c>
      <c r="V3" s="19">
        <f>U3/100*100</f>
        <v>90</v>
      </c>
      <c r="W3" s="19">
        <v>68</v>
      </c>
      <c r="X3" s="20">
        <f>W3/120*100</f>
        <v>56.666666666666664</v>
      </c>
      <c r="Y3" s="19">
        <v>154</v>
      </c>
      <c r="Z3" s="20">
        <f>Y3/(F3*3)*100</f>
        <v>65.143824027072768</v>
      </c>
      <c r="AA3" s="19">
        <v>75</v>
      </c>
      <c r="AB3" s="20">
        <f>AA3/(F3*2)*100</f>
        <v>47.588832487309645</v>
      </c>
      <c r="AC3" s="19"/>
      <c r="AD3" s="20">
        <f>AC3/(F3*2)*100</f>
        <v>0</v>
      </c>
      <c r="AE3" s="19">
        <v>35.299999999999997</v>
      </c>
      <c r="AF3" s="21">
        <f>AE3/55*100</f>
        <v>64.181818181818173</v>
      </c>
      <c r="AH3" s="1" t="s">
        <v>28</v>
      </c>
    </row>
    <row r="4" spans="1:34">
      <c r="A4" s="5">
        <v>2</v>
      </c>
      <c r="B4" s="7" t="s">
        <v>29</v>
      </c>
      <c r="C4" s="6">
        <v>33524</v>
      </c>
      <c r="D4" s="5" t="s">
        <v>19</v>
      </c>
      <c r="E4" s="5">
        <v>170</v>
      </c>
      <c r="F4" s="5">
        <v>70</v>
      </c>
      <c r="G4" s="19">
        <v>12.2</v>
      </c>
      <c r="H4" s="20">
        <f t="shared" ref="H4:H6" si="0">G4/20*100</f>
        <v>61</v>
      </c>
      <c r="I4" s="19">
        <v>25.5</v>
      </c>
      <c r="J4" s="20">
        <f t="shared" ref="J4:J6" si="1">I4/50*100</f>
        <v>51</v>
      </c>
      <c r="K4" s="19">
        <v>0.45500000000000002</v>
      </c>
      <c r="L4" s="20">
        <f t="shared" ref="L4:L6" si="2">0.25/K4*100</f>
        <v>54.945054945054942</v>
      </c>
      <c r="M4" s="19">
        <v>0.45300000000000001</v>
      </c>
      <c r="N4" s="20">
        <f t="shared" ref="N4:N6" si="3">0.25/M4*100</f>
        <v>55.187637969094915</v>
      </c>
      <c r="O4" s="19">
        <v>39.700000000000003</v>
      </c>
      <c r="P4" s="20">
        <f t="shared" ref="P4:P6" si="4">O4/70*100</f>
        <v>56.714285714285715</v>
      </c>
      <c r="Q4" s="19">
        <v>20</v>
      </c>
      <c r="R4" s="20">
        <f t="shared" ref="R4:R6" si="5">Q4/30*100</f>
        <v>66.666666666666657</v>
      </c>
      <c r="S4" s="19">
        <v>21</v>
      </c>
      <c r="T4" s="20">
        <f t="shared" ref="T4:T6" si="6">S4/40*100</f>
        <v>52.5</v>
      </c>
      <c r="U4" s="19">
        <v>50</v>
      </c>
      <c r="V4" s="20">
        <f t="shared" ref="V4:V6" si="7">U4/100*100</f>
        <v>50</v>
      </c>
      <c r="W4" s="19">
        <v>47</v>
      </c>
      <c r="X4" s="20">
        <f t="shared" ref="X4:X6" si="8">W4/120*100</f>
        <v>39.166666666666664</v>
      </c>
      <c r="Y4" s="19">
        <v>85</v>
      </c>
      <c r="Z4" s="20">
        <f t="shared" ref="Z4:Z6" si="9">Y4/(F4*3)*100</f>
        <v>40.476190476190474</v>
      </c>
      <c r="AA4" s="19" t="s">
        <v>35</v>
      </c>
      <c r="AB4" s="20">
        <f t="shared" ref="AB4:AB6" si="10">AA4/(F4*2)*100</f>
        <v>48.571428571428569</v>
      </c>
      <c r="AC4" s="19" t="s">
        <v>36</v>
      </c>
      <c r="AD4" s="20">
        <f t="shared" ref="AD4:AD6" si="11">AC4/(F4*2)*100</f>
        <v>47.142857142857139</v>
      </c>
      <c r="AE4" s="19">
        <v>47.24</v>
      </c>
      <c r="AF4" s="22">
        <f t="shared" ref="AF4:AF6" si="12">AE4/55*100</f>
        <v>85.890909090909091</v>
      </c>
    </row>
    <row r="5" spans="1:34">
      <c r="A5" s="5">
        <v>3</v>
      </c>
      <c r="B5" s="7" t="s">
        <v>30</v>
      </c>
      <c r="C5" s="6">
        <v>35411</v>
      </c>
      <c r="D5" s="5" t="s">
        <v>19</v>
      </c>
      <c r="E5" s="5">
        <v>173</v>
      </c>
      <c r="F5" s="5">
        <v>62</v>
      </c>
      <c r="G5" s="19">
        <v>11.9</v>
      </c>
      <c r="H5" s="20">
        <f t="shared" si="0"/>
        <v>59.5</v>
      </c>
      <c r="I5" s="19">
        <v>43.3</v>
      </c>
      <c r="J5" s="19">
        <f t="shared" si="1"/>
        <v>86.6</v>
      </c>
      <c r="K5" s="19">
        <v>0.38</v>
      </c>
      <c r="L5" s="20">
        <f t="shared" si="2"/>
        <v>65.789473684210535</v>
      </c>
      <c r="M5" s="19">
        <v>0.33</v>
      </c>
      <c r="N5" s="20">
        <f t="shared" si="3"/>
        <v>75.757575757575751</v>
      </c>
      <c r="O5" s="19">
        <v>40.5</v>
      </c>
      <c r="P5" s="20">
        <f t="shared" si="4"/>
        <v>57.857142857142861</v>
      </c>
      <c r="Q5" s="19">
        <v>26</v>
      </c>
      <c r="R5" s="19">
        <f t="shared" si="5"/>
        <v>86.666666666666671</v>
      </c>
      <c r="S5" s="19">
        <v>33</v>
      </c>
      <c r="T5" s="19">
        <f t="shared" si="6"/>
        <v>82.5</v>
      </c>
      <c r="U5" s="19">
        <v>62</v>
      </c>
      <c r="V5" s="20">
        <f t="shared" si="7"/>
        <v>62</v>
      </c>
      <c r="W5" s="19">
        <v>76</v>
      </c>
      <c r="X5" s="20">
        <f t="shared" si="8"/>
        <v>63.333333333333329</v>
      </c>
      <c r="Y5" s="19">
        <v>91</v>
      </c>
      <c r="Z5" s="20">
        <f t="shared" si="9"/>
        <v>48.924731182795696</v>
      </c>
      <c r="AA5" s="19" t="s">
        <v>33</v>
      </c>
      <c r="AB5" s="20">
        <f t="shared" si="10"/>
        <v>42.741935483870968</v>
      </c>
      <c r="AC5" s="19" t="s">
        <v>36</v>
      </c>
      <c r="AD5" s="20">
        <f t="shared" si="11"/>
        <v>53.225806451612897</v>
      </c>
      <c r="AE5" s="19">
        <v>49.56</v>
      </c>
      <c r="AF5" s="22">
        <f t="shared" si="12"/>
        <v>90.109090909090924</v>
      </c>
    </row>
    <row r="6" spans="1:34">
      <c r="A6" s="5">
        <v>4</v>
      </c>
      <c r="B6" s="7" t="s">
        <v>31</v>
      </c>
      <c r="C6" s="6">
        <v>35747</v>
      </c>
      <c r="D6" s="5" t="s">
        <v>19</v>
      </c>
      <c r="E6" s="5">
        <v>172</v>
      </c>
      <c r="F6" s="5">
        <v>63</v>
      </c>
      <c r="G6" s="19">
        <v>32</v>
      </c>
      <c r="H6" s="19">
        <f t="shared" si="0"/>
        <v>160</v>
      </c>
      <c r="I6" s="19">
        <v>49.8</v>
      </c>
      <c r="J6" s="19">
        <f t="shared" si="1"/>
        <v>99.6</v>
      </c>
      <c r="K6" s="19">
        <v>0.43</v>
      </c>
      <c r="L6" s="20">
        <f t="shared" si="2"/>
        <v>58.139534883720934</v>
      </c>
      <c r="M6" s="19">
        <v>0.46</v>
      </c>
      <c r="N6" s="20">
        <f t="shared" si="3"/>
        <v>54.347826086956516</v>
      </c>
      <c r="O6" s="19">
        <v>48</v>
      </c>
      <c r="P6" s="20">
        <f t="shared" si="4"/>
        <v>68.571428571428569</v>
      </c>
      <c r="Q6" s="19">
        <v>27</v>
      </c>
      <c r="R6" s="19">
        <f t="shared" si="5"/>
        <v>90</v>
      </c>
      <c r="S6" s="19">
        <v>43</v>
      </c>
      <c r="T6" s="19">
        <f t="shared" si="6"/>
        <v>107.5</v>
      </c>
      <c r="U6" s="19">
        <v>50</v>
      </c>
      <c r="V6" s="20">
        <f t="shared" si="7"/>
        <v>50</v>
      </c>
      <c r="W6" s="19">
        <v>101</v>
      </c>
      <c r="X6" s="19">
        <f t="shared" si="8"/>
        <v>84.166666666666671</v>
      </c>
      <c r="Y6" s="19">
        <v>107</v>
      </c>
      <c r="Z6" s="20">
        <f t="shared" si="9"/>
        <v>56.613756613756614</v>
      </c>
      <c r="AA6" s="19" t="s">
        <v>34</v>
      </c>
      <c r="AB6" s="20">
        <f t="shared" si="10"/>
        <v>45.238095238095241</v>
      </c>
      <c r="AC6" s="19" t="s">
        <v>37</v>
      </c>
      <c r="AD6" s="20">
        <f t="shared" si="11"/>
        <v>49.206349206349202</v>
      </c>
      <c r="AE6" s="19">
        <v>53.76</v>
      </c>
      <c r="AF6" s="22">
        <f t="shared" si="12"/>
        <v>97.74545454545455</v>
      </c>
    </row>
    <row r="7" spans="1:34">
      <c r="A7" s="5">
        <v>5</v>
      </c>
      <c r="B7" s="7"/>
      <c r="C7" s="6"/>
      <c r="D7" s="5"/>
      <c r="E7" s="5"/>
      <c r="F7" s="5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34">
      <c r="A8" s="9"/>
      <c r="B8" s="10"/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2"/>
      <c r="AB8" s="12"/>
      <c r="AC8" s="12"/>
      <c r="AD8" s="12"/>
      <c r="AE8" s="9"/>
      <c r="AF8" s="13"/>
    </row>
    <row r="9" spans="1:34">
      <c r="A9" s="9"/>
      <c r="B9" s="10"/>
      <c r="C9" s="11"/>
      <c r="D9" s="9"/>
      <c r="E9" s="9" t="s">
        <v>38</v>
      </c>
      <c r="F9" s="9"/>
      <c r="G9" s="9">
        <v>20</v>
      </c>
      <c r="H9" s="9"/>
      <c r="I9" s="9">
        <v>50</v>
      </c>
      <c r="J9" s="9"/>
      <c r="K9" s="9">
        <v>0.25</v>
      </c>
      <c r="L9" s="9"/>
      <c r="M9" s="9">
        <v>0.25</v>
      </c>
      <c r="N9" s="9"/>
      <c r="O9" s="9">
        <v>70</v>
      </c>
      <c r="P9" s="9"/>
      <c r="Q9" s="9">
        <v>30</v>
      </c>
      <c r="R9" s="9"/>
      <c r="S9" s="9">
        <v>40</v>
      </c>
      <c r="T9" s="9"/>
      <c r="U9" s="9">
        <v>100</v>
      </c>
      <c r="V9" s="9"/>
      <c r="W9" s="9">
        <v>120</v>
      </c>
      <c r="X9" s="9"/>
      <c r="Y9" s="9"/>
      <c r="Z9" s="9"/>
      <c r="AA9" s="12"/>
      <c r="AB9" s="12"/>
      <c r="AC9" s="12"/>
      <c r="AD9" s="12"/>
      <c r="AE9" s="9">
        <v>55</v>
      </c>
      <c r="AF9" s="13"/>
    </row>
    <row r="10" spans="1:34">
      <c r="A10" s="9"/>
      <c r="B10" s="10"/>
      <c r="C10" s="11"/>
      <c r="D10" s="9"/>
      <c r="E10" s="9" t="s">
        <v>39</v>
      </c>
      <c r="F10" s="9"/>
      <c r="G10" s="9"/>
      <c r="H10" s="9">
        <f>AVERAGE(H3:H6)</f>
        <v>98.375</v>
      </c>
      <c r="I10" s="9"/>
      <c r="J10" s="9">
        <f>AVERAGE(J3:J6)</f>
        <v>69.5</v>
      </c>
      <c r="K10" s="9"/>
      <c r="L10" s="9">
        <f>AVERAGE(L3:L6)</f>
        <v>55.311736217229658</v>
      </c>
      <c r="M10" s="9"/>
      <c r="N10" s="9">
        <f>AVERAGE(N3:N6)</f>
        <v>56.916480292389849</v>
      </c>
      <c r="O10" s="9"/>
      <c r="P10" s="9">
        <f>AVERAGE(P3:P6)</f>
        <v>61.678571428571431</v>
      </c>
      <c r="Q10" s="9"/>
      <c r="R10" s="9">
        <f>AVERAGE(R3:R6)</f>
        <v>84.166666666666671</v>
      </c>
      <c r="S10" s="9"/>
      <c r="T10" s="9">
        <f>AVERAGE(T3:T6)</f>
        <v>95</v>
      </c>
      <c r="U10" s="9"/>
      <c r="V10" s="9">
        <f>AVERAGE(V3:V6)</f>
        <v>63</v>
      </c>
      <c r="W10" s="9"/>
      <c r="X10" s="9">
        <f>AVERAGE(X3:X6)</f>
        <v>60.833333333333329</v>
      </c>
      <c r="Y10" s="9"/>
      <c r="Z10" s="9">
        <f>AVERAGE(Z3:Z6)</f>
        <v>52.789625574953888</v>
      </c>
      <c r="AA10" s="12"/>
      <c r="AB10" s="9">
        <f>AVERAGE(AB3:AB6)</f>
        <v>46.035072945176104</v>
      </c>
      <c r="AC10" s="12"/>
      <c r="AD10" s="9">
        <f>AVERAGE(AD3:AD6)</f>
        <v>37.393753200204813</v>
      </c>
      <c r="AE10" s="9"/>
      <c r="AF10" s="9">
        <f>AVERAGE(AF3:AF6)</f>
        <v>84.481818181818184</v>
      </c>
    </row>
    <row r="11" spans="1:34">
      <c r="A11" s="9"/>
      <c r="B11" s="10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2"/>
      <c r="AB11" s="9"/>
      <c r="AC11" s="12"/>
      <c r="AD11" s="9"/>
      <c r="AE11" s="9"/>
      <c r="AF11" s="9"/>
    </row>
    <row r="12" spans="1:34">
      <c r="A12" s="9"/>
      <c r="B12" s="10" t="s">
        <v>40</v>
      </c>
      <c r="C12" s="11" t="s">
        <v>41</v>
      </c>
      <c r="D12" s="9" t="s">
        <v>42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2"/>
      <c r="AB12" s="9"/>
      <c r="AC12" s="12"/>
      <c r="AD12" s="9"/>
      <c r="AE12" s="9"/>
      <c r="AF12" s="9"/>
    </row>
    <row r="13" spans="1:34">
      <c r="A13" s="9"/>
      <c r="B13" s="10" t="str">
        <f>G2</f>
        <v>SIT &amp; REACH</v>
      </c>
      <c r="C13" s="17">
        <v>100</v>
      </c>
      <c r="D13" s="9">
        <f>H10</f>
        <v>98.375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2"/>
      <c r="AB13" s="9"/>
      <c r="AC13" s="12"/>
      <c r="AD13" s="9"/>
      <c r="AE13" s="9"/>
      <c r="AF13" s="9"/>
    </row>
    <row r="14" spans="1:34">
      <c r="A14" s="9"/>
      <c r="B14" s="10" t="str">
        <f>I2</f>
        <v>TRUNK LIFT</v>
      </c>
      <c r="C14" s="17">
        <v>101</v>
      </c>
      <c r="D14" s="9">
        <f>J10</f>
        <v>69.5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2"/>
      <c r="AB14" s="9"/>
      <c r="AC14" s="12"/>
      <c r="AD14" s="9"/>
      <c r="AE14" s="9"/>
      <c r="AF14" s="9"/>
    </row>
    <row r="15" spans="1:34">
      <c r="A15" s="9"/>
      <c r="B15" s="10" t="str">
        <f>K2</f>
        <v>AUDIO</v>
      </c>
      <c r="C15" s="17">
        <v>102</v>
      </c>
      <c r="D15" s="9">
        <f>L10</f>
        <v>55.311736217229658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2"/>
      <c r="AB15" s="9"/>
      <c r="AC15" s="12"/>
      <c r="AD15" s="9"/>
      <c r="AE15" s="9"/>
      <c r="AF15" s="9"/>
    </row>
    <row r="16" spans="1:34">
      <c r="A16" s="9"/>
      <c r="B16" s="10" t="str">
        <f>M2</f>
        <v>VISUAL</v>
      </c>
      <c r="C16" s="17">
        <v>103</v>
      </c>
      <c r="D16" s="9">
        <f>N10</f>
        <v>56.916480292389849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2"/>
      <c r="AB16" s="9"/>
      <c r="AC16" s="12"/>
      <c r="AD16" s="9"/>
      <c r="AE16" s="9"/>
      <c r="AF16" s="9"/>
    </row>
    <row r="17" spans="1:32">
      <c r="A17" s="9"/>
      <c r="B17" s="10" t="str">
        <f>O2</f>
        <v>HIGH JUMP</v>
      </c>
      <c r="C17" s="17">
        <v>104</v>
      </c>
      <c r="D17" s="9">
        <f>P10</f>
        <v>61.678571428571431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2"/>
      <c r="AB17" s="9"/>
      <c r="AC17" s="12"/>
      <c r="AD17" s="9"/>
      <c r="AE17" s="9"/>
      <c r="AF17" s="9"/>
    </row>
    <row r="18" spans="1:32">
      <c r="A18" s="9"/>
      <c r="B18" s="10" t="str">
        <f>Q2</f>
        <v>SIT UP</v>
      </c>
      <c r="C18" s="17">
        <v>105</v>
      </c>
      <c r="D18" s="9">
        <f>R10</f>
        <v>84.166666666666671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2"/>
      <c r="AB18" s="9"/>
      <c r="AC18" s="12"/>
      <c r="AD18" s="9"/>
      <c r="AE18" s="9"/>
      <c r="AF18" s="9"/>
    </row>
    <row r="19" spans="1:32">
      <c r="A19" s="9"/>
      <c r="B19" s="10" t="str">
        <f>S2</f>
        <v>PUSH UP</v>
      </c>
      <c r="C19" s="17">
        <v>106</v>
      </c>
      <c r="D19" s="9">
        <f>T10</f>
        <v>95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2"/>
      <c r="AB19" s="9"/>
      <c r="AC19" s="12"/>
      <c r="AD19" s="9"/>
      <c r="AE19" s="9"/>
      <c r="AF19" s="9"/>
    </row>
    <row r="20" spans="1:32">
      <c r="A20" s="9"/>
      <c r="B20" s="10" t="str">
        <f>U2</f>
        <v>BACK LIFT</v>
      </c>
      <c r="C20" s="17">
        <v>107</v>
      </c>
      <c r="D20" s="9">
        <f>V10</f>
        <v>63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2"/>
      <c r="AB20" s="9"/>
      <c r="AC20" s="12"/>
      <c r="AD20" s="9"/>
      <c r="AE20" s="9"/>
      <c r="AF20" s="9"/>
    </row>
    <row r="21" spans="1:32">
      <c r="A21" s="9"/>
      <c r="B21" s="10" t="str">
        <f>W2</f>
        <v>HARDLE JUMP</v>
      </c>
      <c r="C21" s="17">
        <v>108</v>
      </c>
      <c r="D21" s="9">
        <f>X10</f>
        <v>60.833333333333329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2"/>
      <c r="AB21" s="9"/>
      <c r="AC21" s="12"/>
      <c r="AD21" s="9"/>
      <c r="AE21" s="9"/>
      <c r="AF21" s="9"/>
    </row>
    <row r="22" spans="1:32">
      <c r="A22" s="9"/>
      <c r="B22" s="10" t="str">
        <f>Y2</f>
        <v>SQUATS</v>
      </c>
      <c r="C22" s="17">
        <v>109</v>
      </c>
      <c r="D22" s="9">
        <f>Z10</f>
        <v>52.789625574953888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2"/>
      <c r="AB22" s="9"/>
      <c r="AC22" s="12"/>
      <c r="AD22" s="9"/>
      <c r="AE22" s="9"/>
      <c r="AF22" s="9"/>
    </row>
    <row r="23" spans="1:32">
      <c r="A23" s="9"/>
      <c r="B23" s="10" t="str">
        <f>AA2</f>
        <v>BENCH PRESS</v>
      </c>
      <c r="C23" s="17">
        <v>110</v>
      </c>
      <c r="D23" s="9">
        <f>AB10</f>
        <v>46.035072945176104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2"/>
      <c r="AB23" s="9"/>
      <c r="AC23" s="12"/>
      <c r="AD23" s="9"/>
      <c r="AE23" s="9"/>
      <c r="AF23" s="9"/>
    </row>
    <row r="24" spans="1:32">
      <c r="A24" s="9"/>
      <c r="B24" s="10" t="str">
        <f>AC2</f>
        <v>BENCH PULL</v>
      </c>
      <c r="C24" s="17">
        <v>111</v>
      </c>
      <c r="D24" s="9">
        <f>AD10</f>
        <v>37.393753200204813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2"/>
      <c r="AB24" s="9"/>
      <c r="AC24" s="12"/>
      <c r="AD24" s="9"/>
      <c r="AE24" s="9"/>
      <c r="AF24" s="9"/>
    </row>
    <row r="25" spans="1:32">
      <c r="A25" s="9"/>
      <c r="B25" s="10" t="s">
        <v>43</v>
      </c>
      <c r="C25" s="17">
        <v>112</v>
      </c>
      <c r="D25" s="9">
        <f>AF10</f>
        <v>84.481818181818184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2"/>
      <c r="AB25" s="9"/>
      <c r="AC25" s="12"/>
      <c r="AD25" s="9"/>
      <c r="AE25" s="9"/>
      <c r="AF25" s="9"/>
    </row>
    <row r="26" spans="1:32">
      <c r="A26" s="9"/>
      <c r="B26" s="10"/>
      <c r="C26" s="1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2"/>
      <c r="AB26" s="9"/>
      <c r="AC26" s="12"/>
      <c r="AD26" s="9"/>
      <c r="AE26" s="9"/>
      <c r="AF26" s="9"/>
    </row>
    <row r="27" spans="1:32">
      <c r="A27" s="9"/>
      <c r="B27" s="10"/>
      <c r="C27" s="1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2"/>
      <c r="AB27" s="9"/>
      <c r="AC27" s="12"/>
      <c r="AD27" s="9"/>
      <c r="AE27" s="9"/>
      <c r="AF27" s="9"/>
    </row>
    <row r="28" spans="1:32">
      <c r="A28" s="9"/>
      <c r="B28" s="10"/>
      <c r="C28" s="11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2"/>
      <c r="AB28" s="9"/>
      <c r="AC28" s="12"/>
      <c r="AD28" s="9"/>
      <c r="AE28" s="9"/>
      <c r="AF28" s="9"/>
    </row>
    <row r="29" spans="1:32">
      <c r="A29" s="9"/>
      <c r="B29" s="10"/>
      <c r="C29" s="1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2"/>
      <c r="AB29" s="12"/>
      <c r="AC29" s="12"/>
      <c r="AD29" s="12"/>
      <c r="AE29" s="9"/>
      <c r="AF29" s="13"/>
    </row>
    <row r="30" spans="1:32" ht="15.75" customHeight="1">
      <c r="A30" s="9"/>
      <c r="B30" s="10"/>
      <c r="C30" s="1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4"/>
      <c r="U30" s="15"/>
      <c r="V30" s="27"/>
      <c r="W30" s="27"/>
      <c r="X30" s="27"/>
      <c r="Y30" s="27"/>
      <c r="Z30" s="9"/>
      <c r="AA30" s="12"/>
      <c r="AB30" s="12"/>
      <c r="AC30" s="12"/>
      <c r="AD30" s="12"/>
      <c r="AE30" s="9"/>
      <c r="AF30" s="13"/>
    </row>
    <row r="31" spans="1:32">
      <c r="A31" s="9"/>
      <c r="B31" s="10"/>
      <c r="C31" s="1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2"/>
      <c r="AB31" s="12"/>
      <c r="AC31" s="12"/>
      <c r="AD31" s="12"/>
      <c r="AE31" s="9"/>
      <c r="AF31" s="13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2" ht="47.25" customHeight="1">
      <c r="A34" s="26" t="s">
        <v>0</v>
      </c>
      <c r="B34" s="26" t="s">
        <v>1</v>
      </c>
      <c r="C34" s="26" t="s">
        <v>2</v>
      </c>
      <c r="D34" s="26" t="s">
        <v>3</v>
      </c>
      <c r="E34" s="26" t="s">
        <v>4</v>
      </c>
      <c r="F34" s="26" t="s">
        <v>5</v>
      </c>
      <c r="G34" s="23" t="s">
        <v>8</v>
      </c>
      <c r="H34" s="25"/>
      <c r="I34" s="25"/>
      <c r="J34" s="24"/>
      <c r="K34" s="23" t="s">
        <v>22</v>
      </c>
      <c r="L34" s="25"/>
      <c r="M34" s="25"/>
      <c r="N34" s="24"/>
      <c r="O34" s="25" t="s">
        <v>10</v>
      </c>
      <c r="P34" s="25"/>
      <c r="Q34" s="23" t="s">
        <v>23</v>
      </c>
      <c r="R34" s="25"/>
      <c r="S34" s="25"/>
      <c r="T34" s="25"/>
      <c r="U34" s="25"/>
      <c r="V34" s="24"/>
      <c r="W34" s="23" t="s">
        <v>24</v>
      </c>
      <c r="X34" s="24"/>
      <c r="Y34" s="23" t="s">
        <v>25</v>
      </c>
      <c r="Z34" s="25"/>
      <c r="AA34" s="25"/>
      <c r="AB34" s="25"/>
      <c r="AC34" s="25"/>
      <c r="AD34" s="24"/>
      <c r="AE34" s="23" t="s">
        <v>17</v>
      </c>
      <c r="AF34" s="24"/>
    </row>
    <row r="35" spans="1:32" ht="47.25">
      <c r="A35" s="26"/>
      <c r="B35" s="26"/>
      <c r="C35" s="26"/>
      <c r="D35" s="26"/>
      <c r="E35" s="26"/>
      <c r="F35" s="26"/>
      <c r="G35" s="8" t="s">
        <v>6</v>
      </c>
      <c r="H35" s="16" t="s">
        <v>39</v>
      </c>
      <c r="I35" s="8" t="s">
        <v>7</v>
      </c>
      <c r="J35" s="16" t="s">
        <v>39</v>
      </c>
      <c r="K35" s="8" t="s">
        <v>20</v>
      </c>
      <c r="L35" s="16" t="s">
        <v>39</v>
      </c>
      <c r="M35" s="8" t="s">
        <v>21</v>
      </c>
      <c r="N35" s="16" t="s">
        <v>39</v>
      </c>
      <c r="O35" s="8" t="s">
        <v>9</v>
      </c>
      <c r="P35" s="16" t="s">
        <v>39</v>
      </c>
      <c r="Q35" s="8" t="s">
        <v>11</v>
      </c>
      <c r="R35" s="16" t="s">
        <v>39</v>
      </c>
      <c r="S35" s="8" t="s">
        <v>12</v>
      </c>
      <c r="T35" s="16" t="s">
        <v>39</v>
      </c>
      <c r="U35" s="8" t="s">
        <v>14</v>
      </c>
      <c r="V35" s="16" t="s">
        <v>39</v>
      </c>
      <c r="W35" s="18" t="s">
        <v>44</v>
      </c>
      <c r="X35" s="16" t="s">
        <v>39</v>
      </c>
      <c r="Y35" s="8" t="s">
        <v>15</v>
      </c>
      <c r="Z35" s="16" t="s">
        <v>39</v>
      </c>
      <c r="AA35" s="8" t="s">
        <v>16</v>
      </c>
      <c r="AB35" s="16" t="s">
        <v>39</v>
      </c>
      <c r="AC35" s="8" t="s">
        <v>26</v>
      </c>
      <c r="AD35" s="16" t="s">
        <v>39</v>
      </c>
      <c r="AE35" s="18" t="s">
        <v>45</v>
      </c>
      <c r="AF35" s="16" t="s">
        <v>39</v>
      </c>
    </row>
    <row r="36" spans="1:32">
      <c r="A36" s="5">
        <v>1</v>
      </c>
      <c r="B36" s="7" t="s">
        <v>32</v>
      </c>
      <c r="C36" s="6">
        <v>34573</v>
      </c>
      <c r="D36" s="5" t="s">
        <v>18</v>
      </c>
      <c r="E36" s="5">
        <v>165</v>
      </c>
      <c r="F36" s="5">
        <v>63</v>
      </c>
      <c r="G36" s="19">
        <v>23.7</v>
      </c>
      <c r="H36" s="19">
        <f>G36/24*100</f>
        <v>98.75</v>
      </c>
      <c r="I36" s="19">
        <v>42.5</v>
      </c>
      <c r="J36" s="20">
        <f>I36/60*100</f>
        <v>70.833333333333343</v>
      </c>
      <c r="K36" s="19">
        <v>0.6</v>
      </c>
      <c r="L36" s="20">
        <f>0.35/K36*100</f>
        <v>58.333333333333336</v>
      </c>
      <c r="M36" s="19">
        <v>0.62</v>
      </c>
      <c r="N36" s="20">
        <f>0.35/M36*100</f>
        <v>56.451612903225801</v>
      </c>
      <c r="O36" s="19">
        <v>30.6</v>
      </c>
      <c r="P36" s="20">
        <f>O36/60*100</f>
        <v>51</v>
      </c>
      <c r="Q36" s="19">
        <v>26</v>
      </c>
      <c r="R36" s="19">
        <f>Q36/25*100</f>
        <v>104</v>
      </c>
      <c r="S36" s="19">
        <v>36</v>
      </c>
      <c r="T36" s="19">
        <f>S36/30*100</f>
        <v>120</v>
      </c>
      <c r="U36" s="19">
        <v>70</v>
      </c>
      <c r="V36" s="19">
        <f>U36/80*100</f>
        <v>87.5</v>
      </c>
      <c r="W36" s="19">
        <v>27</v>
      </c>
      <c r="X36" s="20">
        <f>W36/100*100</f>
        <v>27</v>
      </c>
      <c r="Y36" s="19">
        <v>88</v>
      </c>
      <c r="Z36" s="20">
        <f>Y36/(F36*3)*100</f>
        <v>46.560846560846556</v>
      </c>
      <c r="AA36" s="19" t="s">
        <v>33</v>
      </c>
      <c r="AB36" s="20">
        <f>AA36/(F36*2)*100</f>
        <v>42.063492063492063</v>
      </c>
      <c r="AC36" s="19" t="s">
        <v>34</v>
      </c>
      <c r="AD36" s="20">
        <f>AC36/(F36*2)*100</f>
        <v>45.238095238095241</v>
      </c>
      <c r="AE36" s="19">
        <v>46.26</v>
      </c>
      <c r="AF36" s="19">
        <f>AE36/50*100</f>
        <v>92.52</v>
      </c>
    </row>
    <row r="37" spans="1:32">
      <c r="A37" s="5">
        <v>2</v>
      </c>
      <c r="B37" s="7"/>
      <c r="C37" s="6"/>
      <c r="D37" s="5"/>
      <c r="E37" s="5"/>
      <c r="F37" s="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2">
      <c r="A39" s="1"/>
      <c r="B39" s="1"/>
      <c r="C39" s="1"/>
      <c r="D39" s="1"/>
      <c r="E39" s="1" t="s">
        <v>38</v>
      </c>
      <c r="F39" s="1"/>
      <c r="G39" s="1">
        <v>24</v>
      </c>
      <c r="H39" s="1"/>
      <c r="I39" s="1">
        <v>60</v>
      </c>
      <c r="J39" s="1"/>
      <c r="K39" s="1">
        <v>0.35</v>
      </c>
      <c r="L39" s="1"/>
      <c r="M39" s="1">
        <v>0.35</v>
      </c>
      <c r="N39" s="1"/>
      <c r="O39" s="1">
        <v>60</v>
      </c>
      <c r="P39" s="1"/>
      <c r="Q39" s="1">
        <v>25</v>
      </c>
      <c r="R39" s="1"/>
      <c r="S39" s="1">
        <v>30</v>
      </c>
      <c r="T39" s="1"/>
      <c r="U39" s="1">
        <v>80</v>
      </c>
      <c r="V39" s="1"/>
      <c r="W39" s="1">
        <v>100</v>
      </c>
      <c r="X39" s="1"/>
      <c r="Y39" s="1"/>
      <c r="Z39" s="1"/>
      <c r="AA39" s="1"/>
      <c r="AB39" s="1"/>
      <c r="AC39" s="1"/>
      <c r="AD39" s="1"/>
      <c r="AE39" s="1">
        <v>50</v>
      </c>
    </row>
    <row r="40" spans="1:32">
      <c r="A40" s="1"/>
      <c r="B40" s="1"/>
      <c r="C40" s="1"/>
      <c r="D40" s="1"/>
      <c r="E40" s="1" t="s">
        <v>39</v>
      </c>
      <c r="F40" s="1"/>
      <c r="G40" s="1"/>
      <c r="H40" s="1">
        <f>AVERAGE(H36)</f>
        <v>98.75</v>
      </c>
      <c r="I40" s="1"/>
      <c r="J40" s="1">
        <f>AVERAGE(J36)</f>
        <v>70.833333333333343</v>
      </c>
      <c r="K40" s="1"/>
      <c r="L40" s="1">
        <f>AVERAGE(L36)</f>
        <v>58.333333333333336</v>
      </c>
      <c r="M40" s="1"/>
      <c r="N40" s="1">
        <f>AVERAGE(N36)</f>
        <v>56.451612903225801</v>
      </c>
      <c r="O40" s="1"/>
      <c r="P40" s="1">
        <f>AVERAGE(P36)</f>
        <v>51</v>
      </c>
      <c r="Q40" s="1"/>
      <c r="R40" s="1">
        <f>AVERAGE(R36)</f>
        <v>104</v>
      </c>
      <c r="S40" s="1"/>
      <c r="T40" s="1">
        <f>AVERAGE(T36)</f>
        <v>120</v>
      </c>
      <c r="U40" s="1"/>
      <c r="V40" s="1">
        <f>AVERAGE(V36)</f>
        <v>87.5</v>
      </c>
      <c r="W40" s="1"/>
      <c r="X40" s="1">
        <f>AVERAGE(X36)</f>
        <v>27</v>
      </c>
      <c r="Y40" s="1"/>
      <c r="Z40" s="1">
        <f>AVERAGE(Z36)</f>
        <v>46.560846560846556</v>
      </c>
      <c r="AA40" s="1"/>
      <c r="AB40" s="1">
        <f>AVERAGE(AB36)</f>
        <v>42.063492063492063</v>
      </c>
      <c r="AC40" s="1"/>
      <c r="AD40" s="1">
        <f>AVERAGE(AD36)</f>
        <v>45.238095238095241</v>
      </c>
      <c r="AE40" s="1"/>
      <c r="AF40" s="1">
        <f>AVERAGE(AF36)</f>
        <v>92.52</v>
      </c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2">
      <c r="A42" s="1"/>
      <c r="B42" s="1" t="s">
        <v>40</v>
      </c>
      <c r="C42" s="1" t="s">
        <v>41</v>
      </c>
      <c r="D42" s="1" t="s">
        <v>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2">
      <c r="A43" s="1"/>
      <c r="B43" s="1" t="str">
        <f>G35</f>
        <v>SIT &amp; REACH</v>
      </c>
      <c r="C43" s="1">
        <v>100</v>
      </c>
      <c r="D43" s="1">
        <f>H40</f>
        <v>98.75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2">
      <c r="A44" s="1"/>
      <c r="B44" s="1" t="str">
        <f>I35</f>
        <v>TRUNK LIFT</v>
      </c>
      <c r="C44" s="1">
        <v>100</v>
      </c>
      <c r="D44" s="1">
        <f>J40</f>
        <v>70.833333333333343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2">
      <c r="B45" s="2" t="str">
        <f>K35</f>
        <v>AUDIO</v>
      </c>
      <c r="C45" s="1">
        <v>100</v>
      </c>
      <c r="D45" s="2">
        <f>L40</f>
        <v>58.333333333333336</v>
      </c>
    </row>
    <row r="46" spans="1:32">
      <c r="B46" s="2" t="str">
        <f>M35</f>
        <v>VISUAL</v>
      </c>
      <c r="C46" s="1">
        <v>100</v>
      </c>
      <c r="D46" s="2">
        <f>N40</f>
        <v>56.451612903225801</v>
      </c>
    </row>
    <row r="47" spans="1:32">
      <c r="B47" s="2" t="str">
        <f>O35</f>
        <v>HIGH JUMP</v>
      </c>
      <c r="C47" s="1">
        <v>100</v>
      </c>
      <c r="D47" s="2">
        <f>P40</f>
        <v>51</v>
      </c>
    </row>
    <row r="48" spans="1:32">
      <c r="B48" s="2" t="str">
        <f>Q35</f>
        <v>SIT UP</v>
      </c>
      <c r="C48" s="1">
        <v>100</v>
      </c>
      <c r="D48" s="2">
        <f>R40</f>
        <v>104</v>
      </c>
    </row>
    <row r="49" spans="2:4">
      <c r="B49" s="2" t="str">
        <f>S35</f>
        <v>PUSH UP</v>
      </c>
      <c r="C49" s="1">
        <v>100</v>
      </c>
      <c r="D49" s="2">
        <f>T40</f>
        <v>120</v>
      </c>
    </row>
    <row r="50" spans="2:4">
      <c r="B50" s="2" t="str">
        <f>U35</f>
        <v>BACK LIFT</v>
      </c>
      <c r="C50" s="1">
        <v>100</v>
      </c>
      <c r="D50" s="2">
        <f>V40</f>
        <v>87.5</v>
      </c>
    </row>
    <row r="51" spans="2:4">
      <c r="B51" s="2" t="str">
        <f>W35</f>
        <v>HURDLE JUMP</v>
      </c>
      <c r="C51" s="1">
        <v>100</v>
      </c>
      <c r="D51" s="2">
        <f>X40</f>
        <v>27</v>
      </c>
    </row>
    <row r="52" spans="2:4">
      <c r="B52" s="2" t="str">
        <f>Y35</f>
        <v>SQUATS</v>
      </c>
      <c r="C52" s="1">
        <v>100</v>
      </c>
      <c r="D52" s="2">
        <f>Z40</f>
        <v>46.560846560846556</v>
      </c>
    </row>
    <row r="53" spans="2:4">
      <c r="B53" s="2" t="str">
        <f>AA35</f>
        <v>BENCH PRESS</v>
      </c>
      <c r="C53" s="1">
        <v>100</v>
      </c>
      <c r="D53" s="2">
        <f>AB40</f>
        <v>42.063492063492063</v>
      </c>
    </row>
    <row r="54" spans="2:4">
      <c r="B54" s="2" t="str">
        <f>AC35</f>
        <v>BENCH PULL</v>
      </c>
      <c r="C54" s="1">
        <v>100</v>
      </c>
      <c r="D54" s="2">
        <f>AD40</f>
        <v>45.238095238095241</v>
      </c>
    </row>
    <row r="55" spans="2:4">
      <c r="B55" s="2" t="s">
        <v>43</v>
      </c>
      <c r="C55" s="1">
        <v>100</v>
      </c>
      <c r="D55" s="2">
        <f>AF40</f>
        <v>92.52</v>
      </c>
    </row>
  </sheetData>
  <mergeCells count="26">
    <mergeCell ref="F1:F2"/>
    <mergeCell ref="A1:A2"/>
    <mergeCell ref="B1:B2"/>
    <mergeCell ref="C1:C2"/>
    <mergeCell ref="D1:D2"/>
    <mergeCell ref="E1:E2"/>
    <mergeCell ref="F34:F35"/>
    <mergeCell ref="A34:A35"/>
    <mergeCell ref="B34:B35"/>
    <mergeCell ref="C34:C35"/>
    <mergeCell ref="D34:D35"/>
    <mergeCell ref="E34:E35"/>
    <mergeCell ref="AE1:AF1"/>
    <mergeCell ref="AE34:AF34"/>
    <mergeCell ref="Y1:AD1"/>
    <mergeCell ref="Y34:AD34"/>
    <mergeCell ref="G1:J1"/>
    <mergeCell ref="K1:N1"/>
    <mergeCell ref="O1:P1"/>
    <mergeCell ref="Q1:V1"/>
    <mergeCell ref="G34:J34"/>
    <mergeCell ref="K34:N34"/>
    <mergeCell ref="O34:P34"/>
    <mergeCell ref="Q34:V34"/>
    <mergeCell ref="W1:X1"/>
    <mergeCell ref="W34:X3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2015-04-30T00:40:00Z</dcterms:modified>
</cp:coreProperties>
</file>