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Z5" i="1"/>
  <c r="Z9" s="1"/>
  <c r="E20" s="1"/>
  <c r="E48"/>
  <c r="E47"/>
  <c r="E46"/>
  <c r="E45"/>
  <c r="E44"/>
  <c r="E43"/>
  <c r="E42"/>
  <c r="E41"/>
  <c r="E40"/>
  <c r="E39"/>
  <c r="E38"/>
  <c r="E37"/>
  <c r="C48"/>
  <c r="C47"/>
  <c r="C46"/>
  <c r="C45"/>
  <c r="C44"/>
  <c r="C43"/>
  <c r="C42"/>
  <c r="C41"/>
  <c r="C40"/>
  <c r="C39"/>
  <c r="C38"/>
  <c r="C37"/>
  <c r="E22"/>
  <c r="E21"/>
  <c r="E19"/>
  <c r="E18"/>
  <c r="E17"/>
  <c r="E16"/>
  <c r="E15"/>
  <c r="E14"/>
  <c r="E13"/>
  <c r="E12"/>
  <c r="E11"/>
  <c r="C22"/>
  <c r="C21"/>
  <c r="C20"/>
  <c r="C19"/>
  <c r="C18"/>
  <c r="C17"/>
  <c r="C16"/>
  <c r="C15"/>
  <c r="C14"/>
  <c r="C13"/>
  <c r="C12"/>
  <c r="C11"/>
  <c r="AD34"/>
  <c r="AB34"/>
  <c r="Z34"/>
  <c r="X34"/>
  <c r="V34"/>
  <c r="T34"/>
  <c r="R34"/>
  <c r="P34"/>
  <c r="N34"/>
  <c r="L34"/>
  <c r="J34"/>
  <c r="H34"/>
  <c r="AD9"/>
  <c r="AB9"/>
  <c r="X9"/>
  <c r="V9"/>
  <c r="T9"/>
  <c r="R9"/>
  <c r="P9"/>
  <c r="N9"/>
  <c r="L9"/>
  <c r="J9"/>
  <c r="H9"/>
  <c r="AD30"/>
  <c r="AD29"/>
  <c r="AB30"/>
  <c r="AB29"/>
  <c r="Z30"/>
  <c r="Z29"/>
  <c r="X30"/>
  <c r="X29"/>
  <c r="V30"/>
  <c r="V29"/>
  <c r="T30"/>
  <c r="T29"/>
  <c r="R30"/>
  <c r="R29"/>
  <c r="P30"/>
  <c r="P29"/>
  <c r="N30"/>
  <c r="N29"/>
  <c r="L30"/>
  <c r="L29"/>
  <c r="J30"/>
  <c r="J29"/>
  <c r="H30"/>
  <c r="H29"/>
  <c r="AD4"/>
  <c r="AD5"/>
  <c r="AD3"/>
  <c r="AB4"/>
  <c r="AB5"/>
  <c r="AB3"/>
  <c r="Z4"/>
  <c r="Z3"/>
  <c r="X4"/>
  <c r="X5"/>
  <c r="X3"/>
  <c r="V4"/>
  <c r="V5"/>
  <c r="V3"/>
  <c r="T4"/>
  <c r="T5"/>
  <c r="T3"/>
  <c r="R4"/>
  <c r="R5"/>
  <c r="R3"/>
  <c r="P4"/>
  <c r="P5"/>
  <c r="P3"/>
  <c r="N4"/>
  <c r="N5"/>
  <c r="N3"/>
  <c r="L4"/>
  <c r="L5"/>
  <c r="L3"/>
  <c r="J4"/>
  <c r="J5"/>
  <c r="J3"/>
  <c r="H4"/>
  <c r="H5"/>
  <c r="H3"/>
</calcChain>
</file>

<file path=xl/sharedStrings.xml><?xml version="1.0" encoding="utf-8"?>
<sst xmlns="http://schemas.openxmlformats.org/spreadsheetml/2006/main" count="104" uniqueCount="47">
  <si>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</si>
  <si>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</si>
  <si>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</si>
  <si>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</si>
  <si>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</si>
  <si>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</si>
  <si>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</si>
  <si>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</si>
  <si>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</si>
  <si>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</si>
  <si>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SIT UP</t>
  </si>
  <si>
    <t>PUSH UP</t>
  </si>
  <si>
    <t>HARDLE JUMP</t>
  </si>
  <si>
    <t>BACK LIFT</t>
  </si>
  <si>
    <t>SQUATS</t>
  </si>
  <si>
    <t>BENCH PRESS</t>
  </si>
  <si>
    <t>MEDICINE BALL</t>
  </si>
  <si>
    <t>AEROBIC CAPACITY</t>
  </si>
  <si>
    <t>P</t>
  </si>
  <si>
    <t>L</t>
  </si>
  <si>
    <t xml:space="preserve"> MUSCLE STAMINA</t>
  </si>
  <si>
    <t>POWER ENDURANCE</t>
  </si>
  <si>
    <t>BENCH PULL</t>
  </si>
  <si>
    <t>POWER/FORCE PLATFORM 3D</t>
  </si>
  <si>
    <t>HIGH JUMP</t>
  </si>
  <si>
    <t>STRENGTH</t>
  </si>
  <si>
    <t>HANS H YOSAPUTRA</t>
  </si>
  <si>
    <t>JENNIFER GRACIELA T</t>
  </si>
  <si>
    <t>ARNOLZY K PRATAMA S</t>
  </si>
  <si>
    <t>EVAN ADIPUTRA</t>
  </si>
  <si>
    <t>RAISA GANES WARA</t>
  </si>
  <si>
    <t>74</t>
  </si>
  <si>
    <t>96</t>
  </si>
  <si>
    <t>72</t>
  </si>
  <si>
    <t>55</t>
  </si>
  <si>
    <t>34</t>
  </si>
  <si>
    <t>66</t>
  </si>
  <si>
    <t>102</t>
  </si>
  <si>
    <t>110</t>
  </si>
  <si>
    <t>91</t>
  </si>
  <si>
    <t>T</t>
  </si>
  <si>
    <t>%</t>
  </si>
  <si>
    <t>PALAMETER</t>
  </si>
  <si>
    <t>TARGET</t>
  </si>
  <si>
    <t>HASIL</t>
  </si>
  <si>
    <t>VO2 MAX</t>
  </si>
  <si>
    <t>PATAMETER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</si>
</sst>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/>
    <xf numFmtId="1" fontId="1" fillId="2" borderId="1" xfId="0" applyNumberFormat="1" applyFont="1" applyFill="1" applyBorder="1" applyAlignment="1"/>
    <xf numFmtId="1" fontId="1" fillId="0" borderId="1" xfId="0" quotePrefix="1" applyNumberFormat="1" applyFont="1" applyBorder="1" applyAlignment="1"/>
    <xf numFmtId="1" fontId="1" fillId="2" borderId="1" xfId="0" quotePrefix="1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SELAM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Sheet1!$D$10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Sheet1!$C$11:$C$22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HIGH JUMP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MEDICINE BALL</c:v>
                </c:pt>
                <c:pt idx="11">
                  <c:v>VO2 MAX</c:v>
                </c:pt>
              </c:strCache>
            </c:strRef>
          </c:cat>
          <c:val>
            <c:numRef>
              <c:f>Sheet1!$D$11:$D$22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Sheet1!$C$11:$C$22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HIGH JUMP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MEDICINE BALL</c:v>
                </c:pt>
                <c:pt idx="11">
                  <c:v>VO2 MAX</c:v>
                </c:pt>
              </c:strCache>
            </c:strRef>
          </c:cat>
          <c:val>
            <c:numRef>
              <c:f>Sheet1!$E$11:$E$22</c:f>
              <c:numCache>
                <c:formatCode>General</c:formatCode>
                <c:ptCount val="12"/>
                <c:pt idx="0">
                  <c:v>78.5</c:v>
                </c:pt>
                <c:pt idx="1">
                  <c:v>79.466666666666669</c:v>
                </c:pt>
                <c:pt idx="2">
                  <c:v>60.238095238095241</c:v>
                </c:pt>
                <c:pt idx="3">
                  <c:v>76.666666666666671</c:v>
                </c:pt>
                <c:pt idx="4">
                  <c:v>73.333333333333329</c:v>
                </c:pt>
                <c:pt idx="5">
                  <c:v>44.333333333333336</c:v>
                </c:pt>
                <c:pt idx="6">
                  <c:v>43.055555555555564</c:v>
                </c:pt>
                <c:pt idx="7">
                  <c:v>60.3003003003003</c:v>
                </c:pt>
                <c:pt idx="8">
                  <c:v>53.993993993993996</c:v>
                </c:pt>
                <c:pt idx="9">
                  <c:v>70.084084084084068</c:v>
                </c:pt>
                <c:pt idx="10">
                  <c:v>51.666666666666664</c:v>
                </c:pt>
                <c:pt idx="11">
                  <c:v>86.65454545454547</c:v>
                </c:pt>
              </c:numCache>
            </c:numRef>
          </c:val>
        </c:ser>
        <c:axId val="59584896"/>
        <c:axId val="59586432"/>
      </c:radarChart>
      <c:catAx>
        <c:axId val="5958489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59586432"/>
        <c:crosses val="autoZero"/>
        <c:auto val="1"/>
        <c:lblAlgn val="ctr"/>
        <c:lblOffset val="100"/>
      </c:catAx>
      <c:valAx>
        <c:axId val="59586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5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SELAM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Sheet1!$D$36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Sheet1!$C$37:$C$48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HIGH JUMP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MEDICINE BALL</c:v>
                </c:pt>
                <c:pt idx="11">
                  <c:v>VO2 MAX</c:v>
                </c:pt>
              </c:strCache>
            </c:strRef>
          </c:cat>
          <c:val>
            <c:numRef>
              <c:f>Sheet1!$D$37:$D$48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Sheet1!$C$37:$C$48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HIGH JUMP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MEDICINE BALL</c:v>
                </c:pt>
                <c:pt idx="11">
                  <c:v>VO2 MAX</c:v>
                </c:pt>
              </c:strCache>
            </c:strRef>
          </c:cat>
          <c:val>
            <c:numRef>
              <c:f>Sheet1!$E$37:$E$48</c:f>
              <c:numCache>
                <c:formatCode>0</c:formatCode>
                <c:ptCount val="12"/>
                <c:pt idx="0">
                  <c:v>57.291666666666671</c:v>
                </c:pt>
                <c:pt idx="1">
                  <c:v>166</c:v>
                </c:pt>
                <c:pt idx="2">
                  <c:v>56.5</c:v>
                </c:pt>
                <c:pt idx="3">
                  <c:v>100</c:v>
                </c:pt>
                <c:pt idx="4">
                  <c:v>86.666666666666657</c:v>
                </c:pt>
                <c:pt idx="5">
                  <c:v>44.375</c:v>
                </c:pt>
                <c:pt idx="6">
                  <c:v>59</c:v>
                </c:pt>
                <c:pt idx="7">
                  <c:v>37.678571428571431</c:v>
                </c:pt>
                <c:pt idx="8">
                  <c:v>40.008116883116884</c:v>
                </c:pt>
                <c:pt idx="9">
                  <c:v>62.142857142857146</c:v>
                </c:pt>
                <c:pt idx="10">
                  <c:v>56.666666666666671</c:v>
                </c:pt>
                <c:pt idx="11">
                  <c:v>90.91</c:v>
                </c:pt>
              </c:numCache>
            </c:numRef>
          </c:val>
        </c:ser>
        <c:axId val="59595392"/>
        <c:axId val="59617664"/>
      </c:radarChart>
      <c:catAx>
        <c:axId val="5959539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59617664"/>
        <c:crosses val="autoZero"/>
        <c:auto val="1"/>
        <c:lblAlgn val="ctr"/>
        <c:lblOffset val="100"/>
      </c:catAx>
      <c:valAx>
        <c:axId val="59617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5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349249</xdr:colOff>
      <xdr:row>9</xdr:row>
      <xdr:rowOff>31750</xdr:rowOff>
    </xdr:from>
    <xdr:to>
      <xdr:col>17</xdr:col>
      <xdr:colOff>396874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35</xdr:row>
      <xdr:rowOff>15875</xdr:rowOff>
    </xdr:from>
    <xdr:to>
      <xdr:col>17</xdr:col>
      <xdr:colOff>428625</xdr:colOff>
      <xdr:row>52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8"/>
  <sheetViews>
    <sheetView tabSelected="1" topLeftCell="A21" zoomScale="60" zoomScaleNormal="60" workbookViewId="0">
      <selection activeCell="Z46" sqref="Z46:Z47"/>
    </sheetView>
  </sheetViews>
  <sheetFormatPr defaultRowHeight="15.75"/>
  <cols>
    <col min="1" max="1" width="4.85546875" style="2" customWidth="1"/>
    <col min="2" max="2" width="27.42578125" style="2" customWidth="1"/>
    <col min="3" max="3" width="16.85546875" style="2" bestFit="1" customWidth="1"/>
    <col min="4" max="4" width="9.140625" style="2" bestFit="1" customWidth="1"/>
    <col min="5" max="5" width="7.28515625" style="2" bestFit="1" customWidth="1"/>
    <col min="6" max="6" width="5.28515625" style="2" customWidth="1"/>
    <col min="7" max="29" width="6.7109375" style="2" customWidth="1"/>
    <col min="30" max="30" width="6.7109375" style="1" customWidth="1"/>
    <col min="31" max="16384" width="9.140625" style="1"/>
  </cols>
  <sheetData>
    <row r="1" spans="1:30" s="3" customFormat="1" ht="47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4" t="s">
        <v>8</v>
      </c>
      <c r="H1" s="26"/>
      <c r="I1" s="26"/>
      <c r="J1" s="25"/>
      <c r="K1" s="26" t="s">
        <v>23</v>
      </c>
      <c r="L1" s="26"/>
      <c r="M1" s="24" t="s">
        <v>20</v>
      </c>
      <c r="N1" s="26"/>
      <c r="O1" s="26"/>
      <c r="P1" s="26"/>
      <c r="Q1" s="26"/>
      <c r="R1" s="25"/>
      <c r="S1" s="24" t="s">
        <v>21</v>
      </c>
      <c r="T1" s="25"/>
      <c r="U1" s="24" t="s">
        <v>25</v>
      </c>
      <c r="V1" s="26"/>
      <c r="W1" s="26"/>
      <c r="X1" s="26"/>
      <c r="Y1" s="26"/>
      <c r="Z1" s="25"/>
      <c r="AA1" s="24" t="s">
        <v>9</v>
      </c>
      <c r="AB1" s="25"/>
      <c r="AC1" s="24" t="s">
        <v>17</v>
      </c>
      <c r="AD1" s="25"/>
    </row>
    <row r="2" spans="1:30" s="3" customFormat="1" ht="47.25">
      <c r="A2" s="27"/>
      <c r="B2" s="27"/>
      <c r="C2" s="27"/>
      <c r="D2" s="27"/>
      <c r="E2" s="27"/>
      <c r="F2" s="27"/>
      <c r="G2" s="4" t="s">
        <v>6</v>
      </c>
      <c r="H2" s="13" t="s">
        <v>41</v>
      </c>
      <c r="I2" s="4" t="s">
        <v>7</v>
      </c>
      <c r="J2" s="13" t="s">
        <v>41</v>
      </c>
      <c r="K2" s="9" t="s">
        <v>24</v>
      </c>
      <c r="L2" s="13" t="s">
        <v>41</v>
      </c>
      <c r="M2" s="4" t="s">
        <v>10</v>
      </c>
      <c r="N2" s="13" t="s">
        <v>41</v>
      </c>
      <c r="O2" s="4" t="s">
        <v>11</v>
      </c>
      <c r="P2" s="13" t="s">
        <v>41</v>
      </c>
      <c r="Q2" s="4" t="s">
        <v>13</v>
      </c>
      <c r="R2" s="13" t="s">
        <v>41</v>
      </c>
      <c r="S2" s="4" t="s">
        <v>12</v>
      </c>
      <c r="T2" s="13" t="s">
        <v>41</v>
      </c>
      <c r="U2" s="4" t="s">
        <v>14</v>
      </c>
      <c r="V2" s="13" t="s">
        <v>41</v>
      </c>
      <c r="W2" s="4" t="s">
        <v>15</v>
      </c>
      <c r="X2" s="13" t="s">
        <v>41</v>
      </c>
      <c r="Y2" s="4" t="s">
        <v>22</v>
      </c>
      <c r="Z2" s="13" t="s">
        <v>41</v>
      </c>
      <c r="AA2" s="4" t="s">
        <v>16</v>
      </c>
      <c r="AB2" s="13" t="s">
        <v>41</v>
      </c>
      <c r="AC2" s="19" t="s">
        <v>45</v>
      </c>
      <c r="AD2" s="11" t="s">
        <v>41</v>
      </c>
    </row>
    <row r="3" spans="1:30">
      <c r="A3" s="5">
        <v>1</v>
      </c>
      <c r="B3" s="7" t="s">
        <v>26</v>
      </c>
      <c r="C3" s="6">
        <v>30853</v>
      </c>
      <c r="D3" s="5" t="s">
        <v>19</v>
      </c>
      <c r="E3" s="5">
        <v>179</v>
      </c>
      <c r="F3" s="5">
        <v>75</v>
      </c>
      <c r="G3" s="28">
        <v>26.9</v>
      </c>
      <c r="H3" s="28">
        <f>G3/20*100</f>
        <v>134.5</v>
      </c>
      <c r="I3" s="28">
        <v>56.3</v>
      </c>
      <c r="J3" s="28">
        <f>I3/50*100</f>
        <v>112.6</v>
      </c>
      <c r="K3" s="28">
        <v>36.6</v>
      </c>
      <c r="L3" s="29">
        <f>K3/70*100</f>
        <v>52.285714285714292</v>
      </c>
      <c r="M3" s="28">
        <v>24</v>
      </c>
      <c r="N3" s="28">
        <f>M3/30*100</f>
        <v>80</v>
      </c>
      <c r="O3" s="28">
        <v>29</v>
      </c>
      <c r="P3" s="29">
        <f>O3/40*100</f>
        <v>72.5</v>
      </c>
      <c r="Q3" s="28">
        <v>53</v>
      </c>
      <c r="R3" s="29">
        <f>Q3/100*100</f>
        <v>53</v>
      </c>
      <c r="S3" s="28">
        <v>54</v>
      </c>
      <c r="T3" s="29">
        <f>S3/120*100</f>
        <v>45</v>
      </c>
      <c r="U3" s="28">
        <v>123</v>
      </c>
      <c r="V3" s="29">
        <f>U3/(F3*3)*100</f>
        <v>54.666666666666664</v>
      </c>
      <c r="W3" s="28" t="s">
        <v>31</v>
      </c>
      <c r="X3" s="29">
        <f>W3/(F3*2)*100</f>
        <v>49.333333333333336</v>
      </c>
      <c r="Y3" s="28" t="s">
        <v>39</v>
      </c>
      <c r="Z3" s="29">
        <f>Y4/(F3*2)*100</f>
        <v>73.333333333333329</v>
      </c>
      <c r="AA3" s="28">
        <v>3.5</v>
      </c>
      <c r="AB3" s="29">
        <f>AA3/8*100</f>
        <v>43.75</v>
      </c>
      <c r="AC3" s="28">
        <v>44.42</v>
      </c>
      <c r="AD3" s="28">
        <f>AC3/55*100</f>
        <v>80.763636363636365</v>
      </c>
    </row>
    <row r="4" spans="1:30">
      <c r="A4" s="5">
        <v>2</v>
      </c>
      <c r="B4" s="7" t="s">
        <v>28</v>
      </c>
      <c r="C4" s="6">
        <v>33605</v>
      </c>
      <c r="D4" s="5" t="s">
        <v>19</v>
      </c>
      <c r="E4" s="5">
        <v>165</v>
      </c>
      <c r="F4" s="5">
        <v>75</v>
      </c>
      <c r="G4" s="28">
        <v>3</v>
      </c>
      <c r="H4" s="29">
        <f t="shared" ref="H4:H5" si="0">G4/20*100</f>
        <v>15</v>
      </c>
      <c r="I4" s="28">
        <v>47.6</v>
      </c>
      <c r="J4" s="28">
        <f t="shared" ref="J4:J5" si="1">I4/50*100</f>
        <v>95.2</v>
      </c>
      <c r="K4" s="28">
        <v>47.9</v>
      </c>
      <c r="L4" s="29">
        <f t="shared" ref="L4:L5" si="2">K4/70*100</f>
        <v>68.428571428571431</v>
      </c>
      <c r="M4" s="28">
        <v>19</v>
      </c>
      <c r="N4" s="29">
        <f t="shared" ref="N4:N5" si="3">M4/30*100</f>
        <v>63.333333333333329</v>
      </c>
      <c r="O4" s="28">
        <v>29</v>
      </c>
      <c r="P4" s="29">
        <f t="shared" ref="P4:P5" si="4">O4/40*100</f>
        <v>72.5</v>
      </c>
      <c r="Q4" s="28">
        <v>30</v>
      </c>
      <c r="R4" s="29">
        <f t="shared" ref="R4:R5" si="5">Q4/100*100</f>
        <v>30</v>
      </c>
      <c r="S4" s="28">
        <v>46</v>
      </c>
      <c r="T4" s="29">
        <f t="shared" ref="T4:T5" si="6">S4/120*100</f>
        <v>38.333333333333336</v>
      </c>
      <c r="U4" s="28">
        <v>132</v>
      </c>
      <c r="V4" s="29">
        <f t="shared" ref="V4:V5" si="7">U4/(F4*3)*100</f>
        <v>58.666666666666664</v>
      </c>
      <c r="W4" s="28" t="s">
        <v>32</v>
      </c>
      <c r="X4" s="29">
        <f t="shared" ref="X4:X5" si="8">W4/(F4*2)*100</f>
        <v>64</v>
      </c>
      <c r="Y4" s="28" t="s">
        <v>38</v>
      </c>
      <c r="Z4" s="29">
        <f t="shared" ref="Z4" si="9">Y5/(F4*2)*100</f>
        <v>68</v>
      </c>
      <c r="AA4" s="28">
        <v>4.9000000000000004</v>
      </c>
      <c r="AB4" s="29">
        <f t="shared" ref="AB4:AB5" si="10">AA4/8*100</f>
        <v>61.250000000000007</v>
      </c>
      <c r="AC4" s="28">
        <v>42.47</v>
      </c>
      <c r="AD4" s="29">
        <f t="shared" ref="AD4:AD5" si="11">AC4/55*100</f>
        <v>77.218181818181819</v>
      </c>
    </row>
    <row r="5" spans="1:30">
      <c r="A5" s="5">
        <v>3</v>
      </c>
      <c r="B5" s="7" t="s">
        <v>29</v>
      </c>
      <c r="C5" s="6">
        <v>34749</v>
      </c>
      <c r="D5" s="5" t="s">
        <v>19</v>
      </c>
      <c r="E5" s="5">
        <v>179</v>
      </c>
      <c r="F5" s="5">
        <v>74</v>
      </c>
      <c r="G5" s="28">
        <v>17.2</v>
      </c>
      <c r="H5" s="28">
        <f t="shared" si="0"/>
        <v>86</v>
      </c>
      <c r="I5" s="28">
        <v>15.3</v>
      </c>
      <c r="J5" s="29">
        <f t="shared" si="1"/>
        <v>30.599999999999998</v>
      </c>
      <c r="K5" s="28">
        <v>42</v>
      </c>
      <c r="L5" s="29">
        <f t="shared" si="2"/>
        <v>60</v>
      </c>
      <c r="M5" s="28">
        <v>26</v>
      </c>
      <c r="N5" s="28">
        <f t="shared" si="3"/>
        <v>86.666666666666671</v>
      </c>
      <c r="O5" s="28">
        <v>30</v>
      </c>
      <c r="P5" s="29">
        <f t="shared" si="4"/>
        <v>75</v>
      </c>
      <c r="Q5" s="28">
        <v>50</v>
      </c>
      <c r="R5" s="29">
        <f t="shared" si="5"/>
        <v>50</v>
      </c>
      <c r="S5" s="28">
        <v>55</v>
      </c>
      <c r="T5" s="29">
        <f t="shared" si="6"/>
        <v>45.833333333333329</v>
      </c>
      <c r="U5" s="28">
        <v>150</v>
      </c>
      <c r="V5" s="29">
        <f t="shared" si="7"/>
        <v>67.567567567567565</v>
      </c>
      <c r="W5" s="28" t="s">
        <v>33</v>
      </c>
      <c r="X5" s="29">
        <f t="shared" si="8"/>
        <v>48.648648648648653</v>
      </c>
      <c r="Y5" s="28" t="s">
        <v>37</v>
      </c>
      <c r="Z5" s="29">
        <f>Y5/(F5*2)*100</f>
        <v>68.918918918918919</v>
      </c>
      <c r="AA5" s="28">
        <v>4</v>
      </c>
      <c r="AB5" s="29">
        <f t="shared" si="10"/>
        <v>50</v>
      </c>
      <c r="AC5" s="28">
        <v>56.09</v>
      </c>
      <c r="AD5" s="28">
        <f t="shared" si="11"/>
        <v>101.9818181818182</v>
      </c>
    </row>
    <row r="6" spans="1:30">
      <c r="A6" s="5">
        <v>4</v>
      </c>
      <c r="B6" s="7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8"/>
      <c r="X6" s="8"/>
      <c r="Y6" s="8"/>
      <c r="Z6" s="8"/>
      <c r="AA6" s="5"/>
      <c r="AB6" s="5"/>
      <c r="AC6" s="5"/>
      <c r="AD6" s="12"/>
    </row>
    <row r="7" spans="1:30">
      <c r="A7" s="14"/>
      <c r="B7" s="15"/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7"/>
      <c r="X7" s="17"/>
      <c r="Y7" s="17"/>
      <c r="Z7" s="17"/>
      <c r="AA7" s="14"/>
      <c r="AB7" s="14"/>
      <c r="AC7" s="14"/>
      <c r="AD7" s="18"/>
    </row>
    <row r="8" spans="1:30">
      <c r="A8" s="14"/>
      <c r="B8" s="15"/>
      <c r="C8" s="16"/>
      <c r="D8" s="14"/>
      <c r="E8" s="14" t="s">
        <v>40</v>
      </c>
      <c r="F8" s="14"/>
      <c r="G8" s="14">
        <v>20</v>
      </c>
      <c r="H8" s="14"/>
      <c r="I8" s="14">
        <v>50</v>
      </c>
      <c r="J8" s="14"/>
      <c r="K8" s="14">
        <v>70</v>
      </c>
      <c r="L8" s="14"/>
      <c r="M8" s="14">
        <v>30</v>
      </c>
      <c r="N8" s="14"/>
      <c r="O8" s="14">
        <v>40</v>
      </c>
      <c r="P8" s="14"/>
      <c r="Q8" s="14">
        <v>100</v>
      </c>
      <c r="R8" s="14"/>
      <c r="S8" s="14">
        <v>120</v>
      </c>
      <c r="T8" s="14"/>
      <c r="U8" s="14"/>
      <c r="V8" s="14"/>
      <c r="W8" s="17"/>
      <c r="X8" s="17"/>
      <c r="Y8" s="17"/>
      <c r="Z8" s="17"/>
      <c r="AA8" s="14">
        <v>8</v>
      </c>
      <c r="AB8" s="14"/>
      <c r="AC8" s="14">
        <v>55</v>
      </c>
      <c r="AD8" s="18"/>
    </row>
    <row r="9" spans="1:30">
      <c r="A9" s="14"/>
      <c r="B9" s="15"/>
      <c r="C9" s="16"/>
      <c r="D9" s="14"/>
      <c r="E9" s="14" t="s">
        <v>41</v>
      </c>
      <c r="F9" s="14"/>
      <c r="G9" s="14"/>
      <c r="H9" s="14">
        <f>AVERAGE(H3:H5)</f>
        <v>78.5</v>
      </c>
      <c r="I9" s="14"/>
      <c r="J9" s="14">
        <f>AVERAGE(J3:J5)</f>
        <v>79.466666666666669</v>
      </c>
      <c r="K9" s="14"/>
      <c r="L9" s="14">
        <f>AVERAGE(L3:L5)</f>
        <v>60.238095238095241</v>
      </c>
      <c r="M9" s="14"/>
      <c r="N9" s="14">
        <f>AVERAGE(N3:N5)</f>
        <v>76.666666666666671</v>
      </c>
      <c r="O9" s="14"/>
      <c r="P9" s="14">
        <f>AVERAGE(P3:P5)</f>
        <v>73.333333333333329</v>
      </c>
      <c r="Q9" s="14"/>
      <c r="R9" s="14">
        <f>AVERAGE(R3:R5)</f>
        <v>44.333333333333336</v>
      </c>
      <c r="S9" s="14"/>
      <c r="T9" s="14">
        <f>AVERAGE(T3:T5)</f>
        <v>43.055555555555564</v>
      </c>
      <c r="U9" s="14"/>
      <c r="V9" s="14">
        <f>AVERAGE(V3:V5)</f>
        <v>60.3003003003003</v>
      </c>
      <c r="W9" s="17"/>
      <c r="X9" s="14">
        <f>AVERAGE(X3:X5)</f>
        <v>53.993993993993996</v>
      </c>
      <c r="Y9" s="17"/>
      <c r="Z9" s="14">
        <f>AVERAGE(Z3:Z5)</f>
        <v>70.084084084084068</v>
      </c>
      <c r="AA9" s="14"/>
      <c r="AB9" s="14">
        <f>AVERAGE(AB3:AB5)</f>
        <v>51.666666666666664</v>
      </c>
      <c r="AC9" s="14"/>
      <c r="AD9" s="14">
        <f>AVERAGE(AD3:AD5)</f>
        <v>86.65454545454547</v>
      </c>
    </row>
    <row r="10" spans="1:30">
      <c r="A10" s="14"/>
      <c r="B10" s="15"/>
      <c r="C10" s="16" t="s">
        <v>42</v>
      </c>
      <c r="D10" s="14" t="s">
        <v>43</v>
      </c>
      <c r="E10" s="14" t="s">
        <v>44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7"/>
      <c r="X10" s="14"/>
      <c r="Y10" s="17"/>
      <c r="Z10" s="14"/>
      <c r="AA10" s="14"/>
      <c r="AB10" s="14"/>
      <c r="AC10" s="14"/>
      <c r="AD10" s="14"/>
    </row>
    <row r="11" spans="1:30">
      <c r="A11" s="14"/>
      <c r="B11" s="15"/>
      <c r="C11" s="16" t="str">
        <f>G2</f>
        <v>SIT &amp; REACH</v>
      </c>
      <c r="D11" s="14">
        <v>100</v>
      </c>
      <c r="E11" s="14">
        <f>H9</f>
        <v>78.5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7"/>
      <c r="X11" s="14"/>
      <c r="Y11" s="17"/>
      <c r="Z11" s="14"/>
      <c r="AA11" s="14"/>
      <c r="AB11" s="14"/>
      <c r="AC11" s="14"/>
      <c r="AD11" s="14"/>
    </row>
    <row r="12" spans="1:30">
      <c r="A12" s="14"/>
      <c r="B12" s="15"/>
      <c r="C12" s="16" t="str">
        <f>I2</f>
        <v>TRUNK LIFT</v>
      </c>
      <c r="D12" s="14">
        <v>100</v>
      </c>
      <c r="E12" s="14">
        <f>J9</f>
        <v>79.466666666666669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/>
      <c r="X12" s="14"/>
      <c r="Y12" s="17"/>
      <c r="Z12" s="14"/>
      <c r="AA12" s="14"/>
      <c r="AB12" s="14"/>
      <c r="AC12" s="14"/>
      <c r="AD12" s="14"/>
    </row>
    <row r="13" spans="1:30">
      <c r="A13" s="14"/>
      <c r="B13" s="15"/>
      <c r="C13" s="16" t="str">
        <f>K2</f>
        <v>HIGH JUMP</v>
      </c>
      <c r="D13" s="14">
        <v>100</v>
      </c>
      <c r="E13" s="14">
        <f>L9</f>
        <v>60.238095238095241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/>
      <c r="X13" s="14"/>
      <c r="Y13" s="17"/>
      <c r="Z13" s="14"/>
      <c r="AA13" s="14"/>
      <c r="AB13" s="14"/>
      <c r="AC13" s="14"/>
      <c r="AD13" s="14"/>
    </row>
    <row r="14" spans="1:30">
      <c r="A14" s="14"/>
      <c r="B14" s="15"/>
      <c r="C14" s="16" t="str">
        <f>M2</f>
        <v>SIT UP</v>
      </c>
      <c r="D14" s="14">
        <v>100</v>
      </c>
      <c r="E14" s="14">
        <f>N9</f>
        <v>76.666666666666671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/>
      <c r="X14" s="14"/>
      <c r="Y14" s="17"/>
      <c r="Z14" s="14"/>
      <c r="AA14" s="14"/>
      <c r="AB14" s="14"/>
      <c r="AC14" s="14"/>
      <c r="AD14" s="14"/>
    </row>
    <row r="15" spans="1:30">
      <c r="A15" s="14"/>
      <c r="B15" s="15"/>
      <c r="C15" s="16" t="str">
        <f>O2</f>
        <v>PUSH UP</v>
      </c>
      <c r="D15" s="14">
        <v>100</v>
      </c>
      <c r="E15" s="14">
        <f>P9</f>
        <v>73.333333333333329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/>
      <c r="X15" s="14"/>
      <c r="Y15" s="17"/>
      <c r="Z15" s="14"/>
      <c r="AA15" s="14"/>
      <c r="AB15" s="14"/>
      <c r="AC15" s="14"/>
      <c r="AD15" s="14"/>
    </row>
    <row r="16" spans="1:30">
      <c r="A16" s="14"/>
      <c r="B16" s="15"/>
      <c r="C16" s="16" t="str">
        <f>Q2</f>
        <v>BACK LIFT</v>
      </c>
      <c r="D16" s="14">
        <v>100</v>
      </c>
      <c r="E16" s="14">
        <f>R9</f>
        <v>44.333333333333336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/>
      <c r="X16" s="14"/>
      <c r="Y16" s="17"/>
      <c r="Z16" s="14"/>
      <c r="AA16" s="14"/>
      <c r="AB16" s="14"/>
      <c r="AC16" s="14"/>
      <c r="AD16" s="14"/>
    </row>
    <row r="17" spans="1:30">
      <c r="A17" s="14"/>
      <c r="B17" s="15"/>
      <c r="C17" s="16" t="str">
        <f>S2</f>
        <v>HARDLE JUMP</v>
      </c>
      <c r="D17" s="14">
        <v>100</v>
      </c>
      <c r="E17" s="14">
        <f>T9</f>
        <v>43.055555555555564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/>
      <c r="X17" s="14"/>
      <c r="Y17" s="17"/>
      <c r="Z17" s="14"/>
      <c r="AA17" s="14"/>
      <c r="AB17" s="14"/>
      <c r="AC17" s="14"/>
      <c r="AD17" s="14"/>
    </row>
    <row r="18" spans="1:30">
      <c r="A18" s="14"/>
      <c r="B18" s="15"/>
      <c r="C18" s="16" t="str">
        <f>U2</f>
        <v>SQUATS</v>
      </c>
      <c r="D18" s="14">
        <v>100</v>
      </c>
      <c r="E18" s="14">
        <f>V9</f>
        <v>60.3003003003003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/>
      <c r="X18" s="14"/>
      <c r="Y18" s="17"/>
      <c r="Z18" s="14"/>
      <c r="AA18" s="14"/>
      <c r="AB18" s="14"/>
      <c r="AC18" s="14"/>
      <c r="AD18" s="14"/>
    </row>
    <row r="19" spans="1:30">
      <c r="A19" s="14"/>
      <c r="B19" s="15"/>
      <c r="C19" s="16" t="str">
        <f>W2</f>
        <v>BENCH PRESS</v>
      </c>
      <c r="D19" s="14">
        <v>100</v>
      </c>
      <c r="E19" s="14">
        <f>X9</f>
        <v>53.993993993993996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/>
      <c r="X19" s="14"/>
      <c r="Y19" s="17"/>
      <c r="Z19" s="14"/>
      <c r="AA19" s="14"/>
      <c r="AB19" s="14"/>
      <c r="AC19" s="14"/>
      <c r="AD19" s="14"/>
    </row>
    <row r="20" spans="1:30">
      <c r="A20" s="14"/>
      <c r="B20" s="15"/>
      <c r="C20" s="16" t="str">
        <f>Y2</f>
        <v>BENCH PULL</v>
      </c>
      <c r="D20" s="14">
        <v>100</v>
      </c>
      <c r="E20" s="14">
        <f>Z9</f>
        <v>70.084084084084068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/>
      <c r="X20" s="14"/>
      <c r="Y20" s="17"/>
      <c r="Z20" s="14"/>
      <c r="AA20" s="14"/>
      <c r="AB20" s="14"/>
      <c r="AC20" s="14"/>
      <c r="AD20" s="14"/>
    </row>
    <row r="21" spans="1:30">
      <c r="A21" s="14"/>
      <c r="B21" s="15"/>
      <c r="C21" s="16" t="str">
        <f>AA2</f>
        <v>MEDICINE BALL</v>
      </c>
      <c r="D21" s="14">
        <v>100</v>
      </c>
      <c r="E21" s="14">
        <f>AB9</f>
        <v>51.666666666666664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/>
      <c r="X21" s="14"/>
      <c r="Y21" s="17"/>
      <c r="Z21" s="14"/>
      <c r="AA21" s="14"/>
      <c r="AB21" s="14"/>
      <c r="AC21" s="14"/>
      <c r="AD21" s="14"/>
    </row>
    <row r="22" spans="1:30" ht="15.75" customHeight="1">
      <c r="A22" s="14"/>
      <c r="B22" s="15"/>
      <c r="C22" s="16" t="str">
        <f>AC2</f>
        <v>VO2 MAX</v>
      </c>
      <c r="D22" s="14">
        <v>100</v>
      </c>
      <c r="E22" s="14">
        <f>AD9</f>
        <v>86.65454545454547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0"/>
      <c r="Q22" s="20"/>
      <c r="R22" s="20"/>
      <c r="S22" s="20"/>
      <c r="T22" s="20"/>
      <c r="U22" s="20"/>
      <c r="V22" s="14"/>
      <c r="W22" s="17"/>
      <c r="X22" s="17"/>
      <c r="Y22" s="17"/>
      <c r="Z22" s="17"/>
      <c r="AA22" s="14"/>
      <c r="AB22" s="14"/>
      <c r="AC22" s="14"/>
      <c r="AD22" s="18"/>
    </row>
    <row r="23" spans="1:30">
      <c r="A23" s="14"/>
      <c r="B23" s="15"/>
      <c r="C23" s="1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/>
      <c r="X23" s="17"/>
      <c r="Y23" s="17"/>
      <c r="Z23" s="17"/>
      <c r="AA23" s="14"/>
      <c r="AB23" s="14"/>
      <c r="AC23" s="14"/>
      <c r="AD23" s="18"/>
    </row>
    <row r="24" spans="1:30">
      <c r="A24" s="14"/>
      <c r="B24" s="15"/>
      <c r="C24" s="16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/>
      <c r="X24" s="17"/>
      <c r="Y24" s="17"/>
      <c r="Z24" s="17"/>
      <c r="AA24" s="14"/>
      <c r="AB24" s="14"/>
      <c r="AC24" s="14"/>
      <c r="AD24" s="18"/>
    </row>
    <row r="25" spans="1:3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0" ht="47.25" customHeight="1">
      <c r="A27" s="27" t="s">
        <v>0</v>
      </c>
      <c r="B27" s="27" t="s">
        <v>1</v>
      </c>
      <c r="C27" s="27" t="s">
        <v>2</v>
      </c>
      <c r="D27" s="27" t="s">
        <v>3</v>
      </c>
      <c r="E27" s="27" t="s">
        <v>4</v>
      </c>
      <c r="F27" s="27" t="s">
        <v>5</v>
      </c>
      <c r="G27" s="24" t="s">
        <v>8</v>
      </c>
      <c r="H27" s="26"/>
      <c r="I27" s="26"/>
      <c r="J27" s="25"/>
      <c r="K27" s="26" t="s">
        <v>23</v>
      </c>
      <c r="L27" s="26"/>
      <c r="M27" s="24" t="s">
        <v>20</v>
      </c>
      <c r="N27" s="26"/>
      <c r="O27" s="26"/>
      <c r="P27" s="26"/>
      <c r="Q27" s="26"/>
      <c r="R27" s="25"/>
      <c r="S27" s="24" t="s">
        <v>21</v>
      </c>
      <c r="T27" s="25"/>
      <c r="U27" s="24" t="s">
        <v>25</v>
      </c>
      <c r="V27" s="26"/>
      <c r="W27" s="26"/>
      <c r="X27" s="26"/>
      <c r="Y27" s="26"/>
      <c r="Z27" s="25"/>
      <c r="AA27" s="24" t="s">
        <v>9</v>
      </c>
      <c r="AB27" s="25"/>
      <c r="AC27" s="24" t="s">
        <v>17</v>
      </c>
      <c r="AD27" s="25"/>
    </row>
    <row r="28" spans="1:30" ht="47.25">
      <c r="A28" s="27"/>
      <c r="B28" s="27"/>
      <c r="C28" s="27"/>
      <c r="D28" s="27"/>
      <c r="E28" s="27"/>
      <c r="F28" s="27"/>
      <c r="G28" s="10" t="s">
        <v>6</v>
      </c>
      <c r="H28" s="13" t="s">
        <v>41</v>
      </c>
      <c r="I28" s="10" t="s">
        <v>7</v>
      </c>
      <c r="J28" s="13" t="s">
        <v>41</v>
      </c>
      <c r="K28" s="10" t="s">
        <v>24</v>
      </c>
      <c r="L28" s="13" t="s">
        <v>41</v>
      </c>
      <c r="M28" s="10" t="s">
        <v>10</v>
      </c>
      <c r="N28" s="13" t="s">
        <v>41</v>
      </c>
      <c r="O28" s="10" t="s">
        <v>11</v>
      </c>
      <c r="P28" s="13" t="s">
        <v>41</v>
      </c>
      <c r="Q28" s="10" t="s">
        <v>13</v>
      </c>
      <c r="R28" s="13" t="s">
        <v>41</v>
      </c>
      <c r="S28" s="10" t="s">
        <v>12</v>
      </c>
      <c r="T28" s="13" t="s">
        <v>41</v>
      </c>
      <c r="U28" s="10" t="s">
        <v>14</v>
      </c>
      <c r="V28" s="13" t="s">
        <v>41</v>
      </c>
      <c r="W28" s="10" t="s">
        <v>15</v>
      </c>
      <c r="X28" s="13" t="s">
        <v>41</v>
      </c>
      <c r="Y28" s="10" t="s">
        <v>22</v>
      </c>
      <c r="Z28" s="13" t="s">
        <v>41</v>
      </c>
      <c r="AA28" s="10" t="s">
        <v>16</v>
      </c>
      <c r="AB28" s="13" t="s">
        <v>41</v>
      </c>
      <c r="AC28" s="19" t="s">
        <v>45</v>
      </c>
      <c r="AD28" s="12" t="s">
        <v>41</v>
      </c>
    </row>
    <row r="29" spans="1:30">
      <c r="A29" s="5">
        <v>1</v>
      </c>
      <c r="B29" s="7" t="s">
        <v>27</v>
      </c>
      <c r="C29" s="6">
        <v>36120</v>
      </c>
      <c r="D29" s="5" t="s">
        <v>18</v>
      </c>
      <c r="E29" s="5">
        <v>165</v>
      </c>
      <c r="F29" s="5">
        <v>56</v>
      </c>
      <c r="G29" s="30">
        <v>6</v>
      </c>
      <c r="H29" s="31">
        <f>G29/24*100</f>
        <v>25</v>
      </c>
      <c r="I29" s="30">
        <v>49.5</v>
      </c>
      <c r="J29" s="30">
        <f>I29/30*100</f>
        <v>165</v>
      </c>
      <c r="K29" s="30">
        <v>29.8</v>
      </c>
      <c r="L29" s="31">
        <f>K29/60*100</f>
        <v>49.666666666666671</v>
      </c>
      <c r="M29" s="30">
        <v>25</v>
      </c>
      <c r="N29" s="30">
        <f>M29/25*100</f>
        <v>100</v>
      </c>
      <c r="O29" s="30">
        <v>40</v>
      </c>
      <c r="P29" s="30">
        <f>O29/30*100</f>
        <v>133.33333333333331</v>
      </c>
      <c r="Q29" s="30">
        <v>26</v>
      </c>
      <c r="R29" s="31">
        <f>Q29/80*100</f>
        <v>32.5</v>
      </c>
      <c r="S29" s="30">
        <v>48</v>
      </c>
      <c r="T29" s="31">
        <f>S29/100*100</f>
        <v>48</v>
      </c>
      <c r="U29" s="32">
        <v>37</v>
      </c>
      <c r="V29" s="33">
        <f>U29/(F29*3)*100</f>
        <v>22.023809523809522</v>
      </c>
      <c r="W29" s="30" t="s">
        <v>34</v>
      </c>
      <c r="X29" s="31">
        <f>W29/(F29*2)*100</f>
        <v>49.107142857142854</v>
      </c>
      <c r="Y29" s="30" t="s">
        <v>33</v>
      </c>
      <c r="Z29" s="31">
        <f>Y29/(F29*2)*100</f>
        <v>64.285714285714292</v>
      </c>
      <c r="AA29" s="30">
        <v>3.7</v>
      </c>
      <c r="AB29" s="31">
        <f>AA29/6*100</f>
        <v>61.666666666666671</v>
      </c>
      <c r="AC29" s="30">
        <v>43.7</v>
      </c>
      <c r="AD29" s="30">
        <f>AC29/50*100</f>
        <v>87.4</v>
      </c>
    </row>
    <row r="30" spans="1:30">
      <c r="A30" s="5">
        <v>2</v>
      </c>
      <c r="B30" s="7" t="s">
        <v>30</v>
      </c>
      <c r="C30" s="6">
        <v>35315</v>
      </c>
      <c r="D30" s="5" t="s">
        <v>18</v>
      </c>
      <c r="E30" s="5">
        <v>162</v>
      </c>
      <c r="F30" s="5">
        <v>55</v>
      </c>
      <c r="G30" s="30">
        <v>21.5</v>
      </c>
      <c r="H30" s="30">
        <f>G30/24*100</f>
        <v>89.583333333333343</v>
      </c>
      <c r="I30" s="30">
        <v>50.1</v>
      </c>
      <c r="J30" s="30">
        <f>I30/30*100</f>
        <v>167.00000000000003</v>
      </c>
      <c r="K30" s="30">
        <v>38</v>
      </c>
      <c r="L30" s="31">
        <f>K30/60*100</f>
        <v>63.333333333333329</v>
      </c>
      <c r="M30" s="30">
        <v>25</v>
      </c>
      <c r="N30" s="30">
        <f>M30/25*100</f>
        <v>100</v>
      </c>
      <c r="O30" s="30">
        <v>12</v>
      </c>
      <c r="P30" s="31">
        <f>O30/30*100</f>
        <v>40</v>
      </c>
      <c r="Q30" s="30">
        <v>45</v>
      </c>
      <c r="R30" s="31">
        <f>Q30/80*100</f>
        <v>56.25</v>
      </c>
      <c r="S30" s="30">
        <v>70</v>
      </c>
      <c r="T30" s="31">
        <f>S30/100*100</f>
        <v>70</v>
      </c>
      <c r="U30" s="30">
        <v>88</v>
      </c>
      <c r="V30" s="33">
        <f>U30/(F30*3)*100</f>
        <v>53.333333333333336</v>
      </c>
      <c r="W30" s="30" t="s">
        <v>35</v>
      </c>
      <c r="X30" s="31">
        <f>W30/(F30*2)*100</f>
        <v>30.909090909090907</v>
      </c>
      <c r="Y30" s="30" t="s">
        <v>36</v>
      </c>
      <c r="Z30" s="31">
        <f>Y30/(F30*2)*100</f>
        <v>60</v>
      </c>
      <c r="AA30" s="30">
        <v>3.1</v>
      </c>
      <c r="AB30" s="31">
        <f>AA30/6*100</f>
        <v>51.666666666666671</v>
      </c>
      <c r="AC30" s="30">
        <v>47.21</v>
      </c>
      <c r="AD30" s="30">
        <f>AC30/50*100</f>
        <v>94.42</v>
      </c>
    </row>
    <row r="31" spans="1:30">
      <c r="A31" s="5">
        <v>3</v>
      </c>
      <c r="B31" s="7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8"/>
      <c r="X31" s="8"/>
      <c r="Y31" s="8"/>
      <c r="Z31" s="8"/>
      <c r="AA31" s="5"/>
      <c r="AB31" s="5"/>
      <c r="AC31" s="5"/>
      <c r="AD31" s="12"/>
    </row>
    <row r="32" spans="1:3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30">
      <c r="A33" s="1"/>
      <c r="B33" s="1"/>
      <c r="C33" s="1"/>
      <c r="D33" s="1"/>
      <c r="E33" s="1" t="s">
        <v>40</v>
      </c>
      <c r="F33" s="1"/>
      <c r="G33" s="1">
        <v>24</v>
      </c>
      <c r="H33" s="1"/>
      <c r="I33" s="1">
        <v>30</v>
      </c>
      <c r="J33" s="1"/>
      <c r="K33" s="1">
        <v>60</v>
      </c>
      <c r="L33" s="1"/>
      <c r="M33" s="1">
        <v>25</v>
      </c>
      <c r="N33" s="1"/>
      <c r="O33" s="1">
        <v>30</v>
      </c>
      <c r="P33" s="1"/>
      <c r="Q33" s="1">
        <v>80</v>
      </c>
      <c r="R33" s="1"/>
      <c r="S33" s="1">
        <v>100</v>
      </c>
      <c r="T33" s="1"/>
      <c r="U33" s="1"/>
      <c r="V33" s="1"/>
      <c r="W33" s="1"/>
      <c r="X33" s="1"/>
      <c r="Y33" s="1"/>
      <c r="Z33" s="1"/>
      <c r="AA33" s="1">
        <v>6</v>
      </c>
      <c r="AB33" s="1"/>
      <c r="AC33" s="1">
        <v>50</v>
      </c>
    </row>
    <row r="34" spans="1:30">
      <c r="A34" s="1"/>
      <c r="B34" s="1"/>
      <c r="C34" s="1"/>
      <c r="D34" s="1"/>
      <c r="E34" s="1" t="s">
        <v>41</v>
      </c>
      <c r="F34" s="1"/>
      <c r="G34" s="1"/>
      <c r="H34" s="1">
        <f>AVERAGE(H29:H30)</f>
        <v>57.291666666666671</v>
      </c>
      <c r="I34" s="1"/>
      <c r="J34" s="1">
        <f>AVERAGE(J29:J30)</f>
        <v>166</v>
      </c>
      <c r="K34" s="1"/>
      <c r="L34" s="1">
        <f>AVERAGE(L29:L30)</f>
        <v>56.5</v>
      </c>
      <c r="M34" s="1"/>
      <c r="N34" s="1">
        <f>AVERAGE(N29:N30)</f>
        <v>100</v>
      </c>
      <c r="O34" s="1"/>
      <c r="P34" s="1">
        <f>AVERAGE(P29:P30)</f>
        <v>86.666666666666657</v>
      </c>
      <c r="Q34" s="1"/>
      <c r="R34" s="1">
        <f>AVERAGE(R29:R30)</f>
        <v>44.375</v>
      </c>
      <c r="S34" s="1"/>
      <c r="T34" s="1">
        <f>AVERAGE(T29:T30)</f>
        <v>59</v>
      </c>
      <c r="U34" s="1"/>
      <c r="V34" s="1">
        <f>AVERAGE(V29:V30)</f>
        <v>37.678571428571431</v>
      </c>
      <c r="W34" s="1"/>
      <c r="X34" s="1">
        <f>AVERAGE(X29:X30)</f>
        <v>40.008116883116884</v>
      </c>
      <c r="Y34" s="1"/>
      <c r="Z34" s="1">
        <f>AVERAGE(Z29:Z30)</f>
        <v>62.142857142857146</v>
      </c>
      <c r="AA34" s="1"/>
      <c r="AB34" s="1">
        <f>AVERAGE(AB29:AB30)</f>
        <v>56.666666666666671</v>
      </c>
      <c r="AC34" s="1"/>
      <c r="AD34" s="1">
        <f>AVERAGE(AD29:AD30)</f>
        <v>90.91</v>
      </c>
    </row>
    <row r="35" spans="1:3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30">
      <c r="A36" s="1"/>
      <c r="B36" s="1"/>
      <c r="C36" s="21" t="s">
        <v>46</v>
      </c>
      <c r="D36" s="1" t="s">
        <v>43</v>
      </c>
      <c r="E36" s="1" t="s">
        <v>44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30">
      <c r="A37" s="1"/>
      <c r="B37" s="1"/>
      <c r="C37" s="21" t="str">
        <f>G28</f>
        <v>SIT &amp; REACH</v>
      </c>
      <c r="D37" s="1">
        <v>100</v>
      </c>
      <c r="E37" s="23">
        <f>H34</f>
        <v>57.291666666666671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30">
      <c r="A38" s="1"/>
      <c r="B38" s="1"/>
      <c r="C38" s="21" t="str">
        <f>I28</f>
        <v>TRUNK LIFT</v>
      </c>
      <c r="D38" s="1">
        <v>100</v>
      </c>
      <c r="E38" s="23">
        <f>J34</f>
        <v>166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30">
      <c r="C39" s="22" t="str">
        <f>K28</f>
        <v>HIGH JUMP</v>
      </c>
      <c r="D39" s="1">
        <v>100</v>
      </c>
      <c r="E39" s="23">
        <f>L34</f>
        <v>56.5</v>
      </c>
    </row>
    <row r="40" spans="1:30">
      <c r="C40" s="21" t="str">
        <f>M28</f>
        <v>SIT UP</v>
      </c>
      <c r="D40" s="1">
        <v>100</v>
      </c>
      <c r="E40" s="23">
        <f>N34</f>
        <v>100</v>
      </c>
    </row>
    <row r="41" spans="1:30">
      <c r="C41" s="21" t="str">
        <f>O28</f>
        <v>PUSH UP</v>
      </c>
      <c r="D41" s="1">
        <v>100</v>
      </c>
      <c r="E41" s="23">
        <f>P34</f>
        <v>86.666666666666657</v>
      </c>
    </row>
    <row r="42" spans="1:30">
      <c r="C42" s="21" t="str">
        <f>Q28</f>
        <v>BACK LIFT</v>
      </c>
      <c r="D42" s="1">
        <v>100</v>
      </c>
      <c r="E42" s="23">
        <f>R34</f>
        <v>44.375</v>
      </c>
    </row>
    <row r="43" spans="1:30">
      <c r="C43" s="21" t="str">
        <f>S28</f>
        <v>HARDLE JUMP</v>
      </c>
      <c r="D43" s="1">
        <v>100</v>
      </c>
      <c r="E43" s="23">
        <f>T34</f>
        <v>59</v>
      </c>
    </row>
    <row r="44" spans="1:30">
      <c r="C44" s="21" t="str">
        <f>U28</f>
        <v>SQUATS</v>
      </c>
      <c r="D44" s="1">
        <v>100</v>
      </c>
      <c r="E44" s="23">
        <f>V34</f>
        <v>37.678571428571431</v>
      </c>
    </row>
    <row r="45" spans="1:30">
      <c r="C45" s="21" t="str">
        <f>W28</f>
        <v>BENCH PRESS</v>
      </c>
      <c r="D45" s="1">
        <v>100</v>
      </c>
      <c r="E45" s="23">
        <f>X34</f>
        <v>40.008116883116884</v>
      </c>
    </row>
    <row r="46" spans="1:30">
      <c r="C46" s="21" t="str">
        <f>Y28</f>
        <v>BENCH PULL</v>
      </c>
      <c r="D46" s="1">
        <v>100</v>
      </c>
      <c r="E46" s="23">
        <f>Z34</f>
        <v>62.142857142857146</v>
      </c>
    </row>
    <row r="47" spans="1:30">
      <c r="C47" s="21" t="str">
        <f>AA28</f>
        <v>MEDICINE BALL</v>
      </c>
      <c r="D47" s="1">
        <v>100</v>
      </c>
      <c r="E47" s="23">
        <f>AB34</f>
        <v>56.666666666666671</v>
      </c>
    </row>
    <row r="48" spans="1:30">
      <c r="C48" s="21" t="str">
        <f>AC28</f>
        <v>VO2 MAX</v>
      </c>
      <c r="D48" s="1">
        <v>100</v>
      </c>
      <c r="E48" s="23">
        <f>AD34</f>
        <v>90.91</v>
      </c>
    </row>
  </sheetData>
  <mergeCells count="26">
    <mergeCell ref="F1:F2"/>
    <mergeCell ref="S1:T1"/>
    <mergeCell ref="M1:R1"/>
    <mergeCell ref="K1:L1"/>
    <mergeCell ref="G1:J1"/>
    <mergeCell ref="A1:A2"/>
    <mergeCell ref="B1:B2"/>
    <mergeCell ref="C1:C2"/>
    <mergeCell ref="D1:D2"/>
    <mergeCell ref="E1:E2"/>
    <mergeCell ref="A27:A28"/>
    <mergeCell ref="B27:B28"/>
    <mergeCell ref="C27:C28"/>
    <mergeCell ref="D27:D28"/>
    <mergeCell ref="E27:E28"/>
    <mergeCell ref="F27:F28"/>
    <mergeCell ref="S27:T27"/>
    <mergeCell ref="M27:R27"/>
    <mergeCell ref="G27:J27"/>
    <mergeCell ref="K27:L27"/>
    <mergeCell ref="AC1:AD1"/>
    <mergeCell ref="AA1:AB1"/>
    <mergeCell ref="AC27:AD27"/>
    <mergeCell ref="AA27:AB27"/>
    <mergeCell ref="U1:Z1"/>
    <mergeCell ref="U27:Z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2015-04-29T17:36:02Z</dcterms:modified>
</cp:coreProperties>
</file>