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56" i="1"/>
  <c r="E55"/>
  <c r="E54"/>
  <c r="E53"/>
  <c r="E52"/>
  <c r="E51"/>
  <c r="E50"/>
  <c r="E49"/>
  <c r="E48"/>
  <c r="E47"/>
  <c r="E46"/>
  <c r="E45"/>
  <c r="C56"/>
  <c r="C55"/>
  <c r="C54"/>
  <c r="C53"/>
  <c r="C52"/>
  <c r="C51"/>
  <c r="C50"/>
  <c r="C49"/>
  <c r="C48"/>
  <c r="C47"/>
  <c r="C46"/>
  <c r="C45"/>
  <c r="E23"/>
  <c r="E22"/>
  <c r="E21"/>
  <c r="E20"/>
  <c r="E19"/>
  <c r="E18"/>
  <c r="E17"/>
  <c r="E16"/>
  <c r="E15"/>
  <c r="E14"/>
  <c r="E13"/>
  <c r="E12"/>
  <c r="C23"/>
  <c r="C22"/>
  <c r="C21"/>
  <c r="C20"/>
  <c r="C19"/>
  <c r="C18"/>
  <c r="C17"/>
  <c r="C16"/>
  <c r="C15"/>
  <c r="C14"/>
  <c r="C13"/>
  <c r="C12"/>
  <c r="AD43"/>
  <c r="AB43"/>
  <c r="Z43"/>
  <c r="X43"/>
  <c r="V43"/>
  <c r="T43"/>
  <c r="R43"/>
  <c r="P43"/>
  <c r="N43"/>
  <c r="L43"/>
  <c r="J43"/>
  <c r="H43"/>
  <c r="AD9"/>
  <c r="AB9"/>
  <c r="Z9"/>
  <c r="X9"/>
  <c r="V9"/>
  <c r="T9"/>
  <c r="R9"/>
  <c r="P9"/>
  <c r="N9"/>
  <c r="L9"/>
  <c r="J9"/>
  <c r="H9"/>
  <c r="AD38"/>
  <c r="AD39"/>
  <c r="AD37"/>
  <c r="AB38"/>
  <c r="AB39"/>
  <c r="AB37"/>
  <c r="Z38"/>
  <c r="Z39"/>
  <c r="Z37"/>
  <c r="X38"/>
  <c r="X39"/>
  <c r="X37"/>
  <c r="V38"/>
  <c r="V39"/>
  <c r="V37"/>
  <c r="T38"/>
  <c r="T39"/>
  <c r="T37"/>
  <c r="R38"/>
  <c r="R39"/>
  <c r="R37"/>
  <c r="P38"/>
  <c r="P39"/>
  <c r="P37"/>
  <c r="N38"/>
  <c r="N39"/>
  <c r="N37"/>
  <c r="L38"/>
  <c r="L39"/>
  <c r="L37"/>
  <c r="J38"/>
  <c r="J39"/>
  <c r="J37"/>
  <c r="H38"/>
  <c r="H39"/>
  <c r="H37"/>
  <c r="AD4"/>
  <c r="AD5"/>
  <c r="AD3"/>
  <c r="AB4"/>
  <c r="AB5"/>
  <c r="AB3"/>
  <c r="Z4"/>
  <c r="Z5"/>
  <c r="Z3"/>
  <c r="X4"/>
  <c r="X5"/>
  <c r="X3"/>
  <c r="V4"/>
  <c r="V5"/>
  <c r="V3"/>
  <c r="T4"/>
  <c r="T5"/>
  <c r="T3"/>
  <c r="R4"/>
  <c r="R5"/>
  <c r="R3"/>
  <c r="P4"/>
  <c r="P5"/>
  <c r="P3"/>
  <c r="N4"/>
  <c r="N5"/>
  <c r="N3"/>
  <c r="L4"/>
  <c r="L5"/>
  <c r="L3"/>
  <c r="J4"/>
  <c r="J5"/>
  <c r="J3"/>
  <c r="H4"/>
  <c r="H5"/>
  <c r="H3"/>
</calcChain>
</file>

<file path=xl/sharedStrings.xml><?xml version="1.0" encoding="utf-8"?>
<sst xmlns="http://schemas.openxmlformats.org/spreadsheetml/2006/main" count="101" uniqueCount="40">
  <si>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</si>
  <si>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</si>
  <si>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</si>
  <si>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</si>
  <si>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</si>
  <si>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</si>
  <si>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</si>
  <si>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</si>
  <si>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</si>
  <si>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SIT UP</t>
  </si>
  <si>
    <t>PUSH UP</t>
  </si>
  <si>
    <t>HARDLE JUMP</t>
  </si>
  <si>
    <t>BACK LIFT</t>
  </si>
  <si>
    <t>SQUATS</t>
  </si>
  <si>
    <t>AEROBIC CAPACITY</t>
  </si>
  <si>
    <t xml:space="preserve"> MUSCLE STAMINA</t>
  </si>
  <si>
    <t>POWER ENDURANCE</t>
  </si>
  <si>
    <t>STRENGTH</t>
  </si>
  <si>
    <t>L</t>
  </si>
  <si>
    <t>P</t>
  </si>
  <si>
    <t>SPEED</t>
  </si>
  <si>
    <t>AGILITY</t>
  </si>
  <si>
    <t>SIDE STEP STEST</t>
  </si>
  <si>
    <t>POWER/FORCE PLATFORM 3D</t>
  </si>
  <si>
    <t>HIGH JUMP</t>
  </si>
  <si>
    <t>30 M RUN TEST</t>
  </si>
  <si>
    <t>BALANCE</t>
  </si>
  <si>
    <t>STORK STAND TEST</t>
  </si>
  <si>
    <t>DEVINA PRAMUDITA</t>
  </si>
  <si>
    <t>DEITALIANIS STEGRIAN</t>
  </si>
  <si>
    <t>ALDY</t>
  </si>
  <si>
    <t>SHEILLA MAFITRA DEWI</t>
  </si>
  <si>
    <t>AZMI AL GHIFFARI J</t>
  </si>
  <si>
    <t>MELDY RADINAL</t>
  </si>
  <si>
    <t>T</t>
  </si>
  <si>
    <t>%</t>
  </si>
  <si>
    <t>PARAMETER</t>
  </si>
  <si>
    <t>TARGET</t>
  </si>
  <si>
    <t>HASIL</t>
  </si>
  <si>
    <t>VO2 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</si>
</sst>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SEPATU RODA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Sheet1!$D$11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Sheet1!$C$12:$C$23</c:f>
              <c:strCache>
                <c:ptCount val="12"/>
                <c:pt idx="0">
                  <c:v>30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STORK STAND TEST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SQUATS</c:v>
                </c:pt>
                <c:pt idx="11">
                  <c:v>VO2 MAX</c:v>
                </c:pt>
              </c:strCache>
            </c:strRef>
          </c:cat>
          <c:val>
            <c:numRef>
              <c:f>Sheet1!$D$12:$D$23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Sheet1!$C$12:$C$23</c:f>
              <c:strCache>
                <c:ptCount val="12"/>
                <c:pt idx="0">
                  <c:v>30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STORK STAND TEST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SQUATS</c:v>
                </c:pt>
                <c:pt idx="11">
                  <c:v>VO2 MAX</c:v>
                </c:pt>
              </c:strCache>
            </c:strRef>
          </c:cat>
          <c:val>
            <c:numRef>
              <c:f>Sheet1!$E$12:$E$23</c:f>
              <c:numCache>
                <c:formatCode>General</c:formatCode>
                <c:ptCount val="12"/>
                <c:pt idx="0">
                  <c:v>90.666433382031812</c:v>
                </c:pt>
                <c:pt idx="1">
                  <c:v>72</c:v>
                </c:pt>
                <c:pt idx="2">
                  <c:v>91.666666666666671</c:v>
                </c:pt>
                <c:pt idx="3">
                  <c:v>79.266666666666666</c:v>
                </c:pt>
                <c:pt idx="4">
                  <c:v>35.333333333333336</c:v>
                </c:pt>
                <c:pt idx="5">
                  <c:v>63.714285714285715</c:v>
                </c:pt>
                <c:pt idx="6">
                  <c:v>104.44444444444446</c:v>
                </c:pt>
                <c:pt idx="7">
                  <c:v>64.166666666666671</c:v>
                </c:pt>
                <c:pt idx="8">
                  <c:v>70</c:v>
                </c:pt>
                <c:pt idx="9">
                  <c:v>93.055555555555557</c:v>
                </c:pt>
                <c:pt idx="10">
                  <c:v>75.854700854700852</c:v>
                </c:pt>
                <c:pt idx="11">
                  <c:v>89.678787878787887</c:v>
                </c:pt>
              </c:numCache>
            </c:numRef>
          </c:val>
        </c:ser>
        <c:axId val="70787456"/>
        <c:axId val="70788992"/>
      </c:radarChart>
      <c:catAx>
        <c:axId val="7078745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788992"/>
        <c:crosses val="autoZero"/>
        <c:auto val="1"/>
        <c:lblAlgn val="ctr"/>
        <c:lblOffset val="100"/>
      </c:catAx>
      <c:valAx>
        <c:axId val="707889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78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SEPATU RODA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Sheet1!$C$45:$C$56</c:f>
              <c:strCache>
                <c:ptCount val="12"/>
                <c:pt idx="0">
                  <c:v>30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STORK STAND TEST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SQUATS</c:v>
                </c:pt>
                <c:pt idx="11">
                  <c:v>VO2 MAX</c:v>
                </c:pt>
              </c:strCache>
            </c:strRef>
          </c:cat>
          <c:val>
            <c:numRef>
              <c:f>Sheet1!$D$45:$D$56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Sheet1!$E$44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Sheet1!$C$45:$C$56</c:f>
              <c:strCache>
                <c:ptCount val="12"/>
                <c:pt idx="0">
                  <c:v>30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STORK STAND TEST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SQUATS</c:v>
                </c:pt>
                <c:pt idx="11">
                  <c:v>VO2 MAX</c:v>
                </c:pt>
              </c:strCache>
            </c:strRef>
          </c:cat>
          <c:val>
            <c:numRef>
              <c:f>Sheet1!$E$45:$E$56</c:f>
              <c:numCache>
                <c:formatCode>0</c:formatCode>
                <c:ptCount val="12"/>
                <c:pt idx="0">
                  <c:v>87.199390551137057</c:v>
                </c:pt>
                <c:pt idx="1">
                  <c:v>72.463768115942031</c:v>
                </c:pt>
                <c:pt idx="2">
                  <c:v>60.277777777777771</c:v>
                </c:pt>
                <c:pt idx="3">
                  <c:v>72.833333333333329</c:v>
                </c:pt>
                <c:pt idx="4">
                  <c:v>133.33333333333334</c:v>
                </c:pt>
                <c:pt idx="5">
                  <c:v>55.222222222222221</c:v>
                </c:pt>
                <c:pt idx="6">
                  <c:v>102.66666666666667</c:v>
                </c:pt>
                <c:pt idx="7">
                  <c:v>56.666666666666657</c:v>
                </c:pt>
                <c:pt idx="8">
                  <c:v>86.25</c:v>
                </c:pt>
                <c:pt idx="9">
                  <c:v>102.66666666666667</c:v>
                </c:pt>
                <c:pt idx="10">
                  <c:v>46.77147360126083</c:v>
                </c:pt>
                <c:pt idx="11">
                  <c:v>74.160000000000011</c:v>
                </c:pt>
              </c:numCache>
            </c:numRef>
          </c:val>
        </c:ser>
        <c:axId val="70802048"/>
        <c:axId val="70824320"/>
      </c:radarChart>
      <c:catAx>
        <c:axId val="7080204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0824320"/>
        <c:crosses val="autoZero"/>
        <c:auto val="1"/>
        <c:lblAlgn val="ctr"/>
        <c:lblOffset val="100"/>
      </c:catAx>
      <c:valAx>
        <c:axId val="70824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080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9</xdr:row>
      <xdr:rowOff>158750</xdr:rowOff>
    </xdr:from>
    <xdr:to>
      <xdr:col>19</xdr:col>
      <xdr:colOff>63499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63498</xdr:colOff>
      <xdr:row>43</xdr:row>
      <xdr:rowOff>79375</xdr:rowOff>
    </xdr:from>
    <xdr:to>
      <xdr:col>20</xdr:col>
      <xdr:colOff>31749</xdr:colOff>
      <xdr:row>64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6"/>
  <sheetViews>
    <sheetView tabSelected="1" topLeftCell="A32" zoomScale="60" zoomScaleNormal="60" workbookViewId="0">
      <selection activeCell="G37" sqref="G37:AD39"/>
    </sheetView>
  </sheetViews>
  <sheetFormatPr defaultRowHeight="15.75"/>
  <cols>
    <col min="1" max="1" width="4.85546875" style="2" customWidth="1"/>
    <col min="2" max="2" width="27.42578125" style="2" customWidth="1"/>
    <col min="3" max="3" width="20.5703125" style="2" bestFit="1" customWidth="1"/>
    <col min="4" max="4" width="9.140625" style="2" bestFit="1" customWidth="1"/>
    <col min="5" max="5" width="7.28515625" style="2" bestFit="1" customWidth="1"/>
    <col min="6" max="29" width="6.7109375" style="2" customWidth="1"/>
    <col min="30" max="30" width="6.7109375" style="1" customWidth="1"/>
    <col min="31" max="16384" width="9.140625" style="1"/>
  </cols>
  <sheetData>
    <row r="1" spans="1:30" s="3" customFormat="1" ht="47.25" customHeight="1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26" t="s">
        <v>20</v>
      </c>
      <c r="H1" s="27"/>
      <c r="I1" s="26" t="s">
        <v>21</v>
      </c>
      <c r="J1" s="27"/>
      <c r="K1" s="26" t="s">
        <v>8</v>
      </c>
      <c r="L1" s="28"/>
      <c r="M1" s="28"/>
      <c r="N1" s="27"/>
      <c r="O1" s="26" t="s">
        <v>26</v>
      </c>
      <c r="P1" s="27"/>
      <c r="Q1" s="28" t="s">
        <v>23</v>
      </c>
      <c r="R1" s="28"/>
      <c r="S1" s="26" t="s">
        <v>15</v>
      </c>
      <c r="T1" s="28"/>
      <c r="U1" s="28"/>
      <c r="V1" s="28"/>
      <c r="W1" s="28"/>
      <c r="X1" s="27"/>
      <c r="Y1" s="26" t="s">
        <v>16</v>
      </c>
      <c r="Z1" s="27"/>
      <c r="AA1" s="26" t="s">
        <v>17</v>
      </c>
      <c r="AB1" s="27"/>
      <c r="AC1" s="26" t="s">
        <v>14</v>
      </c>
      <c r="AD1" s="27"/>
    </row>
    <row r="2" spans="1:30" s="3" customFormat="1" ht="78.75">
      <c r="A2" s="29"/>
      <c r="B2" s="29"/>
      <c r="C2" s="29"/>
      <c r="D2" s="29"/>
      <c r="E2" s="29"/>
      <c r="F2" s="29"/>
      <c r="G2" s="4" t="s">
        <v>25</v>
      </c>
      <c r="H2" s="13" t="s">
        <v>35</v>
      </c>
      <c r="I2" s="4" t="s">
        <v>22</v>
      </c>
      <c r="J2" s="13" t="s">
        <v>35</v>
      </c>
      <c r="K2" s="4" t="s">
        <v>6</v>
      </c>
      <c r="L2" s="13" t="s">
        <v>35</v>
      </c>
      <c r="M2" s="4" t="s">
        <v>7</v>
      </c>
      <c r="N2" s="13" t="s">
        <v>35</v>
      </c>
      <c r="O2" s="9" t="s">
        <v>27</v>
      </c>
      <c r="P2" s="13" t="s">
        <v>35</v>
      </c>
      <c r="Q2" s="8" t="s">
        <v>24</v>
      </c>
      <c r="R2" s="13" t="s">
        <v>35</v>
      </c>
      <c r="S2" s="4" t="s">
        <v>9</v>
      </c>
      <c r="T2" s="13" t="s">
        <v>35</v>
      </c>
      <c r="U2" s="4" t="s">
        <v>10</v>
      </c>
      <c r="V2" s="13" t="s">
        <v>35</v>
      </c>
      <c r="W2" s="4" t="s">
        <v>12</v>
      </c>
      <c r="X2" s="13" t="s">
        <v>35</v>
      </c>
      <c r="Y2" s="4" t="s">
        <v>11</v>
      </c>
      <c r="Z2" s="13" t="s">
        <v>35</v>
      </c>
      <c r="AA2" s="4" t="s">
        <v>13</v>
      </c>
      <c r="AB2" s="13" t="s">
        <v>35</v>
      </c>
      <c r="AC2" s="21" t="s">
        <v>39</v>
      </c>
      <c r="AD2" s="11" t="s">
        <v>35</v>
      </c>
    </row>
    <row r="3" spans="1:30">
      <c r="A3" s="5">
        <v>1</v>
      </c>
      <c r="B3" s="7" t="s">
        <v>30</v>
      </c>
      <c r="C3" s="6">
        <v>33490</v>
      </c>
      <c r="D3" s="5" t="s">
        <v>18</v>
      </c>
      <c r="E3" s="5">
        <v>168</v>
      </c>
      <c r="F3" s="5">
        <v>65</v>
      </c>
      <c r="G3" s="31">
        <v>4.53</v>
      </c>
      <c r="H3" s="31">
        <f>4/G3*100</f>
        <v>88.300220750551873</v>
      </c>
      <c r="I3" s="31">
        <v>39</v>
      </c>
      <c r="J3" s="32">
        <f>I3/50*100</f>
        <v>78</v>
      </c>
      <c r="K3" s="31">
        <v>16.399999999999999</v>
      </c>
      <c r="L3" s="31">
        <f>K3/20*100</f>
        <v>82</v>
      </c>
      <c r="M3" s="31">
        <v>33.799999999999997</v>
      </c>
      <c r="N3" s="32">
        <f>M3/50*100</f>
        <v>67.599999999999994</v>
      </c>
      <c r="O3" s="31">
        <v>35</v>
      </c>
      <c r="P3" s="32">
        <f>O3/50*100</f>
        <v>70</v>
      </c>
      <c r="Q3" s="31">
        <v>43.3</v>
      </c>
      <c r="R3" s="32">
        <f>Q3/70*100</f>
        <v>61.857142857142854</v>
      </c>
      <c r="S3" s="31">
        <v>31</v>
      </c>
      <c r="T3" s="31">
        <f>S3/30*100</f>
        <v>103.33333333333334</v>
      </c>
      <c r="U3" s="31">
        <v>31</v>
      </c>
      <c r="V3" s="32">
        <f>U3/40*100</f>
        <v>77.5</v>
      </c>
      <c r="W3" s="31">
        <v>65</v>
      </c>
      <c r="X3" s="32">
        <f>W3/100*100</f>
        <v>65</v>
      </c>
      <c r="Y3" s="31">
        <v>100</v>
      </c>
      <c r="Z3" s="31">
        <f>Y3/120*100</f>
        <v>83.333333333333343</v>
      </c>
      <c r="AA3" s="31">
        <v>123</v>
      </c>
      <c r="AB3" s="32">
        <f>AA3/(F3*3)*100</f>
        <v>63.076923076923073</v>
      </c>
      <c r="AC3" s="31">
        <v>48.08</v>
      </c>
      <c r="AD3" s="31">
        <f>AC3/55*100</f>
        <v>87.418181818181822</v>
      </c>
    </row>
    <row r="4" spans="1:30">
      <c r="A4" s="5">
        <v>2</v>
      </c>
      <c r="B4" s="7" t="s">
        <v>32</v>
      </c>
      <c r="C4" s="6">
        <v>35730</v>
      </c>
      <c r="D4" s="5" t="s">
        <v>18</v>
      </c>
      <c r="E4" s="5">
        <v>174</v>
      </c>
      <c r="F4" s="5">
        <v>60</v>
      </c>
      <c r="G4" s="31">
        <v>4.34</v>
      </c>
      <c r="H4" s="31">
        <f t="shared" ref="H4:H5" si="0">4/G4*100</f>
        <v>92.165898617511516</v>
      </c>
      <c r="I4" s="31">
        <v>35</v>
      </c>
      <c r="J4" s="32">
        <f t="shared" ref="J4:J5" si="1">I4/50*100</f>
        <v>70</v>
      </c>
      <c r="K4" s="31">
        <v>18.3</v>
      </c>
      <c r="L4" s="31">
        <f t="shared" ref="L4:L5" si="2">K4/20*100</f>
        <v>91.5</v>
      </c>
      <c r="M4" s="31">
        <v>37.5</v>
      </c>
      <c r="N4" s="32">
        <f t="shared" ref="N4:N5" si="3">M4/50*100</f>
        <v>75</v>
      </c>
      <c r="O4" s="31">
        <v>12</v>
      </c>
      <c r="P4" s="32">
        <f t="shared" ref="P4:P5" si="4">O4/50*100</f>
        <v>24</v>
      </c>
      <c r="Q4" s="31">
        <v>49.4</v>
      </c>
      <c r="R4" s="32">
        <f t="shared" ref="R4:R5" si="5">Q4/70*100</f>
        <v>70.571428571428569</v>
      </c>
      <c r="S4" s="31">
        <v>31</v>
      </c>
      <c r="T4" s="31">
        <f t="shared" ref="T4:T5" si="6">S4/30*100</f>
        <v>103.33333333333334</v>
      </c>
      <c r="U4" s="31">
        <v>35</v>
      </c>
      <c r="V4" s="31">
        <f t="shared" ref="V4:V5" si="7">U4/40*100</f>
        <v>87.5</v>
      </c>
      <c r="W4" s="31">
        <v>75</v>
      </c>
      <c r="X4" s="32">
        <f t="shared" ref="X4:X5" si="8">W4/100*100</f>
        <v>75</v>
      </c>
      <c r="Y4" s="31">
        <v>117</v>
      </c>
      <c r="Z4" s="31">
        <f t="shared" ref="Z4:Z5" si="9">Y4/120*100</f>
        <v>97.5</v>
      </c>
      <c r="AA4" s="31">
        <v>123</v>
      </c>
      <c r="AB4" s="32">
        <f t="shared" ref="AB4:AB5" si="10">AA4/(F4*3)*100</f>
        <v>68.333333333333329</v>
      </c>
      <c r="AC4" s="31">
        <v>46.47</v>
      </c>
      <c r="AD4" s="31">
        <f t="shared" ref="AD4:AD5" si="11">AC4/55*100</f>
        <v>84.490909090909099</v>
      </c>
    </row>
    <row r="5" spans="1:30">
      <c r="A5" s="5">
        <v>3</v>
      </c>
      <c r="B5" s="7" t="s">
        <v>33</v>
      </c>
      <c r="C5" s="6">
        <v>34116</v>
      </c>
      <c r="D5" s="5" t="s">
        <v>18</v>
      </c>
      <c r="E5" s="5">
        <v>160</v>
      </c>
      <c r="F5" s="5">
        <v>52</v>
      </c>
      <c r="G5" s="31">
        <v>4.37</v>
      </c>
      <c r="H5" s="31">
        <f t="shared" si="0"/>
        <v>91.533180778032033</v>
      </c>
      <c r="I5" s="31">
        <v>34</v>
      </c>
      <c r="J5" s="32">
        <f t="shared" si="1"/>
        <v>68</v>
      </c>
      <c r="K5" s="31">
        <v>20.3</v>
      </c>
      <c r="L5" s="31">
        <f t="shared" si="2"/>
        <v>101.50000000000001</v>
      </c>
      <c r="M5" s="31">
        <v>47.6</v>
      </c>
      <c r="N5" s="31">
        <f t="shared" si="3"/>
        <v>95.2</v>
      </c>
      <c r="O5" s="31">
        <v>6</v>
      </c>
      <c r="P5" s="32">
        <f t="shared" si="4"/>
        <v>12</v>
      </c>
      <c r="Q5" s="31">
        <v>41.1</v>
      </c>
      <c r="R5" s="32">
        <f t="shared" si="5"/>
        <v>58.714285714285722</v>
      </c>
      <c r="S5" s="31">
        <v>32</v>
      </c>
      <c r="T5" s="31">
        <f t="shared" si="6"/>
        <v>106.66666666666667</v>
      </c>
      <c r="U5" s="31">
        <v>11</v>
      </c>
      <c r="V5" s="32">
        <f t="shared" si="7"/>
        <v>27.500000000000004</v>
      </c>
      <c r="W5" s="31">
        <v>70</v>
      </c>
      <c r="X5" s="32">
        <f t="shared" si="8"/>
        <v>70</v>
      </c>
      <c r="Y5" s="31">
        <v>118</v>
      </c>
      <c r="Z5" s="31">
        <f t="shared" si="9"/>
        <v>98.333333333333329</v>
      </c>
      <c r="AA5" s="31">
        <v>150</v>
      </c>
      <c r="AB5" s="31">
        <f t="shared" si="10"/>
        <v>96.15384615384616</v>
      </c>
      <c r="AC5" s="31">
        <v>53.42</v>
      </c>
      <c r="AD5" s="31">
        <f t="shared" si="11"/>
        <v>97.127272727272725</v>
      </c>
    </row>
    <row r="6" spans="1:30">
      <c r="A6" s="5">
        <v>4</v>
      </c>
      <c r="B6" s="7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2"/>
    </row>
    <row r="7" spans="1:30">
      <c r="A7" s="14"/>
      <c r="B7" s="15"/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7"/>
    </row>
    <row r="8" spans="1:30">
      <c r="A8" s="14"/>
      <c r="B8" s="15"/>
      <c r="C8" s="16"/>
      <c r="D8" s="14"/>
      <c r="E8" s="14" t="s">
        <v>34</v>
      </c>
      <c r="F8" s="14"/>
      <c r="G8" s="14">
        <v>4</v>
      </c>
      <c r="H8" s="14"/>
      <c r="I8" s="14">
        <v>50</v>
      </c>
      <c r="J8" s="14"/>
      <c r="K8" s="14">
        <v>20</v>
      </c>
      <c r="L8" s="14"/>
      <c r="M8" s="14">
        <v>50</v>
      </c>
      <c r="N8" s="14"/>
      <c r="O8" s="14">
        <v>50</v>
      </c>
      <c r="P8" s="14"/>
      <c r="Q8" s="14">
        <v>70</v>
      </c>
      <c r="R8" s="14"/>
      <c r="S8" s="14">
        <v>30</v>
      </c>
      <c r="T8" s="14"/>
      <c r="U8" s="14">
        <v>40</v>
      </c>
      <c r="V8" s="14"/>
      <c r="W8" s="14">
        <v>100</v>
      </c>
      <c r="X8" s="14"/>
      <c r="Y8" s="14">
        <v>120</v>
      </c>
      <c r="Z8" s="14"/>
      <c r="AA8" s="14"/>
      <c r="AB8" s="14"/>
      <c r="AC8" s="14">
        <v>55</v>
      </c>
      <c r="AD8" s="17"/>
    </row>
    <row r="9" spans="1:30">
      <c r="A9" s="14"/>
      <c r="B9" s="15"/>
      <c r="C9" s="16"/>
      <c r="D9" s="14"/>
      <c r="E9" s="14" t="s">
        <v>35</v>
      </c>
      <c r="F9" s="14"/>
      <c r="G9" s="14"/>
      <c r="H9" s="14">
        <f>AVERAGE(H3:H5)</f>
        <v>90.666433382031812</v>
      </c>
      <c r="I9" s="14"/>
      <c r="J9" s="14">
        <f>AVERAGE(J3:J5)</f>
        <v>72</v>
      </c>
      <c r="K9" s="14"/>
      <c r="L9" s="14">
        <f>AVERAGE(L3:L5)</f>
        <v>91.666666666666671</v>
      </c>
      <c r="M9" s="14"/>
      <c r="N9" s="14">
        <f>AVERAGE(N3:N5)</f>
        <v>79.266666666666666</v>
      </c>
      <c r="O9" s="14"/>
      <c r="P9" s="14">
        <f>AVERAGE(P3:P5)</f>
        <v>35.333333333333336</v>
      </c>
      <c r="Q9" s="14"/>
      <c r="R9" s="14">
        <f>AVERAGE(R3:R5)</f>
        <v>63.714285714285715</v>
      </c>
      <c r="S9" s="14"/>
      <c r="T9" s="14">
        <f>AVERAGE(T3:T5)</f>
        <v>104.44444444444446</v>
      </c>
      <c r="U9" s="14"/>
      <c r="V9" s="14">
        <f>AVERAGE(V3:V5)</f>
        <v>64.166666666666671</v>
      </c>
      <c r="W9" s="14"/>
      <c r="X9" s="14">
        <f>AVERAGE(X3:X5)</f>
        <v>70</v>
      </c>
      <c r="Y9" s="14"/>
      <c r="Z9" s="14">
        <f>AVERAGE(Z3:Z5)</f>
        <v>93.055555555555557</v>
      </c>
      <c r="AA9" s="14"/>
      <c r="AB9" s="14">
        <f>AVERAGE(AB3:AB5)</f>
        <v>75.854700854700852</v>
      </c>
      <c r="AC9" s="14"/>
      <c r="AD9" s="14">
        <f>AVERAGE(AD3:AD5)</f>
        <v>89.678787878787887</v>
      </c>
    </row>
    <row r="10" spans="1:30">
      <c r="A10" s="14"/>
      <c r="B10" s="15"/>
      <c r="C10" s="16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>
      <c r="A11" s="14"/>
      <c r="B11" s="15"/>
      <c r="C11" s="22" t="s">
        <v>36</v>
      </c>
      <c r="D11" s="14" t="s">
        <v>37</v>
      </c>
      <c r="E11" s="14" t="s">
        <v>38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>
      <c r="A12" s="14"/>
      <c r="B12" s="15"/>
      <c r="C12" s="22" t="str">
        <f>G2</f>
        <v>30 M RUN TEST</v>
      </c>
      <c r="D12" s="14">
        <v>100</v>
      </c>
      <c r="E12" s="14">
        <f>H9</f>
        <v>90.666433382031812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>
      <c r="A13" s="14"/>
      <c r="B13" s="15"/>
      <c r="C13" s="22" t="str">
        <f>I2</f>
        <v>SIDE STEP STEST</v>
      </c>
      <c r="D13" s="14">
        <v>100</v>
      </c>
      <c r="E13" s="14">
        <f>J9</f>
        <v>72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>
      <c r="A14" s="14"/>
      <c r="B14" s="15"/>
      <c r="C14" s="22" t="str">
        <f>K2</f>
        <v>SIT &amp; REACH</v>
      </c>
      <c r="D14" s="14">
        <v>100</v>
      </c>
      <c r="E14" s="14">
        <f>L9</f>
        <v>91.666666666666671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>
      <c r="A15" s="14"/>
      <c r="B15" s="15"/>
      <c r="C15" s="22" t="str">
        <f>M2</f>
        <v>TRUNK LIFT</v>
      </c>
      <c r="D15" s="14">
        <v>100</v>
      </c>
      <c r="E15" s="14">
        <f>N9</f>
        <v>79.266666666666666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>
      <c r="A16" s="14"/>
      <c r="B16" s="15"/>
      <c r="C16" s="22" t="str">
        <f>O2</f>
        <v>STORK STAND TEST</v>
      </c>
      <c r="D16" s="14">
        <v>100</v>
      </c>
      <c r="E16" s="14">
        <f>P9</f>
        <v>35.333333333333336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>
      <c r="A17" s="14"/>
      <c r="B17" s="15"/>
      <c r="C17" s="22" t="str">
        <f>Q2</f>
        <v>HIGH JUMP</v>
      </c>
      <c r="D17" s="14">
        <v>100</v>
      </c>
      <c r="E17" s="14">
        <f>R9</f>
        <v>63.714285714285715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>
      <c r="A18" s="14"/>
      <c r="B18" s="15"/>
      <c r="C18" s="22" t="str">
        <f>S2</f>
        <v>SIT UP</v>
      </c>
      <c r="D18" s="14">
        <v>100</v>
      </c>
      <c r="E18" s="14">
        <f>T9</f>
        <v>104.44444444444446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>
      <c r="A19" s="14"/>
      <c r="B19" s="15"/>
      <c r="C19" s="22" t="str">
        <f>U2</f>
        <v>PUSH UP</v>
      </c>
      <c r="D19" s="14">
        <v>100</v>
      </c>
      <c r="E19" s="14">
        <f>V9</f>
        <v>64.166666666666671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>
      <c r="A20" s="14"/>
      <c r="B20" s="15"/>
      <c r="C20" s="22" t="str">
        <f>W2</f>
        <v>BACK LIFT</v>
      </c>
      <c r="D20" s="14">
        <v>100</v>
      </c>
      <c r="E20" s="14">
        <f>X9</f>
        <v>70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>
      <c r="A21" s="14"/>
      <c r="B21" s="15"/>
      <c r="C21" s="22" t="str">
        <f>Y2</f>
        <v>HARDLE JUMP</v>
      </c>
      <c r="D21" s="14">
        <v>100</v>
      </c>
      <c r="E21" s="14">
        <f>Z9</f>
        <v>93.055555555555557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>
      <c r="A22" s="14"/>
      <c r="B22" s="15"/>
      <c r="C22" s="22" t="str">
        <f>AA2</f>
        <v>SQUATS</v>
      </c>
      <c r="D22" s="14">
        <v>100</v>
      </c>
      <c r="E22" s="14">
        <f>AB9</f>
        <v>75.854700854700852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>
      <c r="A23" s="14"/>
      <c r="B23" s="15"/>
      <c r="C23" s="22" t="str">
        <f>AC2</f>
        <v>VO2 MAX</v>
      </c>
      <c r="D23" s="14">
        <v>100</v>
      </c>
      <c r="E23" s="14">
        <f>AD9</f>
        <v>89.678787878787887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>
      <c r="A24" s="14"/>
      <c r="B24" s="15"/>
      <c r="C24" s="16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>
      <c r="A25" s="14"/>
      <c r="B25" s="15"/>
      <c r="C25" s="16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>
      <c r="A26" s="14"/>
      <c r="B26" s="15"/>
      <c r="C26" s="1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>
      <c r="A27" s="14"/>
      <c r="B27" s="15"/>
      <c r="C27" s="16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>
      <c r="A28" s="14"/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>
      <c r="A29" s="14"/>
      <c r="B29" s="15"/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>
      <c r="A30" s="14"/>
      <c r="B30" s="15"/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>
      <c r="A31" s="14"/>
      <c r="B31" s="15"/>
      <c r="C31" s="1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customHeight="1">
      <c r="A32" s="14"/>
      <c r="B32" s="15"/>
      <c r="C32" s="1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8" t="s">
        <v>23</v>
      </c>
      <c r="X32" s="19"/>
      <c r="Y32" s="19"/>
      <c r="Z32" s="19"/>
      <c r="AA32" s="19"/>
      <c r="AB32" s="20"/>
      <c r="AC32" s="14"/>
      <c r="AD32" s="17"/>
    </row>
    <row r="33" spans="1:3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30" ht="47.25" customHeight="1">
      <c r="A35" s="29" t="s">
        <v>0</v>
      </c>
      <c r="B35" s="29" t="s">
        <v>1</v>
      </c>
      <c r="C35" s="30" t="s">
        <v>2</v>
      </c>
      <c r="D35" s="29" t="s">
        <v>3</v>
      </c>
      <c r="E35" s="29" t="s">
        <v>4</v>
      </c>
      <c r="F35" s="29" t="s">
        <v>5</v>
      </c>
      <c r="G35" s="26" t="s">
        <v>20</v>
      </c>
      <c r="H35" s="27"/>
      <c r="I35" s="26" t="s">
        <v>21</v>
      </c>
      <c r="J35" s="27"/>
      <c r="K35" s="26" t="s">
        <v>8</v>
      </c>
      <c r="L35" s="28"/>
      <c r="M35" s="28"/>
      <c r="N35" s="27"/>
      <c r="O35" s="26" t="s">
        <v>26</v>
      </c>
      <c r="P35" s="27"/>
      <c r="Q35" s="28" t="s">
        <v>23</v>
      </c>
      <c r="R35" s="28"/>
      <c r="S35" s="26" t="s">
        <v>15</v>
      </c>
      <c r="T35" s="28"/>
      <c r="U35" s="28"/>
      <c r="V35" s="28"/>
      <c r="W35" s="28"/>
      <c r="X35" s="27"/>
      <c r="Y35" s="26" t="s">
        <v>16</v>
      </c>
      <c r="Z35" s="27"/>
      <c r="AA35" s="26" t="s">
        <v>17</v>
      </c>
      <c r="AB35" s="27"/>
      <c r="AC35" s="26" t="s">
        <v>14</v>
      </c>
      <c r="AD35" s="27"/>
    </row>
    <row r="36" spans="1:30" ht="78.75">
      <c r="A36" s="29"/>
      <c r="B36" s="29"/>
      <c r="C36" s="29"/>
      <c r="D36" s="29"/>
      <c r="E36" s="29"/>
      <c r="F36" s="29"/>
      <c r="G36" s="10" t="s">
        <v>25</v>
      </c>
      <c r="H36" s="13" t="s">
        <v>35</v>
      </c>
      <c r="I36" s="10" t="s">
        <v>22</v>
      </c>
      <c r="J36" s="13" t="s">
        <v>35</v>
      </c>
      <c r="K36" s="10" t="s">
        <v>6</v>
      </c>
      <c r="L36" s="13" t="s">
        <v>35</v>
      </c>
      <c r="M36" s="10" t="s">
        <v>7</v>
      </c>
      <c r="N36" s="13" t="s">
        <v>35</v>
      </c>
      <c r="O36" s="10" t="s">
        <v>27</v>
      </c>
      <c r="P36" s="13" t="s">
        <v>35</v>
      </c>
      <c r="Q36" s="10" t="s">
        <v>24</v>
      </c>
      <c r="R36" s="13" t="s">
        <v>35</v>
      </c>
      <c r="S36" s="10" t="s">
        <v>9</v>
      </c>
      <c r="T36" s="13" t="s">
        <v>35</v>
      </c>
      <c r="U36" s="10" t="s">
        <v>10</v>
      </c>
      <c r="V36" s="13" t="s">
        <v>35</v>
      </c>
      <c r="W36" s="10" t="s">
        <v>12</v>
      </c>
      <c r="X36" s="13" t="s">
        <v>35</v>
      </c>
      <c r="Y36" s="10" t="s">
        <v>11</v>
      </c>
      <c r="Z36" s="13" t="s">
        <v>35</v>
      </c>
      <c r="AA36" s="10" t="s">
        <v>13</v>
      </c>
      <c r="AB36" s="13" t="s">
        <v>35</v>
      </c>
      <c r="AC36" s="21" t="s">
        <v>39</v>
      </c>
      <c r="AD36" s="5" t="s">
        <v>35</v>
      </c>
    </row>
    <row r="37" spans="1:30">
      <c r="A37" s="5">
        <v>1</v>
      </c>
      <c r="B37" s="7" t="s">
        <v>28</v>
      </c>
      <c r="C37" s="6">
        <v>33944</v>
      </c>
      <c r="D37" s="5" t="s">
        <v>19</v>
      </c>
      <c r="E37" s="5">
        <v>165</v>
      </c>
      <c r="F37" s="5">
        <v>60</v>
      </c>
      <c r="G37" s="31">
        <v>5.27</v>
      </c>
      <c r="H37" s="31">
        <f>4.5/G37*100</f>
        <v>85.388994307400395</v>
      </c>
      <c r="I37" s="31">
        <v>36</v>
      </c>
      <c r="J37" s="32">
        <f>I37/46*100</f>
        <v>78.260869565217391</v>
      </c>
      <c r="K37" s="31">
        <v>16.3</v>
      </c>
      <c r="L37" s="32">
        <f>K37/24*100</f>
        <v>67.916666666666671</v>
      </c>
      <c r="M37" s="31">
        <v>42.5</v>
      </c>
      <c r="N37" s="32">
        <f>M37/60*100</f>
        <v>70.833333333333343</v>
      </c>
      <c r="O37" s="31">
        <v>24</v>
      </c>
      <c r="P37" s="31">
        <f>O37/30*100</f>
        <v>80</v>
      </c>
      <c r="Q37" s="31">
        <v>33.1</v>
      </c>
      <c r="R37" s="32">
        <f>Q37/60*100</f>
        <v>55.166666666666664</v>
      </c>
      <c r="S37" s="31">
        <v>26</v>
      </c>
      <c r="T37" s="31">
        <f>S37/25*100</f>
        <v>104</v>
      </c>
      <c r="U37" s="31">
        <v>17</v>
      </c>
      <c r="V37" s="32">
        <f>U37/30*100</f>
        <v>56.666666666666664</v>
      </c>
      <c r="W37" s="31">
        <v>70</v>
      </c>
      <c r="X37" s="31">
        <f>W37/80*100</f>
        <v>87.5</v>
      </c>
      <c r="Y37" s="31">
        <v>60</v>
      </c>
      <c r="Z37" s="32">
        <f>Y37/100*100</f>
        <v>60</v>
      </c>
      <c r="AA37" s="31">
        <v>79</v>
      </c>
      <c r="AB37" s="32">
        <f>AA37/(F37*3)*100</f>
        <v>43.888888888888886</v>
      </c>
      <c r="AC37" s="31">
        <v>36.96</v>
      </c>
      <c r="AD37" s="32">
        <f>AC37/50*100</f>
        <v>73.92</v>
      </c>
    </row>
    <row r="38" spans="1:30">
      <c r="A38" s="5">
        <v>2</v>
      </c>
      <c r="B38" s="7" t="s">
        <v>29</v>
      </c>
      <c r="C38" s="6">
        <v>34955</v>
      </c>
      <c r="D38" s="5" t="s">
        <v>19</v>
      </c>
      <c r="E38" s="5">
        <v>150</v>
      </c>
      <c r="F38" s="5">
        <v>50</v>
      </c>
      <c r="G38" s="31">
        <v>5.31</v>
      </c>
      <c r="H38" s="31">
        <f t="shared" ref="H38:H39" si="12">4.5/G38*100</f>
        <v>84.745762711864415</v>
      </c>
      <c r="I38" s="31">
        <v>33</v>
      </c>
      <c r="J38" s="32">
        <f t="shared" ref="J38:J39" si="13">I38/46*100</f>
        <v>71.739130434782609</v>
      </c>
      <c r="K38" s="31">
        <v>16.100000000000001</v>
      </c>
      <c r="L38" s="32">
        <f t="shared" ref="L38:L39" si="14">K38/24*100</f>
        <v>67.083333333333343</v>
      </c>
      <c r="M38" s="31">
        <v>43</v>
      </c>
      <c r="N38" s="32">
        <f t="shared" ref="N38:N39" si="15">M38/60*100</f>
        <v>71.666666666666671</v>
      </c>
      <c r="O38" s="31">
        <v>37</v>
      </c>
      <c r="P38" s="31">
        <f t="shared" ref="P38:P39" si="16">O38/30*100</f>
        <v>123.33333333333334</v>
      </c>
      <c r="Q38" s="31">
        <v>28.2</v>
      </c>
      <c r="R38" s="32">
        <f t="shared" ref="R38:R39" si="17">Q38/60*100</f>
        <v>47</v>
      </c>
      <c r="S38" s="31">
        <v>28</v>
      </c>
      <c r="T38" s="31">
        <f t="shared" ref="T38:T39" si="18">S38/25*100</f>
        <v>112.00000000000001</v>
      </c>
      <c r="U38" s="31">
        <v>20</v>
      </c>
      <c r="V38" s="32">
        <f t="shared" ref="V38:V39" si="19">U38/30*100</f>
        <v>66.666666666666657</v>
      </c>
      <c r="W38" s="31">
        <v>72</v>
      </c>
      <c r="X38" s="31">
        <f t="shared" ref="X38:X39" si="20">W38/80*100</f>
        <v>90</v>
      </c>
      <c r="Y38" s="31">
        <v>85</v>
      </c>
      <c r="Z38" s="31">
        <f t="shared" ref="Z38:Z39" si="21">Y38/100*100</f>
        <v>85</v>
      </c>
      <c r="AA38" s="31">
        <v>84</v>
      </c>
      <c r="AB38" s="32">
        <f t="shared" ref="AB38:AB39" si="22">AA38/(F38*3)*100</f>
        <v>56.000000000000007</v>
      </c>
      <c r="AC38" s="31">
        <v>37.74</v>
      </c>
      <c r="AD38" s="32">
        <f t="shared" ref="AD38:AD39" si="23">AC38/50*100</f>
        <v>75.48</v>
      </c>
    </row>
    <row r="39" spans="1:30">
      <c r="A39" s="5">
        <v>3</v>
      </c>
      <c r="B39" s="7" t="s">
        <v>31</v>
      </c>
      <c r="C39" s="6">
        <v>35023</v>
      </c>
      <c r="D39" s="5" t="s">
        <v>19</v>
      </c>
      <c r="E39" s="5">
        <v>156</v>
      </c>
      <c r="F39" s="5">
        <v>47</v>
      </c>
      <c r="G39" s="31">
        <v>4.92</v>
      </c>
      <c r="H39" s="31">
        <f t="shared" si="12"/>
        <v>91.463414634146346</v>
      </c>
      <c r="I39" s="31">
        <v>31</v>
      </c>
      <c r="J39" s="32">
        <f t="shared" si="13"/>
        <v>67.391304347826093</v>
      </c>
      <c r="K39" s="31">
        <v>11</v>
      </c>
      <c r="L39" s="32">
        <f t="shared" si="14"/>
        <v>45.833333333333329</v>
      </c>
      <c r="M39" s="31">
        <v>45.6</v>
      </c>
      <c r="N39" s="32">
        <f t="shared" si="15"/>
        <v>76</v>
      </c>
      <c r="O39" s="31">
        <v>59</v>
      </c>
      <c r="P39" s="31">
        <f t="shared" si="16"/>
        <v>196.66666666666666</v>
      </c>
      <c r="Q39" s="31">
        <v>38.1</v>
      </c>
      <c r="R39" s="32">
        <f t="shared" si="17"/>
        <v>63.5</v>
      </c>
      <c r="S39" s="31">
        <v>23</v>
      </c>
      <c r="T39" s="31">
        <f t="shared" si="18"/>
        <v>92</v>
      </c>
      <c r="U39" s="31">
        <v>14</v>
      </c>
      <c r="V39" s="32">
        <f t="shared" si="19"/>
        <v>46.666666666666664</v>
      </c>
      <c r="W39" s="31">
        <v>65</v>
      </c>
      <c r="X39" s="31">
        <f t="shared" si="20"/>
        <v>81.25</v>
      </c>
      <c r="Y39" s="31">
        <v>163</v>
      </c>
      <c r="Z39" s="31">
        <f t="shared" si="21"/>
        <v>163</v>
      </c>
      <c r="AA39" s="31">
        <v>57</v>
      </c>
      <c r="AB39" s="32">
        <f t="shared" si="22"/>
        <v>40.425531914893611</v>
      </c>
      <c r="AC39" s="31">
        <v>36.54</v>
      </c>
      <c r="AD39" s="32">
        <f t="shared" si="23"/>
        <v>73.08</v>
      </c>
    </row>
    <row r="40" spans="1:30">
      <c r="A40" s="5">
        <v>4</v>
      </c>
      <c r="B40" s="7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12"/>
    </row>
    <row r="41" spans="1:3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30">
      <c r="A42" s="1"/>
      <c r="B42" s="1"/>
      <c r="C42" s="1"/>
      <c r="D42" s="1"/>
      <c r="E42" s="1" t="s">
        <v>34</v>
      </c>
      <c r="F42" s="1"/>
      <c r="G42" s="1">
        <v>4.5</v>
      </c>
      <c r="H42" s="1"/>
      <c r="I42" s="1">
        <v>46</v>
      </c>
      <c r="J42" s="1"/>
      <c r="K42" s="1">
        <v>24</v>
      </c>
      <c r="L42" s="1"/>
      <c r="M42" s="1">
        <v>60</v>
      </c>
      <c r="N42" s="1"/>
      <c r="O42" s="1">
        <v>30</v>
      </c>
      <c r="P42" s="1"/>
      <c r="Q42" s="1">
        <v>60</v>
      </c>
      <c r="R42" s="1"/>
      <c r="S42" s="1">
        <v>25</v>
      </c>
      <c r="T42" s="1"/>
      <c r="U42" s="1">
        <v>30</v>
      </c>
      <c r="V42" s="1"/>
      <c r="W42" s="1">
        <v>80</v>
      </c>
      <c r="X42" s="1"/>
      <c r="Y42" s="1">
        <v>100</v>
      </c>
      <c r="Z42" s="1"/>
      <c r="AA42" s="1"/>
      <c r="AB42" s="1"/>
      <c r="AC42" s="1">
        <v>50</v>
      </c>
    </row>
    <row r="43" spans="1:30">
      <c r="A43" s="1"/>
      <c r="B43" s="1"/>
      <c r="C43" s="1"/>
      <c r="D43" s="1"/>
      <c r="E43" s="1" t="s">
        <v>35</v>
      </c>
      <c r="F43" s="1"/>
      <c r="G43" s="1"/>
      <c r="H43" s="1">
        <f>AVERAGE(H37:H39)</f>
        <v>87.199390551137057</v>
      </c>
      <c r="I43" s="1"/>
      <c r="J43" s="1">
        <f>AVERAGE(J37:J39)</f>
        <v>72.463768115942031</v>
      </c>
      <c r="K43" s="1"/>
      <c r="L43" s="1">
        <f>AVERAGE(L37:L39)</f>
        <v>60.277777777777771</v>
      </c>
      <c r="M43" s="1"/>
      <c r="N43" s="1">
        <f>AVERAGE(N37:N39)</f>
        <v>72.833333333333329</v>
      </c>
      <c r="O43" s="1"/>
      <c r="P43" s="1">
        <f>AVERAGE(P37:P39)</f>
        <v>133.33333333333334</v>
      </c>
      <c r="Q43" s="1"/>
      <c r="R43" s="1">
        <f>AVERAGE(R37:R39)</f>
        <v>55.222222222222221</v>
      </c>
      <c r="S43" s="1"/>
      <c r="T43" s="1">
        <f>AVERAGE(T37:T39)</f>
        <v>102.66666666666667</v>
      </c>
      <c r="U43" s="1"/>
      <c r="V43" s="1">
        <f>AVERAGE(V37:V39)</f>
        <v>56.666666666666657</v>
      </c>
      <c r="W43" s="1"/>
      <c r="X43" s="1">
        <f>AVERAGE(X37:X39)</f>
        <v>86.25</v>
      </c>
      <c r="Y43" s="1"/>
      <c r="Z43" s="1">
        <f>AVERAGE(Z37:Z39)</f>
        <v>102.66666666666667</v>
      </c>
      <c r="AA43" s="1"/>
      <c r="AB43" s="1">
        <f>AVERAGE(AB37:AB39)</f>
        <v>46.77147360126083</v>
      </c>
      <c r="AC43" s="1"/>
      <c r="AD43" s="1">
        <f>AVERAGE(AD37:AD39)</f>
        <v>74.160000000000011</v>
      </c>
    </row>
    <row r="44" spans="1:30">
      <c r="A44" s="1"/>
      <c r="B44" s="1"/>
      <c r="C44" s="1" t="s">
        <v>36</v>
      </c>
      <c r="D44" s="1" t="s">
        <v>37</v>
      </c>
      <c r="E44" s="1" t="s">
        <v>38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30">
      <c r="A45" s="1"/>
      <c r="B45" s="1"/>
      <c r="C45" s="23" t="str">
        <f>G36</f>
        <v>30 M RUN TEST</v>
      </c>
      <c r="D45" s="1">
        <v>100</v>
      </c>
      <c r="E45" s="25">
        <f>H43</f>
        <v>87.199390551137057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30">
      <c r="C46" s="24" t="str">
        <f>I36</f>
        <v>SIDE STEP STEST</v>
      </c>
      <c r="D46" s="1">
        <v>100</v>
      </c>
      <c r="E46" s="25">
        <f>J43</f>
        <v>72.463768115942031</v>
      </c>
    </row>
    <row r="47" spans="1:30">
      <c r="C47" s="23" t="str">
        <f>K36</f>
        <v>SIT &amp; REACH</v>
      </c>
      <c r="D47" s="1">
        <v>100</v>
      </c>
      <c r="E47" s="25">
        <f>L43</f>
        <v>60.277777777777771</v>
      </c>
    </row>
    <row r="48" spans="1:30">
      <c r="C48" s="23" t="str">
        <f>M36</f>
        <v>TRUNK LIFT</v>
      </c>
      <c r="D48" s="1">
        <v>100</v>
      </c>
      <c r="E48" s="25">
        <f>N43</f>
        <v>72.833333333333329</v>
      </c>
    </row>
    <row r="49" spans="3:5">
      <c r="C49" s="23" t="str">
        <f>O36</f>
        <v>STORK STAND TEST</v>
      </c>
      <c r="D49" s="1">
        <v>100</v>
      </c>
      <c r="E49" s="25">
        <f>P43</f>
        <v>133.33333333333334</v>
      </c>
    </row>
    <row r="50" spans="3:5">
      <c r="C50" s="23" t="str">
        <f>Q36</f>
        <v>HIGH JUMP</v>
      </c>
      <c r="D50" s="1">
        <v>100</v>
      </c>
      <c r="E50" s="25">
        <f>R43</f>
        <v>55.222222222222221</v>
      </c>
    </row>
    <row r="51" spans="3:5">
      <c r="C51" s="23" t="str">
        <f>S36</f>
        <v>SIT UP</v>
      </c>
      <c r="D51" s="1">
        <v>100</v>
      </c>
      <c r="E51" s="25">
        <f>T43</f>
        <v>102.66666666666667</v>
      </c>
    </row>
    <row r="52" spans="3:5">
      <c r="C52" s="23" t="str">
        <f>U36</f>
        <v>PUSH UP</v>
      </c>
      <c r="D52" s="1">
        <v>100</v>
      </c>
      <c r="E52" s="25">
        <f>V43</f>
        <v>56.666666666666657</v>
      </c>
    </row>
    <row r="53" spans="3:5">
      <c r="C53" s="23" t="str">
        <f>W36</f>
        <v>BACK LIFT</v>
      </c>
      <c r="D53" s="1">
        <v>100</v>
      </c>
      <c r="E53" s="25">
        <f>X43</f>
        <v>86.25</v>
      </c>
    </row>
    <row r="54" spans="3:5">
      <c r="C54" s="23" t="str">
        <f>Y36</f>
        <v>HARDLE JUMP</v>
      </c>
      <c r="D54" s="1">
        <v>100</v>
      </c>
      <c r="E54" s="25">
        <f>Z43</f>
        <v>102.66666666666667</v>
      </c>
    </row>
    <row r="55" spans="3:5">
      <c r="C55" s="23" t="str">
        <f>AA36</f>
        <v>SQUATS</v>
      </c>
      <c r="D55" s="1">
        <v>100</v>
      </c>
      <c r="E55" s="25">
        <f>AB43</f>
        <v>46.77147360126083</v>
      </c>
    </row>
    <row r="56" spans="3:5">
      <c r="C56" s="23" t="str">
        <f>AC36</f>
        <v>VO2 MAX</v>
      </c>
      <c r="D56" s="1">
        <v>100</v>
      </c>
      <c r="E56" s="25">
        <f>AD43</f>
        <v>74.160000000000011</v>
      </c>
    </row>
  </sheetData>
  <mergeCells count="30">
    <mergeCell ref="S35:X35"/>
    <mergeCell ref="S1:X1"/>
    <mergeCell ref="A35:A36"/>
    <mergeCell ref="B35:B36"/>
    <mergeCell ref="C35:C36"/>
    <mergeCell ref="D35:D36"/>
    <mergeCell ref="E35:E36"/>
    <mergeCell ref="A1:A2"/>
    <mergeCell ref="B1:B2"/>
    <mergeCell ref="C1:C2"/>
    <mergeCell ref="D1:D2"/>
    <mergeCell ref="E1:E2"/>
    <mergeCell ref="F1:F2"/>
    <mergeCell ref="Q1:R1"/>
    <mergeCell ref="G35:H35"/>
    <mergeCell ref="I35:J35"/>
    <mergeCell ref="K35:N35"/>
    <mergeCell ref="O35:P35"/>
    <mergeCell ref="Q35:R35"/>
    <mergeCell ref="F35:F36"/>
    <mergeCell ref="G1:H1"/>
    <mergeCell ref="I1:J1"/>
    <mergeCell ref="K1:N1"/>
    <mergeCell ref="O1:P1"/>
    <mergeCell ref="Y1:Z1"/>
    <mergeCell ref="AA1:AB1"/>
    <mergeCell ref="Y35:Z35"/>
    <mergeCell ref="AA35:AB35"/>
    <mergeCell ref="AC1:AD1"/>
    <mergeCell ref="AC35:AD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2015-04-29T17:36:54Z</dcterms:modified>
</cp:coreProperties>
</file>