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wnloads\"/>
    </mc:Choice>
  </mc:AlternateContent>
  <bookViews>
    <workbookView xWindow="0" yWindow="0" windowWidth="19200" windowHeight="7275" tabRatio="695" activeTab="1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RAYON'!$A$1:$J$26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4" l="1"/>
  <c r="H47" i="4"/>
  <c r="I47" i="4"/>
  <c r="J47" i="4"/>
  <c r="G48" i="4"/>
  <c r="H48" i="4"/>
  <c r="I48" i="4"/>
  <c r="J48" i="4"/>
  <c r="M49" i="4"/>
  <c r="N49" i="4"/>
  <c r="O49" i="4"/>
  <c r="L49" i="4"/>
  <c r="M48" i="4"/>
  <c r="N48" i="4"/>
  <c r="O48" i="4"/>
  <c r="L48" i="4"/>
  <c r="M47" i="4"/>
  <c r="N47" i="4"/>
  <c r="O47" i="4"/>
  <c r="L47" i="4"/>
  <c r="M46" i="4" l="1"/>
  <c r="N46" i="4"/>
  <c r="O46" i="4"/>
  <c r="L46" i="4"/>
  <c r="M45" i="4"/>
  <c r="N45" i="4"/>
  <c r="O45" i="4"/>
  <c r="L45" i="4"/>
  <c r="A1" i="4" l="1"/>
  <c r="O44" i="4" l="1"/>
  <c r="H26" i="4" s="1"/>
  <c r="O43" i="4"/>
  <c r="T44" i="4" s="1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T45" i="4" s="1"/>
  <c r="N44" i="4"/>
  <c r="H25" i="4" s="1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M44" i="4"/>
  <c r="H24" i="4" s="1"/>
  <c r="M43" i="4"/>
  <c r="M42" i="4"/>
  <c r="M41" i="4"/>
  <c r="R42" i="4" s="1"/>
  <c r="M40" i="4"/>
  <c r="R41" i="4" s="1"/>
  <c r="M39" i="4"/>
  <c r="M38" i="4"/>
  <c r="M37" i="4"/>
  <c r="R38" i="4" s="1"/>
  <c r="M36" i="4"/>
  <c r="R37" i="4" s="1"/>
  <c r="M35" i="4"/>
  <c r="M34" i="4"/>
  <c r="M33" i="4"/>
  <c r="R34" i="4" s="1"/>
  <c r="M32" i="4"/>
  <c r="R33" i="4" s="1"/>
  <c r="M31" i="4"/>
  <c r="R47" i="4" s="1"/>
  <c r="M30" i="4"/>
  <c r="L44" i="4"/>
  <c r="H23" i="4" s="1"/>
  <c r="L43" i="4"/>
  <c r="L42" i="4"/>
  <c r="L41" i="4"/>
  <c r="L40" i="4"/>
  <c r="Q41" i="4" s="1"/>
  <c r="L39" i="4"/>
  <c r="L38" i="4"/>
  <c r="L37" i="4"/>
  <c r="L36" i="4"/>
  <c r="Q37" i="4" s="1"/>
  <c r="L35" i="4"/>
  <c r="L34" i="4"/>
  <c r="L33" i="4"/>
  <c r="L32" i="4"/>
  <c r="Q33" i="4" s="1"/>
  <c r="L31" i="4"/>
  <c r="Q47" i="4" s="1"/>
  <c r="L30" i="4"/>
  <c r="E46" i="4"/>
  <c r="E45" i="4"/>
  <c r="E44" i="4"/>
  <c r="E43" i="4"/>
  <c r="J44" i="4" s="1"/>
  <c r="E42" i="4"/>
  <c r="E41" i="4"/>
  <c r="E40" i="4"/>
  <c r="E39" i="4"/>
  <c r="E38" i="4"/>
  <c r="E37" i="4"/>
  <c r="J38" i="4" s="1"/>
  <c r="E36" i="4"/>
  <c r="E35" i="4"/>
  <c r="E34" i="4"/>
  <c r="E33" i="4"/>
  <c r="E32" i="4"/>
  <c r="E31" i="4"/>
  <c r="J31" i="4" s="1"/>
  <c r="E30" i="4"/>
  <c r="D46" i="4"/>
  <c r="D45" i="4"/>
  <c r="D44" i="4"/>
  <c r="D43" i="4"/>
  <c r="D42" i="4"/>
  <c r="D41" i="4"/>
  <c r="D40" i="4"/>
  <c r="D39" i="4"/>
  <c r="D38" i="4"/>
  <c r="D37" i="4"/>
  <c r="D36" i="4"/>
  <c r="I36" i="4" s="1"/>
  <c r="D35" i="4"/>
  <c r="D34" i="4"/>
  <c r="D33" i="4"/>
  <c r="D32" i="4"/>
  <c r="D31" i="4"/>
  <c r="D30" i="4"/>
  <c r="C46" i="4"/>
  <c r="C45" i="4"/>
  <c r="C44" i="4"/>
  <c r="C43" i="4"/>
  <c r="C42" i="4"/>
  <c r="C24" i="4" s="1"/>
  <c r="D24" i="4" s="1"/>
  <c r="C41" i="4"/>
  <c r="C40" i="4"/>
  <c r="C39" i="4"/>
  <c r="C38" i="4"/>
  <c r="C37" i="4"/>
  <c r="C36" i="4"/>
  <c r="C35" i="4"/>
  <c r="C34" i="4"/>
  <c r="C33" i="4"/>
  <c r="C32" i="4"/>
  <c r="C31" i="4"/>
  <c r="C30" i="4"/>
  <c r="B46" i="4"/>
  <c r="B45" i="4"/>
  <c r="B44" i="4"/>
  <c r="C23" i="4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J46" i="4" l="1"/>
  <c r="I25" i="4"/>
  <c r="J25" i="4"/>
  <c r="I24" i="4"/>
  <c r="J24" i="4"/>
  <c r="I23" i="4"/>
  <c r="J23" i="4"/>
  <c r="J26" i="4"/>
  <c r="I26" i="4"/>
  <c r="G43" i="4"/>
  <c r="H38" i="4"/>
  <c r="J40" i="4"/>
  <c r="S32" i="4"/>
  <c r="S36" i="4"/>
  <c r="S40" i="4"/>
  <c r="S44" i="4"/>
  <c r="T33" i="4"/>
  <c r="T37" i="4"/>
  <c r="T41" i="4"/>
  <c r="I33" i="4"/>
  <c r="I31" i="4"/>
  <c r="S35" i="4"/>
  <c r="S39" i="4"/>
  <c r="S43" i="4"/>
  <c r="T32" i="4"/>
  <c r="T36" i="4"/>
  <c r="T40" i="4"/>
  <c r="H31" i="4"/>
  <c r="G32" i="4"/>
  <c r="G40" i="4"/>
  <c r="G44" i="4"/>
  <c r="G36" i="4"/>
  <c r="G31" i="4"/>
  <c r="G35" i="4"/>
  <c r="G39" i="4"/>
  <c r="H34" i="4"/>
  <c r="H42" i="4"/>
  <c r="H46" i="4"/>
  <c r="I37" i="4"/>
  <c r="I41" i="4"/>
  <c r="I45" i="4"/>
  <c r="J32" i="4"/>
  <c r="J36" i="4"/>
  <c r="R35" i="4"/>
  <c r="R39" i="4"/>
  <c r="G34" i="4"/>
  <c r="G38" i="4"/>
  <c r="G42" i="4"/>
  <c r="G45" i="4"/>
  <c r="H33" i="4"/>
  <c r="H37" i="4"/>
  <c r="H41" i="4"/>
  <c r="H45" i="4"/>
  <c r="I32" i="4"/>
  <c r="I40" i="4"/>
  <c r="I44" i="4"/>
  <c r="J34" i="4"/>
  <c r="J39" i="4"/>
  <c r="J43" i="4"/>
  <c r="Q34" i="4"/>
  <c r="Q38" i="4"/>
  <c r="Q42" i="4"/>
  <c r="Q46" i="4"/>
  <c r="Q35" i="4"/>
  <c r="Q39" i="4"/>
  <c r="Q43" i="4"/>
  <c r="R43" i="4"/>
  <c r="S33" i="4"/>
  <c r="S37" i="4"/>
  <c r="S41" i="4"/>
  <c r="T34" i="4"/>
  <c r="T38" i="4"/>
  <c r="T42" i="4"/>
  <c r="D23" i="4"/>
  <c r="I46" i="4"/>
  <c r="J45" i="4"/>
  <c r="Q32" i="4"/>
  <c r="Q36" i="4"/>
  <c r="Q40" i="4"/>
  <c r="Q44" i="4"/>
  <c r="S34" i="4"/>
  <c r="S38" i="4"/>
  <c r="S42" i="4"/>
  <c r="T35" i="4"/>
  <c r="T39" i="4"/>
  <c r="T43" i="4"/>
  <c r="E24" i="4"/>
  <c r="S45" i="4"/>
  <c r="R46" i="4"/>
  <c r="R45" i="4"/>
  <c r="Q45" i="4"/>
  <c r="J42" i="4"/>
  <c r="J35" i="4"/>
  <c r="Q31" i="4"/>
  <c r="R44" i="4"/>
  <c r="R40" i="4"/>
  <c r="R36" i="4"/>
  <c r="R32" i="4"/>
  <c r="C26" i="4"/>
  <c r="D26" i="4" s="1"/>
  <c r="T31" i="4"/>
  <c r="T47" i="4"/>
  <c r="G46" i="4"/>
  <c r="H35" i="4"/>
  <c r="H39" i="4"/>
  <c r="H43" i="4"/>
  <c r="I34" i="4"/>
  <c r="I38" i="4"/>
  <c r="I42" i="4"/>
  <c r="J33" i="4"/>
  <c r="J37" i="4"/>
  <c r="J41" i="4"/>
  <c r="S31" i="4"/>
  <c r="S47" i="4"/>
  <c r="R31" i="4"/>
  <c r="C25" i="4"/>
  <c r="D25" i="4" s="1"/>
  <c r="I43" i="4"/>
  <c r="I39" i="4"/>
  <c r="I35" i="4"/>
  <c r="H44" i="4"/>
  <c r="H40" i="4"/>
  <c r="H36" i="4"/>
  <c r="H32" i="4"/>
  <c r="G41" i="4"/>
  <c r="G37" i="4"/>
  <c r="G33" i="4"/>
  <c r="E23" i="4" l="1"/>
  <c r="E25" i="4"/>
  <c r="E26" i="4"/>
  <c r="T46" i="4"/>
  <c r="S46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Putu Arta:</t>
        </r>
        <r>
          <rPr>
            <sz val="9"/>
            <color indexed="81"/>
            <rFont val="Tahoma"/>
            <charset val="1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<sst xmlns="http://schemas.openxmlformats.org/spreadsheetml/2006/main" count="1201" uniqueCount="254">
  <si>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</si>
  <si>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</si>
  <si>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</si>
  <si>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</si>
  <si>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</si>
  <si>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</si>
  <si>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</si>
  <si>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</si>
  <si>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</si>
  <si>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</si>
  <si>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</si>
  <si>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</si>
  <si>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</si>
  <si>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</si>
  <si>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</si>
  <si>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</si>
  <si>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</si>
  <si>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</si>
  <si>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</si>
  <si>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</si>
  <si>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</si>
  <si>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</si>
  <si>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</si>
  <si>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</si>
  <si>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</si>
  <si>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</si>
  <si>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</si>
  <si>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</si>
  <si>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</si>
  <si>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</si>
  <si>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</si>
  <si>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</si>
  <si>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</si>
  <si>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</si>
  <si>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</si>
  <si>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</si>
  <si>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</si>
  <si>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</si>
  <si>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</si>
  <si>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</si>
  <si>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</si>
  <si>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</si>
  <si>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</si>
  <si>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</si>
  <si>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</si>
  <si>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</si>
  <si>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</si>
  <si>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</si>
  <si>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</si>
  <si>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</si>
  <si>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</si>
  <si>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</si>
  <si>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</si>
  <si>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</si>
  <si>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</si>
  <si>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</si>
  <si>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</si>
  <si>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</si>
  <si>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</si>
  <si>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</si>
  <si>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</si>
  <si>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</si>
  <si>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</si>
  <si>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</si>
  <si>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</si>
  <si>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</si>
  <si>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</si>
  <si>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</si>
  <si>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</si>
  <si>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</si>
  <si>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</si>
  <si>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</si>
  <si>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</si>
  <si>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</si>
  <si>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</si>
  <si>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</si>
  <si>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</si>
  <si>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</si>
  <si>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</si>
  <si>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</si>
  <si>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</si>
  <si>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</si>
  <si>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</si>
  <si>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</si>
  <si>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</si>
  <si>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</si>
  <si>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</si>
  <si>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</si>
  <si>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</si>
  <si>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</si>
  <si>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</si>
  <si>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</si>
  <si>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</si>
  <si>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</si>
  <si>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</si>
  <si>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</si>
  <si>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</si>
  <si>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</si>
  <si>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</si>
  <si>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</si>
  <si>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</si>
  <si>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</si>
  <si>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</si>
  <si>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</si>
  <si>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</si>
  <si>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</si>
  <si>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</si>
  <si>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</si>
  <si>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</si>
  <si>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</si>
  <si>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</si>
  <si>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</si>
  <si>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</si>
  <si>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</si>
  <si>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</si>
  <si>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</si>
  <si>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</si>
  <si>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</si>
  <si>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</si>
  <si>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</si>
  <si>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</si>
  <si>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</si>
  <si>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</si>
  <si>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</si>
  <si>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</si>
  <si>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</si>
  <si>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</si>
  <si>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</si>
  <si>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</si>
  <si>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</si>
  <si>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</si>
  <si>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</si>
  <si>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</si>
  <si>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</si>
  <si>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</si>
  <si>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</si>
  <si>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</si>
  <si>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</si>
  <si>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</si>
  <si>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</si>
  <si>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</si>
  <si>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</si>
  <si>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</si>
  <si>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</si>
  <si>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</si>
  <si>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</si>
  <si>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</si>
  <si>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</si>
  <si>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</si>
  <si>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</si>
  <si>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</si>
  <si>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</si>
  <si>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</si>
  <si>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</si>
  <si>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</si>
  <si>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</si>
  <si>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</si>
  <si>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</si>
  <si>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</si>
  <si>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</si>
  <si>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</si>
  <si>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</si>
  <si>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</si>
  <si>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</si>
  <si>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</si>
  <si>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</si>
  <si>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</si>
  <si>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</si>
  <si>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</si>
  <si>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</si>
  <si>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</si>
  <si>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</si>
  <si>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</si>
  <si>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</si>
  <si>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</si>
  <si>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</si>
  <si>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</si>
  <si>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</si>
  <si>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</si>
  <si>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</si>
  <si>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</si>
  <si>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</si>
  <si>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</si>
  <si>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</si>
  <si>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</si>
  <si>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</si>
  <si>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</si>
  <si>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</si>
  <si>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</si>
  <si>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</si>
  <si>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</si>
  <si>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</si>
  <si>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</si>
  <si>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</si>
  <si>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</si>
  <si>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</si>
  <si>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</si>
  <si>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</si>
  <si>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</si>
  <si>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</si>
  <si>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</si>
  <si>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</si>
  <si>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</si>
  <si>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</si>
  <si>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</si>
  <si>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</si>
  <si>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</si>
  <si>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</si>
  <si>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</si>
  <si>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</si>
  <si>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</si>
  <si>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</si>
  <si>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</si>
  <si>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</si>
  <si>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</si>
  <si>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</si>
  <si>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</si>
  <si>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</si>
  <si>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</si>
  <si>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</si>
  <si>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</si>
  <si>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</si>
  <si>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</si>
  <si>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</si>
  <si>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</si>
  <si>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</si>
  <si>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</si>
  <si>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</si>
  <si>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</si>
  <si>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</si>
  <si>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</si>
  <si>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</si>
  <si>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</si>
  <si>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</si>
  <si>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</si>
  <si>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</si>
  <si>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</si>
  <si>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</si>
  <si>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</si>
  <si>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</si>
  <si>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</si>
  <si>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</si>
  <si>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</si>
  <si>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</si>
  <si>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</si>
  <si>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</si>
  <si>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</si>
  <si>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/>
  </si>
  <si>
    <t>Total Plg</t>
  </si>
  <si>
    <t>Sisa Saldo Plg</t>
  </si>
  <si>
    <t>Plg Lunas</t>
  </si>
  <si>
    <t>sisa Lembar (%)</t>
  </si>
  <si>
    <t>30 - 15:49</t>
  </si>
  <si>
    <t>30 - 21:20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</si>
</sst>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</font>
    <font>
      <sz val="10"/>
      <color indexed="8"/>
      <name val="Arial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</cellStyleXfs>
  <cellXfs count="54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49" fontId="0" fillId="0" borderId="4" xfId="0" applyNumberFormat="1" applyBorder="1"/>
    <xf numFmtId="0" fontId="2" fillId="0" borderId="2" xfId="2" applyFont="1" applyFill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2" fillId="0" borderId="6" xfId="2" applyFont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3" applyFont="1" applyFill="1" applyBorder="1" applyAlignment="1">
      <alignment horizontal="center" shrinkToFit="1"/>
    </xf>
    <xf numFmtId="0" fontId="4" fillId="0" borderId="2" xfId="3" applyFont="1" applyFill="1" applyBorder="1" applyAlignment="1">
      <alignment horizontal="right" shrinkToFit="1"/>
    </xf>
    <xf numFmtId="0" fontId="5" fillId="0" borderId="0" xfId="3" applyAlignment="1">
      <alignment shrinkToFi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4" applyFont="1" applyFill="1" applyBorder="1" applyAlignment="1">
      <alignment horizontal="center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3" fillId="0" borderId="0" xfId="5"/>
  </cellXfs>
  <cellStyles count="6">
    <cellStyle name="Koma [0]" xfId="1" builtinId="6"/>
    <cellStyle name="Normal" xfId="0" builtinId="0"/>
    <cellStyle name="Normal_DATA SALDO LBR HARIAN 10-2015" xfId="3"/>
    <cellStyle name="Normal_DATA SALDO LBR HARIAN 10-2015_1" xfId="5"/>
    <cellStyle name="Normal_DATA SALDO RP HARIAN 10-2015" xfId="4"/>
    <cellStyle name="Normal_REKAP RAYON" xfId="2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</c:ser>
        <c:ser>
          <c:idx val="3"/>
          <c:order val="3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1.2346920187064216</c:v>
                </c:pt>
                <c:pt idx="1">
                  <c:v>0.86021602112039275</c:v>
                </c:pt>
                <c:pt idx="2">
                  <c:v>0.37144376866075912</c:v>
                </c:pt>
                <c:pt idx="3">
                  <c:v>1.019667451150154</c:v>
                </c:pt>
              </c:numCache>
            </c:numRef>
          </c:val>
        </c:ser>
        <c:ser>
          <c:idx val="4"/>
          <c:order val="4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3.1173464331724167E-2</c:v>
                </c:pt>
                <c:pt idx="1">
                  <c:v>2.2169167803547066E-2</c:v>
                </c:pt>
                <c:pt idx="2">
                  <c:v>2.4351330926190275E-2</c:v>
                </c:pt>
                <c:pt idx="3">
                  <c:v>3.8043229904492069E-2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57504"/>
        <c:axId val="362857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'REKAP RAYON'!$C$22</c15:sqref>
                        </c15:formulaRef>
                      </c:ext>
                    </c:extLst>
                    <c:strCache>
                      <c:ptCount val="1"/>
                      <c:pt idx="0">
                        <c:v>Pencapaian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'REKAP RAYON'!$A$23:$A$26</c15:sqref>
                        </c15:formulaRef>
                      </c:ext>
                    </c:extLst>
                    <c:strCache>
                      <c:ptCount val="4"/>
                      <c:pt idx="0">
                        <c:v>Gianyar</c:v>
                      </c:pt>
                      <c:pt idx="1">
                        <c:v>Klungkung</c:v>
                      </c:pt>
                      <c:pt idx="2">
                        <c:v>Bangli</c:v>
                      </c:pt>
                      <c:pt idx="3">
                        <c:v>Karangasem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 RAYON'!$C$23:$C$26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4"/>
                      <c:pt idx="0">
                        <c:v>396647532</c:v>
                      </c:pt>
                      <c:pt idx="1">
                        <c:v>36992494</c:v>
                      </c:pt>
                      <c:pt idx="2">
                        <c:v>50311793</c:v>
                      </c:pt>
                      <c:pt idx="3">
                        <c:v>192694517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 RAYON'!$D$22</c15:sqref>
                        </c15:formulaRef>
                      </c:ext>
                    </c:extLst>
                    <c:strCache>
                      <c:ptCount val="1"/>
                      <c:pt idx="0">
                        <c:v>sisa saldo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 RAYON'!$A$23:$A$26</c15:sqref>
                        </c15:formulaRef>
                      </c:ext>
                    </c:extLst>
                    <c:strCache>
                      <c:ptCount val="4"/>
                      <c:pt idx="0">
                        <c:v>Gianyar</c:v>
                      </c:pt>
                      <c:pt idx="1">
                        <c:v>Klungkung</c:v>
                      </c:pt>
                      <c:pt idx="2">
                        <c:v>Bangli</c:v>
                      </c:pt>
                      <c:pt idx="3">
                        <c:v>Karangasem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 RAYON'!$D$23:$D$26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4"/>
                      <c:pt idx="0">
                        <c:v>93090010</c:v>
                      </c:pt>
                      <c:pt idx="1">
                        <c:v>5170958</c:v>
                      </c:pt>
                      <c:pt idx="2">
                        <c:v>31623791</c:v>
                      </c:pt>
                      <c:pt idx="3">
                        <c:v>-3789810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28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7896"/>
        <c:crossesAt val="0"/>
        <c:auto val="1"/>
        <c:lblAlgn val="ctr"/>
        <c:lblOffset val="100"/>
        <c:noMultiLvlLbl val="0"/>
      </c:catAx>
      <c:valAx>
        <c:axId val="362857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49"/>
  <sheetViews>
    <sheetView topLeftCell="A28" workbookViewId="0">
      <selection activeCell="A21" sqref="A21"/>
    </sheetView>
  </sheetViews>
  <sheetFormatPr defaultRowHeight="15" x14ac:dyDescent="0.25"/>
  <cols>
    <col min="1" max="1" width="22" bestFit="1" customWidth="1"/>
    <col min="2" max="2" width="14.28515625" bestFit="1" customWidth="1"/>
    <col min="3" max="3" width="12.7109375" bestFit="1" customWidth="1"/>
    <col min="4" max="5" width="14.285156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48" t="str">
        <f>+"GRAFIK PROGRESS PENCAPAIAN RUPIAH DAN LEMBAR PER-TGL : "&amp;A21</f>
        <v>GRAFIK PROGRESS PENCAPAIAN RUPIAH DAN LEMBAR PER-TGL : 30 - 21:20</v>
      </c>
      <c r="B1" s="48"/>
      <c r="C1" s="48"/>
      <c r="D1" s="48"/>
      <c r="E1" s="48"/>
      <c r="F1" s="48"/>
      <c r="G1" s="48"/>
      <c r="H1" s="48"/>
      <c r="I1" s="48"/>
      <c r="J1" s="48"/>
      <c r="K1" s="37"/>
      <c r="L1" s="37"/>
    </row>
    <row r="2" spans="1:1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37"/>
      <c r="L2" s="37"/>
    </row>
    <row r="3" spans="1:12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50" t="s">
        <v>253</v>
      </c>
      <c r="B21" s="30"/>
      <c r="C21" s="30"/>
      <c r="D21" s="30"/>
    </row>
    <row r="22" spans="1:20" s="21" customFormat="1" x14ac:dyDescent="0.25">
      <c r="A22" s="36" t="s">
        <v>237</v>
      </c>
      <c r="B22" s="36" t="s">
        <v>240</v>
      </c>
      <c r="C22" s="36" t="s">
        <v>238</v>
      </c>
      <c r="D22" s="36" t="s">
        <v>239</v>
      </c>
      <c r="E22" s="32" t="s">
        <v>238</v>
      </c>
      <c r="G22" s="38" t="s">
        <v>248</v>
      </c>
      <c r="H22" s="36" t="s">
        <v>249</v>
      </c>
      <c r="I22" s="36" t="s">
        <v>250</v>
      </c>
      <c r="J22" s="36" t="s">
        <v>251</v>
      </c>
    </row>
    <row r="23" spans="1:20" x14ac:dyDescent="0.25">
      <c r="A23" s="27" t="s">
        <v>20</v>
      </c>
      <c r="B23" s="28">
        <v>489737542</v>
      </c>
      <c r="C23" s="29">
        <f>VLOOKUP(A21,$A$30:$E$49,2,FALSE)</f>
        <v>396647532</v>
      </c>
      <c r="D23" s="29">
        <f>+B23-C23</f>
        <v>93090010</v>
      </c>
      <c r="E23" s="33">
        <f>+B23/C23*100%</f>
        <v>1.2346920187064216</v>
      </c>
      <c r="G23" s="28">
        <v>70637</v>
      </c>
      <c r="H23" s="29">
        <f>VLOOKUP($A$21,$A$30:$T$49,12,FALSE)</f>
        <v>2202</v>
      </c>
      <c r="I23" s="29">
        <f>+G23-H23</f>
        <v>68435</v>
      </c>
      <c r="J23" s="39">
        <f>+H23/G23</f>
        <v>3.1173464331724167E-2</v>
      </c>
    </row>
    <row r="24" spans="1:20" x14ac:dyDescent="0.25">
      <c r="A24" s="27" t="s">
        <v>107</v>
      </c>
      <c r="B24" s="28">
        <v>31821536</v>
      </c>
      <c r="C24" s="29">
        <f>VLOOKUP($A$21,$A$30:$E$49,3,FALSE)</f>
        <v>36992494</v>
      </c>
      <c r="D24" s="29">
        <f t="shared" ref="D24:D26" si="0">+C24-B24</f>
        <v>5170958</v>
      </c>
      <c r="E24" s="33">
        <f>+B24/C24*100%</f>
        <v>0.86021602112039275</v>
      </c>
      <c r="G24" s="28">
        <v>20524</v>
      </c>
      <c r="H24" s="29">
        <f>VLOOKUP($A$21,$A$30:$T$49,13,FALSE)</f>
        <v>455</v>
      </c>
      <c r="I24" s="29">
        <f t="shared" ref="I24:I26" si="1">+G24-H24</f>
        <v>20069</v>
      </c>
      <c r="J24" s="39">
        <f t="shared" ref="J24:J26" si="2">+H24/G24</f>
        <v>2.2169167803547066E-2</v>
      </c>
    </row>
    <row r="25" spans="1:20" x14ac:dyDescent="0.25">
      <c r="A25" s="27" t="s">
        <v>138</v>
      </c>
      <c r="B25" s="28">
        <v>18688002</v>
      </c>
      <c r="C25" s="29">
        <f>VLOOKUP($A$21,$A$30:$E$49,4,FALSE)</f>
        <v>50311793</v>
      </c>
      <c r="D25" s="29">
        <f t="shared" si="0"/>
        <v>31623791</v>
      </c>
      <c r="E25" s="33">
        <f>+B25/C25*100%</f>
        <v>0.37144376866075912</v>
      </c>
      <c r="G25" s="28">
        <v>23818</v>
      </c>
      <c r="H25" s="29">
        <f>VLOOKUP($A$21,$A$30:$T$49,14,FALSE)</f>
        <v>580</v>
      </c>
      <c r="I25" s="29">
        <f t="shared" si="1"/>
        <v>23238</v>
      </c>
      <c r="J25" s="39">
        <f t="shared" si="2"/>
        <v>2.4351330926190275E-2</v>
      </c>
    </row>
    <row r="26" spans="1:20" x14ac:dyDescent="0.25">
      <c r="A26" s="27" t="s">
        <v>171</v>
      </c>
      <c r="B26" s="28">
        <v>196484327</v>
      </c>
      <c r="C26" s="29">
        <f>VLOOKUP($A$21,$A$30:$E$49,5,FALSE)</f>
        <v>192694517</v>
      </c>
      <c r="D26" s="29">
        <f t="shared" si="0"/>
        <v>-3789810</v>
      </c>
      <c r="E26" s="33">
        <f>+B26/C26*100%</f>
        <v>1.019667451150154</v>
      </c>
      <c r="G26" s="28">
        <v>43766</v>
      </c>
      <c r="H26" s="29">
        <f>VLOOKUP($A$21,$A$30:$T$49,15,FALSE)</f>
        <v>1665</v>
      </c>
      <c r="I26" s="29">
        <f t="shared" si="1"/>
        <v>42101</v>
      </c>
      <c r="J26" s="39">
        <f t="shared" si="2"/>
        <v>3.8043229904492069E-2</v>
      </c>
    </row>
    <row r="27" spans="1:20" ht="16.5" x14ac:dyDescent="0.3">
      <c r="H27" s="35" t="s">
        <v>247</v>
      </c>
      <c r="I27" s="35" t="s">
        <v>247</v>
      </c>
      <c r="J27" s="40" t="s">
        <v>247</v>
      </c>
    </row>
    <row r="28" spans="1:20" x14ac:dyDescent="0.25">
      <c r="A28" s="49" t="s">
        <v>241</v>
      </c>
      <c r="B28" s="47" t="s">
        <v>243</v>
      </c>
      <c r="C28" s="47"/>
      <c r="D28" s="47"/>
      <c r="E28" s="47"/>
      <c r="F28" s="22"/>
      <c r="G28" s="47" t="s">
        <v>242</v>
      </c>
      <c r="H28" s="47"/>
      <c r="I28" s="47"/>
      <c r="J28" s="47"/>
      <c r="K28" s="22"/>
      <c r="L28" s="47" t="s">
        <v>244</v>
      </c>
      <c r="M28" s="47"/>
      <c r="N28" s="47"/>
      <c r="O28" s="47"/>
      <c r="P28" s="24"/>
      <c r="Q28" s="47" t="s">
        <v>246</v>
      </c>
      <c r="R28" s="47"/>
      <c r="S28" s="47"/>
      <c r="T28" s="47"/>
    </row>
    <row r="29" spans="1:20" s="21" customFormat="1" x14ac:dyDescent="0.25">
      <c r="A29" s="49"/>
      <c r="B29" s="23" t="s">
        <v>20</v>
      </c>
      <c r="C29" s="23" t="s">
        <v>107</v>
      </c>
      <c r="D29" s="23" t="s">
        <v>138</v>
      </c>
      <c r="E29" s="23" t="s">
        <v>171</v>
      </c>
      <c r="F29" s="23"/>
      <c r="G29" s="23" t="s">
        <v>20</v>
      </c>
      <c r="H29" s="23" t="s">
        <v>107</v>
      </c>
      <c r="I29" s="23" t="s">
        <v>138</v>
      </c>
      <c r="J29" s="23" t="s">
        <v>171</v>
      </c>
      <c r="K29" s="23"/>
      <c r="L29" s="23" t="s">
        <v>20</v>
      </c>
      <c r="M29" s="23" t="s">
        <v>107</v>
      </c>
      <c r="N29" s="23" t="s">
        <v>138</v>
      </c>
      <c r="O29" s="23" t="s">
        <v>171</v>
      </c>
      <c r="P29" s="23"/>
      <c r="Q29" s="23" t="s">
        <v>20</v>
      </c>
      <c r="R29" s="23" t="s">
        <v>107</v>
      </c>
      <c r="S29" s="23" t="s">
        <v>138</v>
      </c>
      <c r="T29" s="23" t="s">
        <v>171</v>
      </c>
    </row>
    <row r="30" spans="1:20" ht="16.5" x14ac:dyDescent="0.3">
      <c r="A30" s="6">
        <v>20</v>
      </c>
      <c r="B30" s="25">
        <f>SUMIFS('DATA SALDO RP HARIAN 10-2015'!$F$6:$F$188,'DATA SALDO RP HARIAN 10-2015'!$B$6:$B$188,'REKAP RAYON'!B29)</f>
        <v>1981556004</v>
      </c>
      <c r="C30" s="25">
        <f>SUMIFS('DATA SALDO RP HARIAN 10-2015'!$F$6:$F$188,'DATA SALDO RP HARIAN 10-2015'!$B$6:$B$188,'REKAP RAYON'!C29)</f>
        <v>327151466</v>
      </c>
      <c r="D30" s="25">
        <f>SUMIFS('DATA SALDO RP HARIAN 10-2015'!$F$6:$F$188,'DATA SALDO RP HARIAN 10-2015'!$B$6:$B$188,'REKAP RAYON'!D29)</f>
        <v>258394059</v>
      </c>
      <c r="E30" s="25">
        <f>SUMIFS('DATA SALDO RP HARIAN 10-2015'!$F$6:$F$188,'DATA SALDO RP HARIAN 10-2015'!$B$6:$B$188,'REKAP RAYON'!E29)</f>
        <v>797946179</v>
      </c>
      <c r="F30" s="24"/>
      <c r="G30" s="24"/>
      <c r="H30" s="24"/>
      <c r="I30" s="24"/>
      <c r="J30" s="24"/>
      <c r="K30" s="24"/>
      <c r="L30" s="25">
        <f>SUMIFS('DATA SALDO LBR HARIAN 10-2015'!$F$6:$F$188,'DATA SALDO LBR HARIAN 10-2015'!$B$6:$B$188,'REKAP RAYON'!L29)</f>
        <v>10818</v>
      </c>
      <c r="M30" s="25">
        <f>SUMIFS('DATA SALDO LBR HARIAN 10-2015'!$F$6:$F$188,'DATA SALDO LBR HARIAN 10-2015'!$B$6:$B$188,'REKAP RAYON'!M29)</f>
        <v>3528</v>
      </c>
      <c r="N30" s="25">
        <f>SUMIFS('DATA SALDO LBR HARIAN 10-2015'!$F$6:$F$188,'DATA SALDO LBR HARIAN 10-2015'!$B$6:$B$188,'REKAP RAYON'!N29)</f>
        <v>2929</v>
      </c>
      <c r="O30" s="25">
        <f>SUMIFS('DATA SALDO LBR HARIAN 10-2015'!$F$6:$F$188,'DATA SALDO LBR HARIAN 10-2015'!$B$6:$B$188,'REKAP RAYON'!O29)</f>
        <v>7765</v>
      </c>
      <c r="P30" s="24"/>
      <c r="Q30" s="24"/>
      <c r="R30" s="24"/>
      <c r="S30" s="24"/>
      <c r="T30" s="24"/>
    </row>
    <row r="31" spans="1:20" ht="16.5" x14ac:dyDescent="0.3">
      <c r="A31" s="6" t="s">
        <v>6</v>
      </c>
      <c r="B31" s="25">
        <f>SUMIFS('DATA SALDO RP HARIAN 10-2015'!$G$6:$G$188,'DATA SALDO RP HARIAN 10-2015'!$B$6:$B$188,'REKAP RAYON'!B29)</f>
        <v>1283773209</v>
      </c>
      <c r="C31" s="25">
        <f>SUMIFS('DATA SALDO RP HARIAN 10-2015'!$G$6:$G$188,'DATA SALDO RP HARIAN 10-2015'!$B$6:$B$188,'REKAP RAYON'!C29)</f>
        <v>206750453</v>
      </c>
      <c r="D31" s="25">
        <f>SUMIFS('DATA SALDO RP HARIAN 10-2015'!$G$6:$G$188,'DATA SALDO RP HARIAN 10-2015'!$B$6:$B$188,'REKAP RAYON'!D29)</f>
        <v>180684030</v>
      </c>
      <c r="E31" s="25">
        <f>SUMIFS('DATA SALDO RP HARIAN 10-2015'!$G$6:$G$188,'DATA SALDO RP HARIAN 10-2015'!$B$6:$B$188,'REKAP RAYON'!E29)</f>
        <v>572085861</v>
      </c>
      <c r="F31" s="24"/>
      <c r="G31" s="26">
        <f>+B30-B31</f>
        <v>697782795</v>
      </c>
      <c r="H31" s="26">
        <f t="shared" ref="H31:J31" si="3">+C30-C31</f>
        <v>120401013</v>
      </c>
      <c r="I31" s="26">
        <f t="shared" si="3"/>
        <v>77710029</v>
      </c>
      <c r="J31" s="26">
        <f t="shared" si="3"/>
        <v>225860318</v>
      </c>
      <c r="K31" s="24"/>
      <c r="L31" s="25">
        <f>SUMIFS('DATA SALDO LBR HARIAN 10-2015'!$G$6:$G$188,'DATA SALDO LBR HARIAN 10-2015'!$B$6:$B$188,'REKAP RAYON'!L29)</f>
        <v>7484</v>
      </c>
      <c r="M31" s="25">
        <f>SUMIFS('DATA SALDO LBR HARIAN 10-2015'!$G$6:$G$188,'DATA SALDO LBR HARIAN 10-2015'!$B$6:$B$188,'REKAP RAYON'!M29)</f>
        <v>2493</v>
      </c>
      <c r="N31" s="25">
        <f>SUMIFS('DATA SALDO LBR HARIAN 10-2015'!$G$6:$G$188,'DATA SALDO LBR HARIAN 10-2015'!$B$6:$B$188,'REKAP RAYON'!N29)</f>
        <v>2124</v>
      </c>
      <c r="O31" s="25">
        <f>SUMIFS('DATA SALDO LBR HARIAN 10-2015'!$G$6:$G$188,'DATA SALDO LBR HARIAN 10-2015'!$B$6:$B$188,'REKAP RAYON'!O29)</f>
        <v>5688</v>
      </c>
      <c r="P31" s="24"/>
      <c r="Q31" s="26">
        <f>+L30-L31</f>
        <v>3334</v>
      </c>
      <c r="R31" s="26">
        <f t="shared" ref="R31:T31" si="4">+M30-M31</f>
        <v>1035</v>
      </c>
      <c r="S31" s="26">
        <f t="shared" si="4"/>
        <v>805</v>
      </c>
      <c r="T31" s="26">
        <f t="shared" si="4"/>
        <v>2077</v>
      </c>
    </row>
    <row r="32" spans="1:20" ht="16.5" x14ac:dyDescent="0.3">
      <c r="A32" s="6" t="s">
        <v>7</v>
      </c>
      <c r="B32" s="25">
        <f>SUMIFS('DATA SALDO RP HARIAN 10-2015'!$H$6:$H$188,'DATA SALDO RP HARIAN 10-2015'!$B$6:$B$188,'REKAP RAYON'!B29)</f>
        <v>1065323409</v>
      </c>
      <c r="C32" s="25">
        <f>SUMIFS('DATA SALDO RP HARIAN 10-2015'!$H$6:$H$188,'DATA SALDO RP HARIAN 10-2015'!$B$6:$B$188,'REKAP RAYON'!C29)</f>
        <v>166642411</v>
      </c>
      <c r="D32" s="25">
        <f>SUMIFS('DATA SALDO RP HARIAN 10-2015'!$H$6:$H$188,'DATA SALDO RP HARIAN 10-2015'!$B$6:$B$188,'REKAP RAYON'!D29)</f>
        <v>159867512</v>
      </c>
      <c r="E32" s="25">
        <f>SUMIFS('DATA SALDO RP HARIAN 10-2015'!$H$6:$H$188,'DATA SALDO RP HARIAN 10-2015'!$B$6:$B$188,'REKAP RAYON'!E29)</f>
        <v>502698897</v>
      </c>
      <c r="F32" s="24"/>
      <c r="G32" s="26">
        <f t="shared" ref="G32:G44" si="5">+B31-B32</f>
        <v>218449800</v>
      </c>
      <c r="H32" s="26">
        <f t="shared" ref="H32:H44" si="6">+C31-C32</f>
        <v>40108042</v>
      </c>
      <c r="I32" s="26">
        <f t="shared" ref="I32:I44" si="7">+D31-D32</f>
        <v>20816518</v>
      </c>
      <c r="J32" s="26">
        <f t="shared" ref="J32:J44" si="8">+E31-E32</f>
        <v>69386964</v>
      </c>
      <c r="K32" s="24"/>
      <c r="L32" s="25">
        <f>SUMIFS('DATA SALDO LBR HARIAN 10-2015'!$H$6:$H$188,'DATA SALDO LBR HARIAN 10-2015'!$B$6:$B$188,'REKAP RAYON'!L29)</f>
        <v>6354</v>
      </c>
      <c r="M32" s="25">
        <f>SUMIFS('DATA SALDO LBR HARIAN 10-2015'!$H$6:$H$188,'DATA SALDO LBR HARIAN 10-2015'!$B$6:$B$188,'REKAP RAYON'!M29)</f>
        <v>1985</v>
      </c>
      <c r="N32" s="25">
        <f>SUMIFS('DATA SALDO LBR HARIAN 10-2015'!$H$6:$H$188,'DATA SALDO LBR HARIAN 10-2015'!$B$6:$B$188,'REKAP RAYON'!N29)</f>
        <v>1843</v>
      </c>
      <c r="O32" s="25">
        <f>SUMIFS('DATA SALDO LBR HARIAN 10-2015'!$H$6:$H$188,'DATA SALDO LBR HARIAN 10-2015'!$B$6:$B$188,'REKAP RAYON'!O29)</f>
        <v>5155</v>
      </c>
      <c r="P32" s="24"/>
      <c r="Q32" s="26">
        <f t="shared" ref="Q32:Q46" si="9">+L31-L32</f>
        <v>1130</v>
      </c>
      <c r="R32" s="26">
        <f t="shared" ref="R32:R47" si="10">+M31-M32</f>
        <v>508</v>
      </c>
      <c r="S32" s="26">
        <f t="shared" ref="S32:S47" si="11">+N31-N32</f>
        <v>281</v>
      </c>
      <c r="T32" s="26">
        <f t="shared" ref="T32:T47" si="12">+O31-O32</f>
        <v>533</v>
      </c>
    </row>
    <row r="33" spans="1:20" ht="16.5" x14ac:dyDescent="0.3">
      <c r="A33" s="6" t="s">
        <v>8</v>
      </c>
      <c r="B33" s="25">
        <f>SUMIFS('DATA SALDO RP HARIAN 10-2015'!$I$6:$I$188,'DATA SALDO RP HARIAN 10-2015'!$B$6:$B$188,'REKAP RAYON'!B29)</f>
        <v>986956617</v>
      </c>
      <c r="C33" s="25">
        <f>SUMIFS('DATA SALDO RP HARIAN 10-2015'!$I$6:$I$188,'DATA SALDO RP HARIAN 10-2015'!$B$6:$B$188,'REKAP RAYON'!C29)</f>
        <v>156560774</v>
      </c>
      <c r="D33" s="25">
        <f>SUMIFS('DATA SALDO RP HARIAN 10-2015'!$I$6:$I$188,'DATA SALDO RP HARIAN 10-2015'!$B$6:$B$188,'REKAP RAYON'!D29)</f>
        <v>146999857</v>
      </c>
      <c r="E33" s="25">
        <f>SUMIFS('DATA SALDO RP HARIAN 10-2015'!$I$6:$I$188,'DATA SALDO RP HARIAN 10-2015'!$B$6:$B$188,'REKAP RAYON'!E29)</f>
        <v>472905572</v>
      </c>
      <c r="F33" s="24"/>
      <c r="G33" s="26">
        <f t="shared" si="5"/>
        <v>78366792</v>
      </c>
      <c r="H33" s="26">
        <f t="shared" si="6"/>
        <v>10081637</v>
      </c>
      <c r="I33" s="26">
        <f t="shared" si="7"/>
        <v>12867655</v>
      </c>
      <c r="J33" s="26">
        <f t="shared" si="8"/>
        <v>29793325</v>
      </c>
      <c r="K33" s="24"/>
      <c r="L33" s="25">
        <f>SUMIFS('DATA SALDO LBR HARIAN 10-2015'!$I$6:$I$188,'DATA SALDO LBR HARIAN 10-2015'!$B$6:$B$188,'REKAP RAYON'!L29)</f>
        <v>5852</v>
      </c>
      <c r="M33" s="25">
        <f>SUMIFS('DATA SALDO LBR HARIAN 10-2015'!$I$6:$I$188,'DATA SALDO LBR HARIAN 10-2015'!$B$6:$B$188,'REKAP RAYON'!M29)</f>
        <v>1849</v>
      </c>
      <c r="N33" s="25">
        <f>SUMIFS('DATA SALDO LBR HARIAN 10-2015'!$I$6:$I$188,'DATA SALDO LBR HARIAN 10-2015'!$B$6:$B$188,'REKAP RAYON'!N29)</f>
        <v>1639</v>
      </c>
      <c r="O33" s="25">
        <f>SUMIFS('DATA SALDO LBR HARIAN 10-2015'!$I$6:$I$188,'DATA SALDO LBR HARIAN 10-2015'!$B$6:$B$188,'REKAP RAYON'!O29)</f>
        <v>4844</v>
      </c>
      <c r="P33" s="24"/>
      <c r="Q33" s="26">
        <f t="shared" si="9"/>
        <v>502</v>
      </c>
      <c r="R33" s="26">
        <f t="shared" si="10"/>
        <v>136</v>
      </c>
      <c r="S33" s="26">
        <f t="shared" si="11"/>
        <v>204</v>
      </c>
      <c r="T33" s="26">
        <f t="shared" si="12"/>
        <v>311</v>
      </c>
    </row>
    <row r="34" spans="1:20" ht="16.5" x14ac:dyDescent="0.3">
      <c r="A34" s="6" t="s">
        <v>9</v>
      </c>
      <c r="B34" s="25">
        <f>SUMIFS('DATA SALDO RP HARIAN 10-2015'!$J$6:$J$188,'DATA SALDO RP HARIAN 10-2015'!$B$6:$B$188,'REKAP RAYON'!B29)</f>
        <v>969163297</v>
      </c>
      <c r="C34" s="25">
        <f>SUMIFS('DATA SALDO RP HARIAN 10-2015'!$J$6:$J$188,'DATA SALDO RP HARIAN 10-2015'!$B$6:$B$188,'REKAP RAYON'!C29)</f>
        <v>155151838</v>
      </c>
      <c r="D34" s="25">
        <f>SUMIFS('DATA SALDO RP HARIAN 10-2015'!$J$6:$J$188,'DATA SALDO RP HARIAN 10-2015'!$B$6:$B$188,'REKAP RAYON'!D29)</f>
        <v>145394407</v>
      </c>
      <c r="E34" s="25">
        <f>SUMIFS('DATA SALDO RP HARIAN 10-2015'!$J$6:$J$188,'DATA SALDO RP HARIAN 10-2015'!$B$6:$B$188,'REKAP RAYON'!E29)</f>
        <v>469672762</v>
      </c>
      <c r="F34" s="24"/>
      <c r="G34" s="26">
        <f t="shared" si="5"/>
        <v>17793320</v>
      </c>
      <c r="H34" s="26">
        <f t="shared" si="6"/>
        <v>1408936</v>
      </c>
      <c r="I34" s="26">
        <f t="shared" si="7"/>
        <v>1605450</v>
      </c>
      <c r="J34" s="26">
        <f t="shared" si="8"/>
        <v>3232810</v>
      </c>
      <c r="K34" s="24"/>
      <c r="L34" s="25">
        <f>SUMIFS('DATA SALDO LBR HARIAN 10-2015'!$J$6:$J$188,'DATA SALDO LBR HARIAN 10-2015'!$B$6:$B$188,'REKAP RAYON'!L29)</f>
        <v>5806</v>
      </c>
      <c r="M34" s="25">
        <f>SUMIFS('DATA SALDO LBR HARIAN 10-2015'!$J$6:$J$188,'DATA SALDO LBR HARIAN 10-2015'!$B$6:$B$188,'REKAP RAYON'!M29)</f>
        <v>1826</v>
      </c>
      <c r="N34" s="25">
        <f>SUMIFS('DATA SALDO LBR HARIAN 10-2015'!$J$6:$J$188,'DATA SALDO LBR HARIAN 10-2015'!$B$6:$B$188,'REKAP RAYON'!N29)</f>
        <v>1614</v>
      </c>
      <c r="O34" s="25">
        <f>SUMIFS('DATA SALDO LBR HARIAN 10-2015'!$J$6:$J$188,'DATA SALDO LBR HARIAN 10-2015'!$B$6:$B$188,'REKAP RAYON'!O29)</f>
        <v>4807</v>
      </c>
      <c r="P34" s="24"/>
      <c r="Q34" s="26">
        <f t="shared" si="9"/>
        <v>46</v>
      </c>
      <c r="R34" s="26">
        <f t="shared" si="10"/>
        <v>23</v>
      </c>
      <c r="S34" s="26">
        <f t="shared" si="11"/>
        <v>25</v>
      </c>
      <c r="T34" s="26">
        <f t="shared" si="12"/>
        <v>37</v>
      </c>
    </row>
    <row r="35" spans="1:20" ht="16.5" x14ac:dyDescent="0.3">
      <c r="A35" s="6" t="s">
        <v>10</v>
      </c>
      <c r="B35" s="25">
        <f>SUMIFS('DATA SALDO RP HARIAN 10-2015'!$K$6:$K$188,'DATA SALDO RP HARIAN 10-2015'!$B$6:$B$188,'REKAP RAYON'!B29)</f>
        <v>950841957</v>
      </c>
      <c r="C35" s="25">
        <f>SUMIFS('DATA SALDO RP HARIAN 10-2015'!$K$6:$K$188,'DATA SALDO RP HARIAN 10-2015'!$B$6:$B$188,'REKAP RAYON'!C29)</f>
        <v>150432194</v>
      </c>
      <c r="D35" s="25">
        <f>SUMIFS('DATA SALDO RP HARIAN 10-2015'!$K$6:$K$188,'DATA SALDO RP HARIAN 10-2015'!$B$6:$B$188,'REKAP RAYON'!D29)</f>
        <v>142996471</v>
      </c>
      <c r="E35" s="25">
        <f>SUMIFS('DATA SALDO RP HARIAN 10-2015'!$K$6:$K$188,'DATA SALDO RP HARIAN 10-2015'!$B$6:$B$188,'REKAP RAYON'!E29)</f>
        <v>456323684</v>
      </c>
      <c r="F35" s="24"/>
      <c r="G35" s="26">
        <f t="shared" si="5"/>
        <v>18321340</v>
      </c>
      <c r="H35" s="26">
        <f t="shared" si="6"/>
        <v>4719644</v>
      </c>
      <c r="I35" s="26">
        <f t="shared" si="7"/>
        <v>2397936</v>
      </c>
      <c r="J35" s="26">
        <f t="shared" si="8"/>
        <v>13349078</v>
      </c>
      <c r="K35" s="24"/>
      <c r="L35" s="25">
        <f>SUMIFS('DATA SALDO LBR HARIAN 10-2015'!$K$6:$K$188,'DATA SALDO LBR HARIAN 10-2015'!$B$6:$B$188,'REKAP RAYON'!L29)</f>
        <v>5685</v>
      </c>
      <c r="M35" s="25">
        <f>SUMIFS('DATA SALDO LBR HARIAN 10-2015'!$K$6:$K$188,'DATA SALDO LBR HARIAN 10-2015'!$B$6:$B$188,'REKAP RAYON'!M29)</f>
        <v>1775</v>
      </c>
      <c r="N35" s="25">
        <f>SUMIFS('DATA SALDO LBR HARIAN 10-2015'!$K$6:$K$188,'DATA SALDO LBR HARIAN 10-2015'!$B$6:$B$188,'REKAP RAYON'!N29)</f>
        <v>1582</v>
      </c>
      <c r="O35" s="25">
        <f>SUMIFS('DATA SALDO LBR HARIAN 10-2015'!$K$6:$K$188,'DATA SALDO LBR HARIAN 10-2015'!$B$6:$B$188,'REKAP RAYON'!O29)</f>
        <v>4585</v>
      </c>
      <c r="P35" s="24"/>
      <c r="Q35" s="26">
        <f t="shared" si="9"/>
        <v>121</v>
      </c>
      <c r="R35" s="26">
        <f t="shared" si="10"/>
        <v>51</v>
      </c>
      <c r="S35" s="26">
        <f t="shared" si="11"/>
        <v>32</v>
      </c>
      <c r="T35" s="26">
        <f t="shared" si="12"/>
        <v>222</v>
      </c>
    </row>
    <row r="36" spans="1:20" ht="16.5" x14ac:dyDescent="0.3">
      <c r="A36" s="6" t="s">
        <v>11</v>
      </c>
      <c r="B36" s="25">
        <f>SUMIFS('DATA SALDO RP HARIAN 10-2015'!$L$6:$L$188,'DATA SALDO RP HARIAN 10-2015'!$B$6:$B$188,'REKAP RAYON'!B29)</f>
        <v>944028949</v>
      </c>
      <c r="C36" s="25">
        <f>SUMIFS('DATA SALDO RP HARIAN 10-2015'!$L$6:$L$188,'DATA SALDO RP HARIAN 10-2015'!$B$6:$B$188,'REKAP RAYON'!C29)</f>
        <v>146383705</v>
      </c>
      <c r="D36" s="25">
        <f>SUMIFS('DATA SALDO RP HARIAN 10-2015'!$L$6:$L$188,'DATA SALDO RP HARIAN 10-2015'!$B$6:$B$188,'REKAP RAYON'!D29)</f>
        <v>139091823</v>
      </c>
      <c r="E36" s="25">
        <f>SUMIFS('DATA SALDO RP HARIAN 10-2015'!$L$6:$L$188,'DATA SALDO RP HARIAN 10-2015'!$B$6:$B$188,'REKAP RAYON'!E29)</f>
        <v>453708050</v>
      </c>
      <c r="F36" s="24"/>
      <c r="G36" s="26">
        <f t="shared" si="5"/>
        <v>6813008</v>
      </c>
      <c r="H36" s="26">
        <f t="shared" si="6"/>
        <v>4048489</v>
      </c>
      <c r="I36" s="26">
        <f t="shared" si="7"/>
        <v>3904648</v>
      </c>
      <c r="J36" s="26">
        <f t="shared" si="8"/>
        <v>2615634</v>
      </c>
      <c r="K36" s="24"/>
      <c r="L36" s="25">
        <f>SUMIFS('DATA SALDO LBR HARIAN 10-2015'!$L$6:$L$188,'DATA SALDO LBR HARIAN 10-2015'!$B$6:$B$188,'REKAP RAYON'!L29)</f>
        <v>5627</v>
      </c>
      <c r="M36" s="25">
        <f>SUMIFS('DATA SALDO LBR HARIAN 10-2015'!$L$6:$L$188,'DATA SALDO LBR HARIAN 10-2015'!$B$6:$B$188,'REKAP RAYON'!M29)</f>
        <v>1729</v>
      </c>
      <c r="N36" s="25">
        <f>SUMIFS('DATA SALDO LBR HARIAN 10-2015'!$L$6:$L$188,'DATA SALDO LBR HARIAN 10-2015'!$B$6:$B$188,'REKAP RAYON'!N29)</f>
        <v>1531</v>
      </c>
      <c r="O36" s="25">
        <f>SUMIFS('DATA SALDO LBR HARIAN 10-2015'!$L$6:$L$188,'DATA SALDO LBR HARIAN 10-2015'!$B$6:$B$188,'REKAP RAYON'!O29)</f>
        <v>4559</v>
      </c>
      <c r="P36" s="24"/>
      <c r="Q36" s="26">
        <f t="shared" si="9"/>
        <v>58</v>
      </c>
      <c r="R36" s="26">
        <f t="shared" si="10"/>
        <v>46</v>
      </c>
      <c r="S36" s="26">
        <f t="shared" si="11"/>
        <v>51</v>
      </c>
      <c r="T36" s="26">
        <f t="shared" si="12"/>
        <v>26</v>
      </c>
    </row>
    <row r="37" spans="1:20" ht="16.5" x14ac:dyDescent="0.3">
      <c r="A37" s="6" t="s">
        <v>12</v>
      </c>
      <c r="B37" s="25">
        <f>SUMIFS('DATA SALDO RP HARIAN 10-2015'!$M$6:$M$188,'DATA SALDO RP HARIAN 10-2015'!$B$6:$B$188,'REKAP RAYON'!B29)</f>
        <v>793501008</v>
      </c>
      <c r="C37" s="25">
        <f>SUMIFS('DATA SALDO RP HARIAN 10-2015'!$M$6:$M$188,'DATA SALDO RP HARIAN 10-2015'!$B$6:$B$188,'REKAP RAYON'!C29)</f>
        <v>123872878</v>
      </c>
      <c r="D37" s="25">
        <f>SUMIFS('DATA SALDO RP HARIAN 10-2015'!$M$6:$M$188,'DATA SALDO RP HARIAN 10-2015'!$B$6:$B$188,'REKAP RAYON'!D29)</f>
        <v>125264750</v>
      </c>
      <c r="E37" s="25">
        <f>SUMIFS('DATA SALDO RP HARIAN 10-2015'!$M$6:$M$188,'DATA SALDO RP HARIAN 10-2015'!$B$6:$B$188,'REKAP RAYON'!E29)</f>
        <v>403595402</v>
      </c>
      <c r="F37" s="24"/>
      <c r="G37" s="26">
        <f t="shared" si="5"/>
        <v>150527941</v>
      </c>
      <c r="H37" s="26">
        <f t="shared" si="6"/>
        <v>22510827</v>
      </c>
      <c r="I37" s="26">
        <f t="shared" si="7"/>
        <v>13827073</v>
      </c>
      <c r="J37" s="26">
        <f t="shared" si="8"/>
        <v>50112648</v>
      </c>
      <c r="K37" s="24"/>
      <c r="L37" s="25">
        <f>SUMIFS('DATA SALDO LBR HARIAN 10-2015'!$M$6:$M$188,'DATA SALDO LBR HARIAN 10-2015'!$B$6:$B$188,'REKAP RAYON'!L29)</f>
        <v>4772</v>
      </c>
      <c r="M37" s="25">
        <f>SUMIFS('DATA SALDO LBR HARIAN 10-2015'!$M$6:$M$188,'DATA SALDO LBR HARIAN 10-2015'!$B$6:$B$188,'REKAP RAYON'!M29)</f>
        <v>1447</v>
      </c>
      <c r="N37" s="25">
        <f>SUMIFS('DATA SALDO LBR HARIAN 10-2015'!$M$6:$M$188,'DATA SALDO LBR HARIAN 10-2015'!$B$6:$B$188,'REKAP RAYON'!N29)</f>
        <v>1329</v>
      </c>
      <c r="O37" s="25">
        <f>SUMIFS('DATA SALDO LBR HARIAN 10-2015'!$M$6:$M$188,'DATA SALDO LBR HARIAN 10-2015'!$B$6:$B$188,'REKAP RAYON'!O29)</f>
        <v>4139</v>
      </c>
      <c r="P37" s="24"/>
      <c r="Q37" s="26">
        <f t="shared" si="9"/>
        <v>855</v>
      </c>
      <c r="R37" s="26">
        <f t="shared" si="10"/>
        <v>282</v>
      </c>
      <c r="S37" s="26">
        <f t="shared" si="11"/>
        <v>202</v>
      </c>
      <c r="T37" s="26">
        <f t="shared" si="12"/>
        <v>420</v>
      </c>
    </row>
    <row r="38" spans="1:20" ht="16.5" x14ac:dyDescent="0.3">
      <c r="A38" s="6" t="s">
        <v>13</v>
      </c>
      <c r="B38" s="25">
        <f>SUMIFS('DATA SALDO RP HARIAN 10-2015'!$N$6:$N$188,'DATA SALDO RP HARIAN 10-2015'!$B$6:$B$188,'REKAP RAYON'!B29)</f>
        <v>779058573</v>
      </c>
      <c r="C38" s="25">
        <f>SUMIFS('DATA SALDO RP HARIAN 10-2015'!$N$6:$N$188,'DATA SALDO RP HARIAN 10-2015'!$B$6:$B$188,'REKAP RAYON'!C29)</f>
        <v>122841923</v>
      </c>
      <c r="D38" s="25">
        <f>SUMIFS('DATA SALDO RP HARIAN 10-2015'!$N$6:$N$188,'DATA SALDO RP HARIAN 10-2015'!$B$6:$B$188,'REKAP RAYON'!D29)</f>
        <v>124206900</v>
      </c>
      <c r="E38" s="25">
        <f>SUMIFS('DATA SALDO RP HARIAN 10-2015'!$N$6:$N$188,'DATA SALDO RP HARIAN 10-2015'!$B$6:$B$188,'REKAP RAYON'!E29)</f>
        <v>388018309</v>
      </c>
      <c r="F38" s="24"/>
      <c r="G38" s="26">
        <f t="shared" si="5"/>
        <v>14442435</v>
      </c>
      <c r="H38" s="26">
        <f t="shared" si="6"/>
        <v>1030955</v>
      </c>
      <c r="I38" s="26">
        <f t="shared" si="7"/>
        <v>1057850</v>
      </c>
      <c r="J38" s="26">
        <f t="shared" si="8"/>
        <v>15577093</v>
      </c>
      <c r="K38" s="24"/>
      <c r="L38" s="25">
        <f>SUMIFS('DATA SALDO LBR HARIAN 10-2015'!$N$6:$N$188,'DATA SALDO LBR HARIAN 10-2015'!$B$6:$B$188,'REKAP RAYON'!L29)</f>
        <v>4719</v>
      </c>
      <c r="M38" s="25">
        <f>SUMIFS('DATA SALDO LBR HARIAN 10-2015'!$N$6:$N$188,'DATA SALDO LBR HARIAN 10-2015'!$B$6:$B$188,'REKAP RAYON'!M29)</f>
        <v>1434</v>
      </c>
      <c r="N38" s="25">
        <f>SUMIFS('DATA SALDO LBR HARIAN 10-2015'!$N$6:$N$188,'DATA SALDO LBR HARIAN 10-2015'!$B$6:$B$188,'REKAP RAYON'!N29)</f>
        <v>1315</v>
      </c>
      <c r="O38" s="25">
        <f>SUMIFS('DATA SALDO LBR HARIAN 10-2015'!$N$6:$N$188,'DATA SALDO LBR HARIAN 10-2015'!$B$6:$B$188,'REKAP RAYON'!O29)</f>
        <v>3990</v>
      </c>
      <c r="P38" s="24"/>
      <c r="Q38" s="26">
        <f t="shared" si="9"/>
        <v>53</v>
      </c>
      <c r="R38" s="26">
        <f t="shared" si="10"/>
        <v>13</v>
      </c>
      <c r="S38" s="26">
        <f t="shared" si="11"/>
        <v>14</v>
      </c>
      <c r="T38" s="26">
        <f t="shared" si="12"/>
        <v>149</v>
      </c>
    </row>
    <row r="39" spans="1:20" ht="16.5" x14ac:dyDescent="0.3">
      <c r="A39" s="6" t="s">
        <v>14</v>
      </c>
      <c r="B39" s="25">
        <f>SUMIFS('DATA SALDO RP HARIAN 10-2015'!$O$6:$O$188,'DATA SALDO RP HARIAN 10-2015'!$B$6:$B$188,'REKAP RAYON'!B29)</f>
        <v>686634777</v>
      </c>
      <c r="C39" s="25">
        <f>SUMIFS('DATA SALDO RP HARIAN 10-2015'!$O$6:$O$188,'DATA SALDO RP HARIAN 10-2015'!$B$6:$B$188,'REKAP RAYON'!C29)</f>
        <v>100469357</v>
      </c>
      <c r="D39" s="25">
        <f>SUMIFS('DATA SALDO RP HARIAN 10-2015'!$O$6:$O$188,'DATA SALDO RP HARIAN 10-2015'!$B$6:$B$188,'REKAP RAYON'!D29)</f>
        <v>113787929</v>
      </c>
      <c r="E39" s="25">
        <f>SUMIFS('DATA SALDO RP HARIAN 10-2015'!$O$6:$O$188,'DATA SALDO RP HARIAN 10-2015'!$B$6:$B$188,'REKAP RAYON'!E29)</f>
        <v>354202015</v>
      </c>
      <c r="F39" s="24"/>
      <c r="G39" s="26">
        <f t="shared" si="5"/>
        <v>92423796</v>
      </c>
      <c r="H39" s="26">
        <f t="shared" si="6"/>
        <v>22372566</v>
      </c>
      <c r="I39" s="26">
        <f t="shared" si="7"/>
        <v>10418971</v>
      </c>
      <c r="J39" s="26">
        <f t="shared" si="8"/>
        <v>33816294</v>
      </c>
      <c r="K39" s="24"/>
      <c r="L39" s="25">
        <f>SUMIFS('DATA SALDO LBR HARIAN 10-2015'!$O$6:$O$188,'DATA SALDO LBR HARIAN 10-2015'!$B$6:$B$188,'REKAP RAYON'!L29)</f>
        <v>4090</v>
      </c>
      <c r="M39" s="25">
        <f>SUMIFS('DATA SALDO LBR HARIAN 10-2015'!$O$6:$O$188,'DATA SALDO LBR HARIAN 10-2015'!$B$6:$B$188,'REKAP RAYON'!M29)</f>
        <v>1156</v>
      </c>
      <c r="N39" s="25">
        <f>SUMIFS('DATA SALDO LBR HARIAN 10-2015'!$O$6:$O$188,'DATA SALDO LBR HARIAN 10-2015'!$B$6:$B$188,'REKAP RAYON'!N29)</f>
        <v>1202</v>
      </c>
      <c r="O39" s="25">
        <f>SUMIFS('DATA SALDO LBR HARIAN 10-2015'!$O$6:$O$188,'DATA SALDO LBR HARIAN 10-2015'!$B$6:$B$188,'REKAP RAYON'!O29)</f>
        <v>3626</v>
      </c>
      <c r="P39" s="24"/>
      <c r="Q39" s="26">
        <f t="shared" si="9"/>
        <v>629</v>
      </c>
      <c r="R39" s="26">
        <f t="shared" si="10"/>
        <v>278</v>
      </c>
      <c r="S39" s="26">
        <f t="shared" si="11"/>
        <v>113</v>
      </c>
      <c r="T39" s="26">
        <f t="shared" si="12"/>
        <v>364</v>
      </c>
    </row>
    <row r="40" spans="1:20" ht="16.5" x14ac:dyDescent="0.3">
      <c r="A40" s="6" t="s">
        <v>15</v>
      </c>
      <c r="B40" s="25">
        <f>SUMIFS('DATA SALDO RP HARIAN 10-2015'!$P$6:$P$188,'DATA SALDO RP HARIAN 10-2015'!$B$6:$B$188,'REKAP RAYON'!B29)</f>
        <v>677151596</v>
      </c>
      <c r="C40" s="25">
        <f>SUMIFS('DATA SALDO RP HARIAN 10-2015'!$P$6:$P$188,'DATA SALDO RP HARIAN 10-2015'!$B$6:$B$188,'REKAP RAYON'!C29)</f>
        <v>98962054</v>
      </c>
      <c r="D40" s="25">
        <f>SUMIFS('DATA SALDO RP HARIAN 10-2015'!$P$6:$P$188,'DATA SALDO RP HARIAN 10-2015'!$B$6:$B$188,'REKAP RAYON'!D29)</f>
        <v>110116553</v>
      </c>
      <c r="E40" s="25">
        <f>SUMIFS('DATA SALDO RP HARIAN 10-2015'!$P$6:$P$188,'DATA SALDO RP HARIAN 10-2015'!$B$6:$B$188,'REKAP RAYON'!E29)</f>
        <v>345153588</v>
      </c>
      <c r="F40" s="24"/>
      <c r="G40" s="26">
        <f t="shared" si="5"/>
        <v>9483181</v>
      </c>
      <c r="H40" s="26">
        <f t="shared" si="6"/>
        <v>1507303</v>
      </c>
      <c r="I40" s="26">
        <f t="shared" si="7"/>
        <v>3671376</v>
      </c>
      <c r="J40" s="26">
        <f t="shared" si="8"/>
        <v>9048427</v>
      </c>
      <c r="K40" s="24"/>
      <c r="L40" s="25">
        <f>SUMIFS('DATA SALDO LBR HARIAN 10-2015'!$P$6:$P$188,'DATA SALDO LBR HARIAN 10-2015'!$B$6:$B$188,'REKAP RAYON'!L29)</f>
        <v>4041</v>
      </c>
      <c r="M40" s="25">
        <f>SUMIFS('DATA SALDO LBR HARIAN 10-2015'!$P$6:$P$188,'DATA SALDO LBR HARIAN 10-2015'!$B$6:$B$188,'REKAP RAYON'!M29)</f>
        <v>1135</v>
      </c>
      <c r="N40" s="25">
        <f>SUMIFS('DATA SALDO LBR HARIAN 10-2015'!$P$6:$P$188,'DATA SALDO LBR HARIAN 10-2015'!$B$6:$B$188,'REKAP RAYON'!N29)</f>
        <v>1142</v>
      </c>
      <c r="O40" s="25">
        <f>SUMIFS('DATA SALDO LBR HARIAN 10-2015'!$P$6:$P$188,'DATA SALDO LBR HARIAN 10-2015'!$B$6:$B$188,'REKAP RAYON'!O29)</f>
        <v>3491</v>
      </c>
      <c r="P40" s="24"/>
      <c r="Q40" s="26">
        <f t="shared" si="9"/>
        <v>49</v>
      </c>
      <c r="R40" s="26">
        <f t="shared" si="10"/>
        <v>21</v>
      </c>
      <c r="S40" s="26">
        <f t="shared" si="11"/>
        <v>60</v>
      </c>
      <c r="T40" s="26">
        <f t="shared" si="12"/>
        <v>135</v>
      </c>
    </row>
    <row r="41" spans="1:20" ht="16.5" x14ac:dyDescent="0.3">
      <c r="A41" s="6" t="s">
        <v>16</v>
      </c>
      <c r="B41" s="25">
        <f>SUMIFS('DATA SALDO RP HARIAN 10-2015'!$Q$6:$Q$188,'DATA SALDO RP HARIAN 10-2015'!$B$6:$B$188,'REKAP RAYON'!B29)</f>
        <v>588577853</v>
      </c>
      <c r="C41" s="25">
        <f>SUMIFS('DATA SALDO RP HARIAN 10-2015'!$Q$6:$Q$188,'DATA SALDO RP HARIAN 10-2015'!$B$6:$B$188,'REKAP RAYON'!C29)</f>
        <v>82340201</v>
      </c>
      <c r="D41" s="25">
        <f>SUMIFS('DATA SALDO RP HARIAN 10-2015'!$Q$6:$Q$188,'DATA SALDO RP HARIAN 10-2015'!$B$6:$B$188,'REKAP RAYON'!D29)</f>
        <v>99232823</v>
      </c>
      <c r="E41" s="25">
        <f>SUMIFS('DATA SALDO RP HARIAN 10-2015'!$Q$6:$Q$188,'DATA SALDO RP HARIAN 10-2015'!$B$6:$B$188,'REKAP RAYON'!E29)</f>
        <v>308879713</v>
      </c>
      <c r="F41" s="24"/>
      <c r="G41" s="26">
        <f t="shared" si="5"/>
        <v>88573743</v>
      </c>
      <c r="H41" s="26">
        <f t="shared" si="6"/>
        <v>16621853</v>
      </c>
      <c r="I41" s="26">
        <f t="shared" si="7"/>
        <v>10883730</v>
      </c>
      <c r="J41" s="26">
        <f t="shared" si="8"/>
        <v>36273875</v>
      </c>
      <c r="K41" s="24"/>
      <c r="L41" s="25">
        <f>SUMIFS('DATA SALDO LBR HARIAN 10-2015'!$Q$6:$Q$188,'DATA SALDO LBR HARIAN 10-2015'!$B$6:$B$188,'REKAP RAYON'!L29)</f>
        <v>3490</v>
      </c>
      <c r="M41" s="25">
        <f>SUMIFS('DATA SALDO LBR HARIAN 10-2015'!$Q$6:$Q$188,'DATA SALDO LBR HARIAN 10-2015'!$B$6:$B$188,'REKAP RAYON'!M29)</f>
        <v>903</v>
      </c>
      <c r="N41" s="25">
        <f>SUMIFS('DATA SALDO LBR HARIAN 10-2015'!$Q$6:$Q$188,'DATA SALDO LBR HARIAN 10-2015'!$B$6:$B$188,'REKAP RAYON'!N29)</f>
        <v>1044</v>
      </c>
      <c r="O41" s="25">
        <f>SUMIFS('DATA SALDO LBR HARIAN 10-2015'!$Q$6:$Q$188,'DATA SALDO LBR HARIAN 10-2015'!$B$6:$B$188,'REKAP RAYON'!O29)</f>
        <v>3091</v>
      </c>
      <c r="P41" s="24"/>
      <c r="Q41" s="26">
        <f t="shared" si="9"/>
        <v>551</v>
      </c>
      <c r="R41" s="26">
        <f t="shared" si="10"/>
        <v>232</v>
      </c>
      <c r="S41" s="26">
        <f t="shared" si="11"/>
        <v>98</v>
      </c>
      <c r="T41" s="26">
        <f t="shared" si="12"/>
        <v>400</v>
      </c>
    </row>
    <row r="42" spans="1:20" ht="16.5" x14ac:dyDescent="0.3">
      <c r="A42" s="6" t="s">
        <v>17</v>
      </c>
      <c r="B42" s="25">
        <f>SUMIFS('DATA SALDO RP HARIAN 10-2015'!$R$6:$R$188,'DATA SALDO RP HARIAN 10-2015'!$B$6:$B$188,'REKAP RAYON'!B29)</f>
        <v>587751404</v>
      </c>
      <c r="C42" s="25">
        <f>SUMIFS('DATA SALDO RP HARIAN 10-2015'!$R$6:$R$188,'DATA SALDO RP HARIAN 10-2015'!$B$6:$B$188,'REKAP RAYON'!C29)</f>
        <v>82340201</v>
      </c>
      <c r="D42" s="25">
        <f>SUMIFS('DATA SALDO RP HARIAN 10-2015'!$R$6:$R$188,'DATA SALDO RP HARIAN 10-2015'!$B$6:$B$188,'REKAP RAYON'!D29)</f>
        <v>99232823</v>
      </c>
      <c r="E42" s="25">
        <f>SUMIFS('DATA SALDO RP HARIAN 10-2015'!$R$6:$R$188,'DATA SALDO RP HARIAN 10-2015'!$B$6:$B$188,'REKAP RAYON'!E29)</f>
        <v>308071601</v>
      </c>
      <c r="F42" s="24"/>
      <c r="G42" s="26">
        <f t="shared" si="5"/>
        <v>826449</v>
      </c>
      <c r="H42" s="26">
        <f t="shared" si="6"/>
        <v>0</v>
      </c>
      <c r="I42" s="26">
        <f t="shared" si="7"/>
        <v>0</v>
      </c>
      <c r="J42" s="26">
        <f t="shared" si="8"/>
        <v>808112</v>
      </c>
      <c r="K42" s="24"/>
      <c r="L42" s="25">
        <f>SUMIFS('DATA SALDO LBR HARIAN 10-2015'!$R$6:$R$188,'DATA SALDO LBR HARIAN 10-2015'!$B$6:$B$188,'REKAP RAYON'!L29)</f>
        <v>3485</v>
      </c>
      <c r="M42" s="25">
        <f>SUMIFS('DATA SALDO LBR HARIAN 10-2015'!$R$6:$R$188,'DATA SALDO LBR HARIAN 10-2015'!$B$6:$B$188,'REKAP RAYON'!M29)</f>
        <v>903</v>
      </c>
      <c r="N42" s="25">
        <f>SUMIFS('DATA SALDO LBR HARIAN 10-2015'!$R$6:$R$188,'DATA SALDO LBR HARIAN 10-2015'!$B$6:$B$188,'REKAP RAYON'!N29)</f>
        <v>1044</v>
      </c>
      <c r="O42" s="25">
        <f>SUMIFS('DATA SALDO LBR HARIAN 10-2015'!$R$6:$R$188,'DATA SALDO LBR HARIAN 10-2015'!$B$6:$B$188,'REKAP RAYON'!O29)</f>
        <v>3073</v>
      </c>
      <c r="P42" s="24"/>
      <c r="Q42" s="26">
        <f t="shared" si="9"/>
        <v>5</v>
      </c>
      <c r="R42" s="26">
        <f t="shared" si="10"/>
        <v>0</v>
      </c>
      <c r="S42" s="26">
        <f t="shared" si="11"/>
        <v>0</v>
      </c>
      <c r="T42" s="26">
        <f t="shared" si="12"/>
        <v>18</v>
      </c>
    </row>
    <row r="43" spans="1:20" ht="16.5" x14ac:dyDescent="0.3">
      <c r="A43" s="6" t="s">
        <v>18</v>
      </c>
      <c r="B43" s="25">
        <f>SUMIFS('DATA SALDO RP HARIAN 10-2015'!$S$6:$S$188,'DATA SALDO RP HARIAN 10-2015'!$B$6:$B$188,'REKAP RAYON'!B29)</f>
        <v>505314295</v>
      </c>
      <c r="C43" s="25">
        <f>SUMIFS('DATA SALDO RP HARIAN 10-2015'!$S$6:$S$188,'DATA SALDO RP HARIAN 10-2015'!$B$6:$B$188,'REKAP RAYON'!C29)</f>
        <v>64638691</v>
      </c>
      <c r="D43" s="25">
        <f>SUMIFS('DATA SALDO RP HARIAN 10-2015'!$S$6:$S$188,'DATA SALDO RP HARIAN 10-2015'!$B$6:$B$188,'REKAP RAYON'!D29)</f>
        <v>85767219</v>
      </c>
      <c r="E43" s="25">
        <f>SUMIFS('DATA SALDO RP HARIAN 10-2015'!$S$6:$S$188,'DATA SALDO RP HARIAN 10-2015'!$B$6:$B$188,'REKAP RAYON'!E29)</f>
        <v>257677134</v>
      </c>
      <c r="F43" s="24"/>
      <c r="G43" s="26">
        <f t="shared" si="5"/>
        <v>82437109</v>
      </c>
      <c r="H43" s="26">
        <f t="shared" si="6"/>
        <v>17701510</v>
      </c>
      <c r="I43" s="26">
        <f t="shared" si="7"/>
        <v>13465604</v>
      </c>
      <c r="J43" s="26">
        <f t="shared" si="8"/>
        <v>50394467</v>
      </c>
      <c r="K43" s="24"/>
      <c r="L43" s="25">
        <f>SUMIFS('DATA SALDO LBR HARIAN 10-2015'!$S$6:$S$188,'DATA SALDO LBR HARIAN 10-2015'!$B$6:$B$188,'REKAP RAYON'!L29)</f>
        <v>2966</v>
      </c>
      <c r="M43" s="25">
        <f>SUMIFS('DATA SALDO LBR HARIAN 10-2015'!$S$6:$S$188,'DATA SALDO LBR HARIAN 10-2015'!$B$6:$B$188,'REKAP RAYON'!M29)</f>
        <v>788</v>
      </c>
      <c r="N43" s="25">
        <f>SUMIFS('DATA SALDO LBR HARIAN 10-2015'!$S$6:$S$188,'DATA SALDO LBR HARIAN 10-2015'!$B$6:$B$188,'REKAP RAYON'!N29)</f>
        <v>863</v>
      </c>
      <c r="O43" s="25">
        <f>SUMIFS('DATA SALDO LBR HARIAN 10-2015'!$S$6:$S$188,'DATA SALDO LBR HARIAN 10-2015'!$B$6:$B$188,'REKAP RAYON'!O29)</f>
        <v>2482</v>
      </c>
      <c r="P43" s="24"/>
      <c r="Q43" s="26">
        <f t="shared" si="9"/>
        <v>519</v>
      </c>
      <c r="R43" s="26">
        <f t="shared" si="10"/>
        <v>115</v>
      </c>
      <c r="S43" s="26">
        <f t="shared" si="11"/>
        <v>181</v>
      </c>
      <c r="T43" s="26">
        <f t="shared" si="12"/>
        <v>591</v>
      </c>
    </row>
    <row r="44" spans="1:20" ht="16.5" x14ac:dyDescent="0.3">
      <c r="A44" s="6" t="s">
        <v>19</v>
      </c>
      <c r="B44" s="25">
        <f>SUMIFS('DATA SALDO RP HARIAN 10-2015'!$T$6:$T$188,'DATA SALDO RP HARIAN 10-2015'!$B$6:$B$188,'REKAP RAYON'!B29)</f>
        <v>502149400</v>
      </c>
      <c r="C44" s="25">
        <f>SUMIFS('DATA SALDO RP HARIAN 10-2015'!$T$6:$T$188,'DATA SALDO RP HARIAN 10-2015'!$B$6:$B$188,'REKAP RAYON'!C29)</f>
        <v>59325255</v>
      </c>
      <c r="D44" s="25">
        <f>SUMIFS('DATA SALDO RP HARIAN 10-2015'!$T$6:$T$188,'DATA SALDO RP HARIAN 10-2015'!$B$6:$B$188,'REKAP RAYON'!D29)</f>
        <v>85767219</v>
      </c>
      <c r="E44" s="25">
        <f>SUMIFS('DATA SALDO RP HARIAN 10-2015'!$T$6:$T$188,'DATA SALDO RP HARIAN 10-2015'!$B$6:$B$188,'REKAP RAYON'!E29)</f>
        <v>256345054</v>
      </c>
      <c r="F44" s="24"/>
      <c r="G44" s="26">
        <f t="shared" si="5"/>
        <v>3164895</v>
      </c>
      <c r="H44" s="26">
        <f t="shared" si="6"/>
        <v>5313436</v>
      </c>
      <c r="I44" s="26">
        <f t="shared" si="7"/>
        <v>0</v>
      </c>
      <c r="J44" s="26">
        <f t="shared" si="8"/>
        <v>1332080</v>
      </c>
      <c r="K44" s="24"/>
      <c r="L44" s="25">
        <f>SUMIFS('DATA SALDO LBR HARIAN 10-2015'!$T$6:$T$188,'DATA SALDO LBR HARIAN 10-2015'!$B$6:$B$188,'REKAP RAYON'!L29)</f>
        <v>2954</v>
      </c>
      <c r="M44" s="25">
        <f>SUMIFS('DATA SALDO LBR HARIAN 10-2015'!$T$6:$T$188,'DATA SALDO LBR HARIAN 10-2015'!$B$6:$B$188,'REKAP RAYON'!M29)</f>
        <v>783</v>
      </c>
      <c r="N44" s="25">
        <f>SUMIFS('DATA SALDO LBR HARIAN 10-2015'!$T$6:$T$188,'DATA SALDO LBR HARIAN 10-2015'!$B$6:$B$188,'REKAP RAYON'!N29)</f>
        <v>863</v>
      </c>
      <c r="O44" s="25">
        <f>SUMIFS('DATA SALDO LBR HARIAN 10-2015'!$T$6:$T$188,'DATA SALDO LBR HARIAN 10-2015'!$B$6:$B$188,'REKAP RAYON'!O29)</f>
        <v>2466</v>
      </c>
      <c r="P44" s="24"/>
      <c r="Q44" s="26">
        <f t="shared" si="9"/>
        <v>12</v>
      </c>
      <c r="R44" s="26">
        <f t="shared" si="10"/>
        <v>5</v>
      </c>
      <c r="S44" s="26">
        <f t="shared" si="11"/>
        <v>0</v>
      </c>
      <c r="T44" s="26">
        <f t="shared" si="12"/>
        <v>16</v>
      </c>
    </row>
    <row r="45" spans="1:20" ht="16.5" x14ac:dyDescent="0.3">
      <c r="A45" s="41" t="s">
        <v>252</v>
      </c>
      <c r="B45" s="25">
        <f>SUMIFS('DATA SALDO RP HARIAN 10-2015'!$U$6:$U$188,'DATA SALDO RP HARIAN 10-2015'!$B$6:$B$188,'REKAP RAYON'!B29)</f>
        <v>419168465</v>
      </c>
      <c r="C45" s="25">
        <f>SUMIFS('DATA SALDO RP HARIAN 10-2015'!$U$6:$U$188,'DATA SALDO RP HARIAN 10-2015'!$B$6:$B$188,'REKAP RAYON'!C29)</f>
        <v>42418664</v>
      </c>
      <c r="D45" s="25">
        <f>SUMIFS('DATA SALDO RP HARIAN 10-2015'!$U$6:$U$188,'DATA SALDO RP HARIAN 10-2015'!$B$6:$B$188,'REKAP RAYON'!D29)</f>
        <v>60803256</v>
      </c>
      <c r="E45" s="25">
        <f>SUMIFS('DATA SALDO RP HARIAN 10-2015'!$U$6:$U$188,'DATA SALDO RP HARIAN 10-2015'!$B$6:$B$188,'REKAP RAYON'!E29)</f>
        <v>211832870</v>
      </c>
      <c r="F45" s="24"/>
      <c r="G45" s="26">
        <f t="shared" ref="G45:G46" si="13">+B44-B45</f>
        <v>82980935</v>
      </c>
      <c r="H45" s="26">
        <f t="shared" ref="H45:H46" si="14">+C44-C45</f>
        <v>16906591</v>
      </c>
      <c r="I45" s="26">
        <f t="shared" ref="I45:I46" si="15">+D44-D45</f>
        <v>24963963</v>
      </c>
      <c r="J45" s="26">
        <f t="shared" ref="J45:J46" si="16">+E44-E45</f>
        <v>44512184</v>
      </c>
      <c r="K45" s="24"/>
      <c r="L45" s="25">
        <f>SUMIFS('DATA SALDO LBR HARIAN 10-2015'!$U$6:$U$188,'DATA SALDO LBR HARIAN 10-2015'!$B$6:$B$188,'REKAP RAYON'!L29)</f>
        <v>2387</v>
      </c>
      <c r="M45" s="25">
        <f>SUMIFS('DATA SALDO LBR HARIAN 10-2015'!$U$6:$U$188,'DATA SALDO LBR HARIAN 10-2015'!$B$6:$B$188,'REKAP RAYON'!M29)</f>
        <v>534</v>
      </c>
      <c r="N45" s="25">
        <f>SUMIFS('DATA SALDO LBR HARIAN 10-2015'!$U$6:$U$188,'DATA SALDO LBR HARIAN 10-2015'!$B$6:$B$188,'REKAP RAYON'!N29)</f>
        <v>682</v>
      </c>
      <c r="O45" s="25">
        <f>SUMIFS('DATA SALDO LBR HARIAN 10-2015'!$U$6:$U$188,'DATA SALDO LBR HARIAN 10-2015'!$B$6:$B$188,'REKAP RAYON'!O29)</f>
        <v>1946</v>
      </c>
      <c r="P45" s="24"/>
      <c r="Q45" s="26">
        <f t="shared" si="9"/>
        <v>567</v>
      </c>
      <c r="R45" s="26">
        <f t="shared" si="10"/>
        <v>249</v>
      </c>
      <c r="S45" s="26">
        <f t="shared" si="11"/>
        <v>181</v>
      </c>
      <c r="T45" s="26">
        <f t="shared" si="12"/>
        <v>520</v>
      </c>
    </row>
    <row r="46" spans="1:20" ht="16.5" x14ac:dyDescent="0.3">
      <c r="A46" s="50" t="s">
        <v>253</v>
      </c>
      <c r="B46" s="25">
        <f>SUMIFS('DATA SALDO RP HARIAN 10-2015'!$V$6:$V$188,'DATA SALDO RP HARIAN 10-2015'!$B$6:$B$188,'REKAP RAYON'!B29)</f>
        <v>396647532</v>
      </c>
      <c r="C46" s="25">
        <f>SUMIFS('DATA SALDO RP HARIAN 10-2015'!$V$6:$V$188,'DATA SALDO RP HARIAN 10-2015'!$B$6:$B$188,'REKAP RAYON'!C29)</f>
        <v>36992494</v>
      </c>
      <c r="D46" s="25">
        <f>SUMIFS('DATA SALDO RP HARIAN 10-2015'!$V$6:$V$188,'DATA SALDO RP HARIAN 10-2015'!$B$6:$B$188,'REKAP RAYON'!D29)</f>
        <v>50311793</v>
      </c>
      <c r="E46" s="25">
        <f>SUMIFS('DATA SALDO RP HARIAN 10-2015'!$V$6:$V$188,'DATA SALDO RP HARIAN 10-2015'!$B$6:$B$188,'REKAP RAYON'!E29)</f>
        <v>192694517</v>
      </c>
      <c r="F46" s="24"/>
      <c r="G46" s="26">
        <f t="shared" si="13"/>
        <v>22520933</v>
      </c>
      <c r="H46" s="26">
        <f t="shared" si="14"/>
        <v>5426170</v>
      </c>
      <c r="I46" s="26">
        <f t="shared" si="15"/>
        <v>10491463</v>
      </c>
      <c r="J46" s="26">
        <f t="shared" si="16"/>
        <v>19138353</v>
      </c>
      <c r="K46" s="24"/>
      <c r="L46" s="25">
        <f>SUMIFS('DATA SALDO LBR HARIAN 10-2015'!$V$6:$V$188,'DATA SALDO LBR HARIAN 10-2015'!$B$6:$B$188,'REKAP RAYON'!L29)</f>
        <v>2202</v>
      </c>
      <c r="M46" s="25">
        <f>SUMIFS('DATA SALDO LBR HARIAN 10-2015'!$V$6:$V$188,'DATA SALDO LBR HARIAN 10-2015'!$B$6:$B$188,'REKAP RAYON'!M29)</f>
        <v>455</v>
      </c>
      <c r="N46" s="25">
        <f>SUMIFS('DATA SALDO LBR HARIAN 10-2015'!$V$6:$V$188,'DATA SALDO LBR HARIAN 10-2015'!$B$6:$B$188,'REKAP RAYON'!N29)</f>
        <v>580</v>
      </c>
      <c r="O46" s="25">
        <f>SUMIFS('DATA SALDO LBR HARIAN 10-2015'!$V$6:$V$188,'DATA SALDO LBR HARIAN 10-2015'!$B$6:$B$188,'REKAP RAYON'!O29)</f>
        <v>1665</v>
      </c>
      <c r="P46" s="24"/>
      <c r="Q46" s="26">
        <f t="shared" si="9"/>
        <v>185</v>
      </c>
      <c r="R46" s="26">
        <f t="shared" si="10"/>
        <v>79</v>
      </c>
      <c r="S46" s="26">
        <f t="shared" si="11"/>
        <v>102</v>
      </c>
      <c r="T46" s="26">
        <f t="shared" si="12"/>
        <v>281</v>
      </c>
    </row>
    <row r="47" spans="1:20" x14ac:dyDescent="0.25">
      <c r="A47" s="34"/>
      <c r="B47" s="24"/>
      <c r="C47" s="24"/>
      <c r="D47" s="24"/>
      <c r="E47" s="24"/>
      <c r="F47" s="24"/>
      <c r="G47" s="26">
        <f t="shared" ref="G47:G48" si="17">+B46-B47</f>
        <v>396647532</v>
      </c>
      <c r="H47" s="26">
        <f t="shared" ref="H47:H48" si="18">+C46-C47</f>
        <v>36992494</v>
      </c>
      <c r="I47" s="26">
        <f t="shared" ref="I47:I48" si="19">+D46-D47</f>
        <v>50311793</v>
      </c>
      <c r="J47" s="26">
        <f t="shared" ref="J47:J48" si="20">+E46-E47</f>
        <v>192694517</v>
      </c>
      <c r="K47" s="24"/>
      <c r="L47" s="25">
        <f>SUMIFS('DATA SALDO LBR HARIAN 10-2015'!$W$6:$W$188,'DATA SALDO LBR HARIAN 10-2015'!$B$6:$B$188,'REKAP RAYON'!L29)</f>
        <v>0</v>
      </c>
      <c r="M47" s="25">
        <f>SUMIFS('DATA SALDO LBR HARIAN 10-2015'!$W$6:$W$188,'DATA SALDO LBR HARIAN 10-2015'!$B$6:$B$188,'REKAP RAYON'!M29)</f>
        <v>0</v>
      </c>
      <c r="N47" s="25">
        <f>SUMIFS('DATA SALDO LBR HARIAN 10-2015'!$W$6:$W$188,'DATA SALDO LBR HARIAN 10-2015'!$B$6:$B$188,'REKAP RAYON'!N29)</f>
        <v>0</v>
      </c>
      <c r="O47" s="25">
        <f>SUMIFS('DATA SALDO LBR HARIAN 10-2015'!$W$6:$W$188,'DATA SALDO LBR HARIAN 10-2015'!$B$6:$B$188,'REKAP RAYON'!O29)</f>
        <v>0</v>
      </c>
      <c r="P47" s="24"/>
      <c r="Q47" s="26">
        <f>+L46-L47</f>
        <v>2202</v>
      </c>
      <c r="R47" s="26">
        <f t="shared" si="10"/>
        <v>455</v>
      </c>
      <c r="S47" s="26">
        <f t="shared" si="11"/>
        <v>580</v>
      </c>
      <c r="T47" s="26">
        <f t="shared" si="12"/>
        <v>1665</v>
      </c>
    </row>
    <row r="48" spans="1:20" x14ac:dyDescent="0.25">
      <c r="A48" s="34"/>
      <c r="B48" s="24"/>
      <c r="C48" s="24"/>
      <c r="D48" s="24"/>
      <c r="E48" s="24"/>
      <c r="F48" s="24"/>
      <c r="G48" s="26">
        <f t="shared" si="17"/>
        <v>0</v>
      </c>
      <c r="H48" s="26">
        <f t="shared" si="18"/>
        <v>0</v>
      </c>
      <c r="I48" s="26">
        <f t="shared" si="19"/>
        <v>0</v>
      </c>
      <c r="J48" s="26">
        <f t="shared" si="20"/>
        <v>0</v>
      </c>
      <c r="K48" s="24"/>
      <c r="L48" s="25">
        <f>SUMIFS('DATA SALDO LBR HARIAN 10-2015'!$X$6:$X$188,'DATA SALDO LBR HARIAN 10-2015'!$B$6:$B$188,'REKAP RAYON'!L29)</f>
        <v>0</v>
      </c>
      <c r="M48" s="25">
        <f>SUMIFS('DATA SALDO LBR HARIAN 10-2015'!$X$6:$X$188,'DATA SALDO LBR HARIAN 10-2015'!$B$6:$B$188,'REKAP RAYON'!M29)</f>
        <v>0</v>
      </c>
      <c r="N48" s="25">
        <f>SUMIFS('DATA SALDO LBR HARIAN 10-2015'!$X$6:$X$188,'DATA SALDO LBR HARIAN 10-2015'!$B$6:$B$188,'REKAP RAYON'!N29)</f>
        <v>0</v>
      </c>
      <c r="O48" s="25">
        <f>SUMIFS('DATA SALDO LBR HARIAN 10-2015'!$X$6:$X$188,'DATA SALDO LBR HARIAN 10-2015'!$B$6:$B$188,'REKAP RAYON'!O29)</f>
        <v>0</v>
      </c>
      <c r="P48" s="24"/>
      <c r="Q48" s="24"/>
      <c r="R48" s="24"/>
      <c r="S48" s="24"/>
      <c r="T48" s="24"/>
    </row>
    <row r="49" spans="1:20" x14ac:dyDescent="0.25">
      <c r="A49" s="3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>
        <f>SUMIFS('DATA SALDO LBR HARIAN 10-2015'!$Y$6:$Y$188,'DATA SALDO LBR HARIAN 10-2015'!$B$6:$B$188,'REKAP RAYON'!L29)</f>
        <v>0</v>
      </c>
      <c r="M49" s="25">
        <f>SUMIFS('DATA SALDO LBR HARIAN 10-2015'!$Y$6:$Y$188,'DATA SALDO LBR HARIAN 10-2015'!$B$6:$B$188,'REKAP RAYON'!M29)</f>
        <v>0</v>
      </c>
      <c r="N49" s="25">
        <f>SUMIFS('DATA SALDO LBR HARIAN 10-2015'!$Y$6:$Y$188,'DATA SALDO LBR HARIAN 10-2015'!$B$6:$B$188,'REKAP RAYON'!N29)</f>
        <v>0</v>
      </c>
      <c r="O49" s="25">
        <f>SUMIFS('DATA SALDO LBR HARIAN 10-2015'!$Y$6:$Y$188,'DATA SALDO LBR HARIAN 10-2015'!$B$6:$B$188,'REKAP RAYON'!O29)</f>
        <v>0</v>
      </c>
      <c r="P49" s="24"/>
      <c r="Q49" s="24"/>
      <c r="R49" s="24"/>
      <c r="S49" s="24"/>
      <c r="T49" s="24"/>
    </row>
  </sheetData>
  <mergeCells count="6">
    <mergeCell ref="Q28:T28"/>
    <mergeCell ref="A1:J3"/>
    <mergeCell ref="B28:E28"/>
    <mergeCell ref="A28:A29"/>
    <mergeCell ref="G28:J28"/>
    <mergeCell ref="L28:O28"/>
  </mergeCells>
  <pageMargins left="0.7" right="0.7" top="0.75" bottom="0.75" header="0.3" footer="0.3"/>
  <pageSetup scale="85" orientation="landscape" horizontalDpi="0" verticalDpi="0" r:id="rId1"/>
  <ignoredErrors>
    <ignoredError sqref="A31:A3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V377"/>
  <sheetViews>
    <sheetView tabSelected="1" workbookViewId="0">
      <pane xSplit="5" ySplit="5" topLeftCell="K6" activePane="bottomRight" state="frozen"/>
      <selection pane="topRight" activeCell="F1" sqref="F1"/>
      <selection pane="bottomLeft" activeCell="A6" sqref="A6"/>
      <selection pane="bottomRight" activeCell="Q3" sqref="Q3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2" s="18" customFormat="1" x14ac:dyDescent="0.25">
      <c r="A1" s="12" t="s">
        <v>234</v>
      </c>
      <c r="U1" s="42"/>
      <c r="V1" s="42"/>
    </row>
    <row r="2" spans="1:22" s="18" customFormat="1" x14ac:dyDescent="0.25">
      <c r="A2" s="12" t="s">
        <v>235</v>
      </c>
      <c r="U2" s="42"/>
      <c r="V2" s="42"/>
    </row>
    <row r="3" spans="1:22" s="18" customFormat="1" x14ac:dyDescent="0.25">
      <c r="A3" s="19"/>
      <c r="B3" s="17"/>
      <c r="U3" s="42"/>
      <c r="V3" s="42"/>
    </row>
    <row r="4" spans="1:22" s="18" customFormat="1" x14ac:dyDescent="0.25">
      <c r="B4" s="17"/>
      <c r="U4" s="42"/>
      <c r="V4" s="42"/>
    </row>
    <row r="5" spans="1:22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252</v>
      </c>
      <c r="V5" s="1" t="s">
        <v>253</v>
      </c>
    </row>
    <row r="6" spans="1:22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</row>
    <row r="7" spans="1:22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</row>
    <row r="8" spans="1:22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</row>
    <row r="9" spans="1:22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</row>
    <row r="10" spans="1:22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</row>
    <row r="11" spans="1:22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</row>
    <row r="12" spans="1:22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</row>
    <row r="13" spans="1:22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</row>
    <row r="14" spans="1:22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</row>
    <row r="15" spans="1:22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</row>
    <row r="16" spans="1:22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</row>
    <row r="17" spans="1:22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</row>
    <row r="18" spans="1:22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</row>
    <row r="19" spans="1:22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</row>
    <row r="20" spans="1:22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</row>
    <row r="21" spans="1:22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</row>
    <row r="22" spans="1:22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</row>
    <row r="23" spans="1:22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</row>
    <row r="24" spans="1:22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</row>
    <row r="25" spans="1:22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</row>
    <row r="26" spans="1:22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</row>
    <row r="27" spans="1:22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</row>
    <row r="28" spans="1:22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</row>
    <row r="29" spans="1:22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</row>
    <row r="30" spans="1:22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</row>
    <row r="31" spans="1:22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</row>
    <row r="32" spans="1:22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</row>
    <row r="33" spans="1:22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</row>
    <row r="34" spans="1:22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</row>
    <row r="35" spans="1:22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</row>
    <row r="36" spans="1:22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</row>
    <row r="37" spans="1:22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</row>
    <row r="38" spans="1:22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</row>
    <row r="39" spans="1:22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</row>
    <row r="40" spans="1:22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</row>
    <row r="41" spans="1:22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</row>
    <row r="42" spans="1:22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</row>
    <row r="43" spans="1:22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</row>
    <row r="44" spans="1:22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</row>
    <row r="45" spans="1:22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</row>
    <row r="46" spans="1:22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</row>
    <row r="47" spans="1:22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</row>
    <row r="48" spans="1:22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</row>
    <row r="49" spans="1:22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</row>
    <row r="50" spans="1:22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</row>
    <row r="51" spans="1:22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</row>
    <row r="52" spans="1:22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</row>
    <row r="53" spans="1:22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</row>
    <row r="54" spans="1:22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</row>
    <row r="55" spans="1:22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</row>
    <row r="56" spans="1:22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</row>
    <row r="57" spans="1:22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</row>
    <row r="58" spans="1:22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</row>
    <row r="59" spans="1:22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</row>
    <row r="60" spans="1:22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</row>
    <row r="61" spans="1:22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</row>
    <row r="62" spans="1:22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</row>
    <row r="63" spans="1:22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</row>
    <row r="64" spans="1:22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</row>
    <row r="65" spans="1:22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</row>
    <row r="66" spans="1:22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</row>
    <row r="67" spans="1:22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</row>
    <row r="68" spans="1:22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</row>
    <row r="69" spans="1:22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</row>
    <row r="70" spans="1:22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</row>
    <row r="71" spans="1:22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</row>
    <row r="72" spans="1:22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</row>
    <row r="73" spans="1:22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</row>
    <row r="74" spans="1:22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</row>
    <row r="75" spans="1:22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</row>
    <row r="76" spans="1:22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</row>
    <row r="77" spans="1:22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</row>
    <row r="78" spans="1:22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</row>
    <row r="79" spans="1:22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</row>
    <row r="80" spans="1:22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</row>
    <row r="81" spans="1:22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</row>
    <row r="82" spans="1:22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</row>
    <row r="83" spans="1:22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</row>
    <row r="84" spans="1:22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</row>
    <row r="85" spans="1:22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</row>
    <row r="86" spans="1:22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</row>
    <row r="87" spans="1:22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</row>
    <row r="88" spans="1:22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</row>
    <row r="89" spans="1:22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</row>
    <row r="90" spans="1:22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</row>
    <row r="91" spans="1:22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</row>
    <row r="92" spans="1:22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</row>
    <row r="93" spans="1:22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</row>
    <row r="94" spans="1:22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</row>
    <row r="95" spans="1:22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</row>
    <row r="96" spans="1:22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</row>
    <row r="97" spans="1:22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</row>
    <row r="98" spans="1:22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</row>
    <row r="99" spans="1:22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</row>
    <row r="100" spans="1:22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</row>
    <row r="101" spans="1:22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</row>
    <row r="102" spans="1:22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</row>
    <row r="103" spans="1:22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</row>
    <row r="104" spans="1:22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</row>
    <row r="105" spans="1:22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</row>
    <row r="106" spans="1:22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</row>
    <row r="107" spans="1:22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</row>
    <row r="108" spans="1:22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</row>
    <row r="109" spans="1:22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</row>
    <row r="110" spans="1:22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</row>
    <row r="111" spans="1:22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</row>
    <row r="112" spans="1:22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</row>
    <row r="113" spans="1:22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</row>
    <row r="114" spans="1:22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</row>
    <row r="115" spans="1:22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</row>
    <row r="116" spans="1:22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</row>
    <row r="117" spans="1:22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</row>
    <row r="118" spans="1:22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</row>
    <row r="119" spans="1:22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</row>
    <row r="120" spans="1:22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</row>
    <row r="121" spans="1:22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</row>
    <row r="122" spans="1:22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</row>
    <row r="123" spans="1:22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</row>
    <row r="124" spans="1:22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</row>
    <row r="125" spans="1:22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</row>
    <row r="126" spans="1:22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</row>
    <row r="127" spans="1:22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</row>
    <row r="128" spans="1:22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</row>
    <row r="129" spans="1:22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</row>
    <row r="130" spans="1:22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</row>
    <row r="131" spans="1:22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</row>
    <row r="132" spans="1:22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</row>
    <row r="133" spans="1:22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</row>
    <row r="134" spans="1:22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</row>
    <row r="135" spans="1:22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</row>
    <row r="136" spans="1:22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</row>
    <row r="137" spans="1:22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</row>
    <row r="138" spans="1:22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</row>
    <row r="139" spans="1:22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</row>
    <row r="140" spans="1:22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</row>
    <row r="141" spans="1:22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</row>
    <row r="142" spans="1:22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</row>
    <row r="143" spans="1:22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</row>
    <row r="144" spans="1:22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</row>
    <row r="145" spans="1:22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</row>
    <row r="146" spans="1:22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</row>
    <row r="147" spans="1:22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</row>
    <row r="148" spans="1:22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</row>
    <row r="149" spans="1:22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</row>
    <row r="150" spans="1:22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</row>
    <row r="151" spans="1:22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</row>
    <row r="152" spans="1:22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</row>
    <row r="153" spans="1:22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</row>
    <row r="154" spans="1:22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</row>
    <row r="155" spans="1:22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</row>
    <row r="156" spans="1:22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</row>
    <row r="157" spans="1:22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</row>
    <row r="158" spans="1:22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</row>
    <row r="159" spans="1:22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</row>
    <row r="160" spans="1:22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</row>
    <row r="161" spans="1:22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</row>
    <row r="162" spans="1:22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</row>
    <row r="163" spans="1:22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</row>
    <row r="164" spans="1:22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</row>
    <row r="165" spans="1:22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</row>
    <row r="166" spans="1:22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</row>
    <row r="167" spans="1:22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</row>
    <row r="168" spans="1:22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</row>
    <row r="169" spans="1:22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</row>
    <row r="170" spans="1:22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</row>
    <row r="171" spans="1:22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</row>
    <row r="172" spans="1:22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</row>
    <row r="173" spans="1:22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</row>
    <row r="174" spans="1:22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</row>
    <row r="175" spans="1:22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</row>
    <row r="176" spans="1:22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</row>
    <row r="177" spans="1:22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</row>
    <row r="178" spans="1:22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</row>
    <row r="179" spans="1:22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</row>
    <row r="180" spans="1:22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</row>
    <row r="181" spans="1:22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</row>
    <row r="182" spans="1:22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</row>
    <row r="183" spans="1:22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</row>
    <row r="184" spans="1:22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</row>
    <row r="185" spans="1:22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</row>
    <row r="186" spans="1:22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</row>
    <row r="187" spans="1:22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</row>
    <row r="188" spans="1:22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</row>
    <row r="191" spans="1:22" x14ac:dyDescent="0.25">
      <c r="A191" s="2"/>
    </row>
    <row r="192" spans="1:22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V187"/>
  <sheetViews>
    <sheetView workbookViewId="0">
      <pane xSplit="5" ySplit="4" topLeftCell="K5" activePane="bottomRight" state="frozen"/>
      <selection pane="topRight" activeCell="F1" sqref="F1"/>
      <selection pane="bottomLeft" activeCell="A5" sqref="A5"/>
      <selection pane="bottomRight" activeCell="V187" activeCellId="1" sqref="C4:E187 V4:V187"/>
    </sheetView>
  </sheetViews>
  <sheetFormatPr defaultRowHeight="15" x14ac:dyDescent="0.25"/>
  <cols>
    <col min="4" max="4" width="25.5703125" customWidth="1"/>
    <col min="21" max="21" width="9.140625" style="43"/>
  </cols>
  <sheetData>
    <row r="1" spans="1:22" x14ac:dyDescent="0.25">
      <c r="A1" s="12" t="s">
        <v>236</v>
      </c>
    </row>
    <row r="2" spans="1:22" x14ac:dyDescent="0.25">
      <c r="A2" s="12" t="s">
        <v>235</v>
      </c>
    </row>
    <row r="4" spans="1:22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4" t="s">
        <v>252</v>
      </c>
      <c r="V4" s="51" t="s">
        <v>253</v>
      </c>
    </row>
    <row r="5" spans="1:22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5">
        <v>5</v>
      </c>
      <c r="V5" s="52">
        <v>3</v>
      </c>
    </row>
    <row r="6" spans="1:22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5">
        <v>1</v>
      </c>
      <c r="V6" s="52">
        <v>1</v>
      </c>
    </row>
    <row r="7" spans="1:22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5">
        <v>116</v>
      </c>
      <c r="V7" s="52">
        <v>98</v>
      </c>
    </row>
    <row r="8" spans="1:22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5">
        <v>12</v>
      </c>
      <c r="V8" s="52">
        <v>8</v>
      </c>
    </row>
    <row r="9" spans="1:22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5">
        <v>16</v>
      </c>
      <c r="V9" s="52">
        <v>16</v>
      </c>
    </row>
    <row r="10" spans="1:22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5">
        <v>3</v>
      </c>
      <c r="V10" s="52">
        <v>3</v>
      </c>
    </row>
    <row r="11" spans="1:22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5">
        <v>18</v>
      </c>
      <c r="V11" s="52">
        <v>18</v>
      </c>
    </row>
    <row r="12" spans="1:22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6"/>
      <c r="V12" s="53"/>
    </row>
    <row r="13" spans="1:22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5">
        <v>44</v>
      </c>
      <c r="V13" s="52">
        <v>43</v>
      </c>
    </row>
    <row r="14" spans="1:22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5">
        <v>4</v>
      </c>
      <c r="V14" s="52">
        <v>4</v>
      </c>
    </row>
    <row r="15" spans="1:22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5">
        <v>56</v>
      </c>
      <c r="V15" s="52">
        <v>47</v>
      </c>
    </row>
    <row r="16" spans="1:22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5">
        <v>7</v>
      </c>
      <c r="V16" s="52">
        <v>6</v>
      </c>
    </row>
    <row r="17" spans="1:22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5">
        <v>60</v>
      </c>
      <c r="V17" s="52">
        <v>45</v>
      </c>
    </row>
    <row r="18" spans="1:22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5">
        <v>1</v>
      </c>
      <c r="V18" s="52">
        <v>1</v>
      </c>
    </row>
    <row r="19" spans="1:22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5">
        <v>51</v>
      </c>
      <c r="V19" s="52">
        <v>48</v>
      </c>
    </row>
    <row r="20" spans="1:22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5">
        <v>3</v>
      </c>
      <c r="V20" s="52">
        <v>3</v>
      </c>
    </row>
    <row r="21" spans="1:22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5">
        <v>38</v>
      </c>
      <c r="V21" s="52">
        <v>12</v>
      </c>
    </row>
    <row r="22" spans="1:22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5">
        <v>58</v>
      </c>
      <c r="V22" s="52">
        <v>56</v>
      </c>
    </row>
    <row r="23" spans="1:22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5">
        <v>2</v>
      </c>
      <c r="V23" s="52">
        <v>2</v>
      </c>
    </row>
    <row r="24" spans="1:22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5">
        <v>51</v>
      </c>
      <c r="V24" s="52">
        <v>46</v>
      </c>
    </row>
    <row r="25" spans="1:22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5">
        <v>4</v>
      </c>
      <c r="V25" s="52">
        <v>4</v>
      </c>
    </row>
    <row r="26" spans="1:22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5">
        <v>22</v>
      </c>
      <c r="V26" s="52">
        <v>21</v>
      </c>
    </row>
    <row r="27" spans="1:22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5">
        <v>2</v>
      </c>
      <c r="V27" s="52">
        <v>2</v>
      </c>
    </row>
    <row r="28" spans="1:22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5">
        <v>1</v>
      </c>
      <c r="V28" s="52">
        <v>1</v>
      </c>
    </row>
    <row r="29" spans="1:22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5">
        <v>34</v>
      </c>
      <c r="V29" s="52">
        <v>31</v>
      </c>
    </row>
    <row r="30" spans="1:22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5">
        <v>7</v>
      </c>
      <c r="V30" s="52">
        <v>7</v>
      </c>
    </row>
    <row r="31" spans="1:22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5">
        <v>46</v>
      </c>
      <c r="V31" s="52">
        <v>44</v>
      </c>
    </row>
    <row r="32" spans="1:22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5">
        <v>2</v>
      </c>
      <c r="V32" s="52">
        <v>2</v>
      </c>
    </row>
    <row r="33" spans="1:22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5">
        <v>43</v>
      </c>
      <c r="V33" s="52">
        <v>43</v>
      </c>
    </row>
    <row r="34" spans="1:22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5">
        <v>6</v>
      </c>
      <c r="V34" s="52">
        <v>6</v>
      </c>
    </row>
    <row r="35" spans="1:22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5">
        <v>2</v>
      </c>
      <c r="V35" s="52">
        <v>2</v>
      </c>
    </row>
    <row r="36" spans="1:22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5">
        <v>31</v>
      </c>
      <c r="V36" s="52">
        <v>31</v>
      </c>
    </row>
    <row r="37" spans="1:22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5">
        <v>3</v>
      </c>
      <c r="V37" s="52">
        <v>3</v>
      </c>
    </row>
    <row r="38" spans="1:22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5">
        <v>59</v>
      </c>
      <c r="V38" s="52">
        <v>59</v>
      </c>
    </row>
    <row r="39" spans="1:22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5">
        <v>3</v>
      </c>
      <c r="V39" s="52">
        <v>3</v>
      </c>
    </row>
    <row r="40" spans="1:22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5">
        <v>73</v>
      </c>
      <c r="V40" s="52">
        <v>73</v>
      </c>
    </row>
    <row r="41" spans="1:22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5">
        <v>18</v>
      </c>
      <c r="V41" s="52">
        <v>18</v>
      </c>
    </row>
    <row r="42" spans="1:22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5">
        <v>46</v>
      </c>
      <c r="V42" s="52">
        <v>45</v>
      </c>
    </row>
    <row r="43" spans="1:22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5">
        <v>5</v>
      </c>
      <c r="V43" s="52">
        <v>5</v>
      </c>
    </row>
    <row r="44" spans="1:22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5">
        <v>93</v>
      </c>
      <c r="V44" s="52">
        <v>92</v>
      </c>
    </row>
    <row r="45" spans="1:22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5">
        <v>6</v>
      </c>
      <c r="V45" s="52">
        <v>6</v>
      </c>
    </row>
    <row r="46" spans="1:22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5">
        <v>108</v>
      </c>
      <c r="V46" s="52">
        <v>105</v>
      </c>
    </row>
    <row r="47" spans="1:22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5">
        <v>18</v>
      </c>
      <c r="V47" s="52">
        <v>18</v>
      </c>
    </row>
    <row r="48" spans="1:22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5">
        <v>25</v>
      </c>
      <c r="V48" s="52">
        <v>25</v>
      </c>
    </row>
    <row r="49" spans="1:22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5">
        <v>2</v>
      </c>
      <c r="V49" s="52">
        <v>2</v>
      </c>
    </row>
    <row r="50" spans="1:22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5">
        <v>64</v>
      </c>
      <c r="V50" s="52">
        <v>64</v>
      </c>
    </row>
    <row r="51" spans="1:22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5">
        <v>20</v>
      </c>
      <c r="V51" s="52">
        <v>20</v>
      </c>
    </row>
    <row r="52" spans="1:22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5">
        <v>48</v>
      </c>
      <c r="V52" s="52">
        <v>47</v>
      </c>
    </row>
    <row r="53" spans="1:22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5">
        <v>2</v>
      </c>
      <c r="V53" s="52">
        <v>2</v>
      </c>
    </row>
    <row r="54" spans="1:22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5">
        <v>15</v>
      </c>
      <c r="V54" s="52">
        <v>15</v>
      </c>
    </row>
    <row r="55" spans="1:22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6"/>
      <c r="V55" s="53"/>
    </row>
    <row r="56" spans="1:22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5">
        <v>82</v>
      </c>
      <c r="V56" s="52">
        <v>74</v>
      </c>
    </row>
    <row r="57" spans="1:22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5">
        <v>1</v>
      </c>
      <c r="V57" s="52">
        <v>1</v>
      </c>
    </row>
    <row r="58" spans="1:22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5">
        <v>65</v>
      </c>
      <c r="V58" s="52">
        <v>64</v>
      </c>
    </row>
    <row r="59" spans="1:22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5">
        <v>1</v>
      </c>
      <c r="V59" s="52">
        <v>1</v>
      </c>
    </row>
    <row r="60" spans="1:22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5">
        <v>52</v>
      </c>
      <c r="V60" s="52">
        <v>50</v>
      </c>
    </row>
    <row r="61" spans="1:22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5">
        <v>3</v>
      </c>
      <c r="V61" s="52">
        <v>3</v>
      </c>
    </row>
    <row r="62" spans="1:22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5">
        <v>84</v>
      </c>
      <c r="V62" s="52">
        <v>82</v>
      </c>
    </row>
    <row r="63" spans="1:22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5">
        <v>4</v>
      </c>
      <c r="V63" s="52">
        <v>4</v>
      </c>
    </row>
    <row r="64" spans="1:22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5">
        <v>1</v>
      </c>
      <c r="V64" s="52">
        <v>1</v>
      </c>
    </row>
    <row r="65" spans="1:22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5">
        <v>1</v>
      </c>
      <c r="V65" s="52">
        <v>1</v>
      </c>
    </row>
    <row r="66" spans="1:22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5">
        <v>67</v>
      </c>
      <c r="V66" s="52">
        <v>58</v>
      </c>
    </row>
    <row r="67" spans="1:22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5">
        <v>1</v>
      </c>
      <c r="V67" s="52">
        <v>1</v>
      </c>
    </row>
    <row r="68" spans="1:22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5">
        <v>86</v>
      </c>
      <c r="V68" s="52">
        <v>66</v>
      </c>
    </row>
    <row r="69" spans="1:22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5">
        <v>16</v>
      </c>
      <c r="V69" s="52">
        <v>16</v>
      </c>
    </row>
    <row r="70" spans="1:22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5">
        <v>38</v>
      </c>
      <c r="V70" s="52">
        <v>38</v>
      </c>
    </row>
    <row r="71" spans="1:22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5">
        <v>4</v>
      </c>
      <c r="V71" s="52">
        <v>4</v>
      </c>
    </row>
    <row r="72" spans="1:22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5">
        <v>70</v>
      </c>
      <c r="V72" s="52">
        <v>69</v>
      </c>
    </row>
    <row r="73" spans="1:22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5">
        <v>10</v>
      </c>
      <c r="V73" s="52">
        <v>10</v>
      </c>
    </row>
    <row r="74" spans="1:22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5">
        <v>31</v>
      </c>
      <c r="V74" s="52">
        <v>31</v>
      </c>
    </row>
    <row r="75" spans="1:22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5">
        <v>3</v>
      </c>
      <c r="V75" s="52">
        <v>3</v>
      </c>
    </row>
    <row r="76" spans="1:22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5">
        <v>54</v>
      </c>
      <c r="V76" s="52">
        <v>46</v>
      </c>
    </row>
    <row r="77" spans="1:22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5">
        <v>4</v>
      </c>
      <c r="V77" s="52">
        <v>4</v>
      </c>
    </row>
    <row r="78" spans="1:22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5">
        <v>139</v>
      </c>
      <c r="V78" s="52">
        <v>101</v>
      </c>
    </row>
    <row r="79" spans="1:22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5">
        <v>1</v>
      </c>
      <c r="V79" s="52">
        <v>1</v>
      </c>
    </row>
    <row r="80" spans="1:22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5">
        <v>83</v>
      </c>
      <c r="V80" s="52">
        <v>83</v>
      </c>
    </row>
    <row r="81" spans="1:22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5">
        <v>9</v>
      </c>
      <c r="V81" s="52">
        <v>9</v>
      </c>
    </row>
    <row r="82" spans="1:22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5">
        <v>53</v>
      </c>
      <c r="V82" s="52">
        <v>53</v>
      </c>
    </row>
    <row r="83" spans="1:22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5">
        <v>6</v>
      </c>
      <c r="V83" s="52">
        <v>6</v>
      </c>
    </row>
    <row r="84" spans="1:22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5">
        <v>18</v>
      </c>
      <c r="V84" s="52">
        <v>18</v>
      </c>
    </row>
    <row r="85" spans="1:22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5">
        <v>3</v>
      </c>
      <c r="V85" s="52">
        <v>3</v>
      </c>
    </row>
    <row r="86" spans="1:22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5">
        <v>42</v>
      </c>
      <c r="V86" s="52">
        <v>42</v>
      </c>
    </row>
    <row r="87" spans="1:22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5">
        <v>6</v>
      </c>
      <c r="V87" s="52">
        <v>6</v>
      </c>
    </row>
    <row r="88" spans="1:22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5">
        <v>25</v>
      </c>
      <c r="V88" s="52">
        <v>13</v>
      </c>
    </row>
    <row r="89" spans="1:22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5">
        <v>40</v>
      </c>
      <c r="V89" s="52">
        <v>27</v>
      </c>
    </row>
    <row r="90" spans="1:22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5">
        <v>2</v>
      </c>
      <c r="V90" s="52">
        <v>1</v>
      </c>
    </row>
    <row r="91" spans="1:22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5">
        <v>13</v>
      </c>
      <c r="V91" s="52">
        <v>12</v>
      </c>
    </row>
    <row r="92" spans="1:22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5">
        <v>1</v>
      </c>
      <c r="V92" s="52">
        <v>1</v>
      </c>
    </row>
    <row r="93" spans="1:22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5">
        <v>45</v>
      </c>
      <c r="V93" s="52">
        <v>43</v>
      </c>
    </row>
    <row r="94" spans="1:22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6"/>
      <c r="V94" s="53"/>
    </row>
    <row r="95" spans="1:22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5">
        <v>19</v>
      </c>
      <c r="V95" s="52">
        <v>17</v>
      </c>
    </row>
    <row r="96" spans="1:22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5">
        <v>34</v>
      </c>
      <c r="V96" s="52">
        <v>34</v>
      </c>
    </row>
    <row r="97" spans="1:22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5">
        <v>1</v>
      </c>
      <c r="V97" s="52">
        <v>1</v>
      </c>
    </row>
    <row r="98" spans="1:22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5">
        <v>25</v>
      </c>
      <c r="V98" s="52">
        <v>25</v>
      </c>
    </row>
    <row r="99" spans="1:22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6"/>
      <c r="V99" s="53"/>
    </row>
    <row r="100" spans="1:22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5">
        <v>60</v>
      </c>
      <c r="V100" s="52">
        <v>57</v>
      </c>
    </row>
    <row r="101" spans="1:22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6"/>
      <c r="V101" s="53"/>
    </row>
    <row r="102" spans="1:22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5">
        <v>42</v>
      </c>
      <c r="V102" s="52">
        <v>35</v>
      </c>
    </row>
    <row r="103" spans="1:22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5">
        <v>2</v>
      </c>
      <c r="V103" s="52">
        <v>2</v>
      </c>
    </row>
    <row r="104" spans="1:22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5">
        <v>22</v>
      </c>
      <c r="V104" s="52">
        <v>22</v>
      </c>
    </row>
    <row r="105" spans="1:22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6"/>
      <c r="V105" s="53"/>
    </row>
    <row r="106" spans="1:22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5">
        <v>39</v>
      </c>
      <c r="V106" s="52">
        <v>29</v>
      </c>
    </row>
    <row r="107" spans="1:22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5">
        <v>1</v>
      </c>
      <c r="V107" s="53"/>
    </row>
    <row r="108" spans="1:22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5">
        <v>10</v>
      </c>
      <c r="V108" s="52">
        <v>9</v>
      </c>
    </row>
    <row r="109" spans="1:22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5">
        <v>1</v>
      </c>
      <c r="V109" s="52">
        <v>1</v>
      </c>
    </row>
    <row r="110" spans="1:22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5">
        <v>71</v>
      </c>
      <c r="V110" s="52">
        <v>47</v>
      </c>
    </row>
    <row r="111" spans="1:22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5">
        <v>2</v>
      </c>
      <c r="V111" s="52">
        <v>2</v>
      </c>
    </row>
    <row r="112" spans="1:22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5">
        <v>78</v>
      </c>
      <c r="V112" s="52">
        <v>76</v>
      </c>
    </row>
    <row r="113" spans="1:22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5">
        <v>1</v>
      </c>
      <c r="V113" s="52">
        <v>1</v>
      </c>
    </row>
    <row r="114" spans="1:22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5">
        <v>94</v>
      </c>
      <c r="V114" s="52">
        <v>57</v>
      </c>
    </row>
    <row r="115" spans="1:22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5">
        <v>25</v>
      </c>
      <c r="V115" s="52">
        <v>24</v>
      </c>
    </row>
    <row r="116" spans="1:22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5">
        <v>35</v>
      </c>
      <c r="V116" s="52">
        <v>35</v>
      </c>
    </row>
    <row r="117" spans="1:22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5">
        <v>17</v>
      </c>
      <c r="V117" s="52">
        <v>17</v>
      </c>
    </row>
    <row r="118" spans="1:22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6"/>
      <c r="V118" s="53"/>
    </row>
    <row r="119" spans="1:22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5">
        <v>50</v>
      </c>
      <c r="V119" s="52">
        <v>34</v>
      </c>
    </row>
    <row r="120" spans="1:22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5">
        <v>7</v>
      </c>
      <c r="V120" s="52">
        <v>7</v>
      </c>
    </row>
    <row r="121" spans="1:22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5">
        <v>17</v>
      </c>
      <c r="V121" s="52">
        <v>15</v>
      </c>
    </row>
    <row r="122" spans="1:22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5">
        <v>126</v>
      </c>
      <c r="V122" s="52">
        <v>123</v>
      </c>
    </row>
    <row r="123" spans="1:22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5">
        <v>1</v>
      </c>
      <c r="V123" s="52">
        <v>1</v>
      </c>
    </row>
    <row r="124" spans="1:22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5">
        <v>36</v>
      </c>
      <c r="V124" s="52">
        <v>36</v>
      </c>
    </row>
    <row r="125" spans="1:22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5">
        <v>19</v>
      </c>
      <c r="V125" s="52">
        <v>19</v>
      </c>
    </row>
    <row r="126" spans="1:22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5">
        <v>42</v>
      </c>
      <c r="V126" s="52">
        <v>15</v>
      </c>
    </row>
    <row r="127" spans="1:22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5">
        <v>44</v>
      </c>
      <c r="V127" s="52">
        <v>31</v>
      </c>
    </row>
    <row r="128" spans="1:22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5">
        <v>111</v>
      </c>
      <c r="V128" s="52">
        <v>108</v>
      </c>
    </row>
    <row r="129" spans="1:22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5">
        <v>58</v>
      </c>
      <c r="V129" s="52">
        <v>58</v>
      </c>
    </row>
    <row r="130" spans="1:22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5">
        <v>52</v>
      </c>
      <c r="V130" s="52">
        <v>35</v>
      </c>
    </row>
    <row r="131" spans="1:22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5">
        <v>3</v>
      </c>
      <c r="V131" s="52">
        <v>3</v>
      </c>
    </row>
    <row r="132" spans="1:22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5">
        <v>6</v>
      </c>
      <c r="V132" s="52">
        <v>3</v>
      </c>
    </row>
    <row r="133" spans="1:22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6"/>
      <c r="V133" s="53"/>
    </row>
    <row r="134" spans="1:22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5">
        <v>48</v>
      </c>
      <c r="V134" s="52">
        <v>41</v>
      </c>
    </row>
    <row r="135" spans="1:22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5">
        <v>15</v>
      </c>
      <c r="V135" s="52">
        <v>15</v>
      </c>
    </row>
    <row r="136" spans="1:22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5">
        <v>21</v>
      </c>
      <c r="V136" s="52">
        <v>21</v>
      </c>
    </row>
    <row r="137" spans="1:22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5">
        <v>119</v>
      </c>
      <c r="V137" s="52">
        <v>119</v>
      </c>
    </row>
    <row r="138" spans="1:22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5">
        <v>28</v>
      </c>
      <c r="V138" s="52">
        <v>24</v>
      </c>
    </row>
    <row r="139" spans="1:22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5">
        <v>1</v>
      </c>
      <c r="V139" s="52">
        <v>1</v>
      </c>
    </row>
    <row r="140" spans="1:22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5">
        <v>28</v>
      </c>
      <c r="V140" s="52">
        <v>28</v>
      </c>
    </row>
    <row r="141" spans="1:22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5">
        <v>1</v>
      </c>
      <c r="V141" s="52">
        <v>1</v>
      </c>
    </row>
    <row r="142" spans="1:22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5">
        <v>86</v>
      </c>
      <c r="V142" s="52">
        <v>78</v>
      </c>
    </row>
    <row r="143" spans="1:22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5">
        <v>4</v>
      </c>
      <c r="V143" s="52">
        <v>4</v>
      </c>
    </row>
    <row r="144" spans="1:22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5">
        <v>59</v>
      </c>
      <c r="V144" s="52">
        <v>56</v>
      </c>
    </row>
    <row r="145" spans="1:22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5">
        <v>2</v>
      </c>
      <c r="V145" s="52">
        <v>2</v>
      </c>
    </row>
    <row r="146" spans="1:22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5">
        <v>90</v>
      </c>
      <c r="V146" s="52">
        <v>89</v>
      </c>
    </row>
    <row r="147" spans="1:22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5">
        <v>1</v>
      </c>
      <c r="V147" s="52">
        <v>1</v>
      </c>
    </row>
    <row r="148" spans="1:22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5">
        <v>139</v>
      </c>
      <c r="V148" s="52">
        <v>53</v>
      </c>
    </row>
    <row r="149" spans="1:22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5">
        <v>30</v>
      </c>
      <c r="V149" s="52">
        <v>28</v>
      </c>
    </row>
    <row r="150" spans="1:22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5">
        <v>2</v>
      </c>
      <c r="V150" s="52">
        <v>2</v>
      </c>
    </row>
    <row r="151" spans="1:22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5">
        <v>85</v>
      </c>
      <c r="V151" s="52">
        <v>81</v>
      </c>
    </row>
    <row r="152" spans="1:22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5">
        <v>14</v>
      </c>
      <c r="V152" s="52">
        <v>14</v>
      </c>
    </row>
    <row r="153" spans="1:22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5">
        <v>70</v>
      </c>
      <c r="V153" s="52">
        <v>69</v>
      </c>
    </row>
    <row r="154" spans="1:22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5">
        <v>2</v>
      </c>
      <c r="V154" s="52">
        <v>2</v>
      </c>
    </row>
    <row r="155" spans="1:22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5">
        <v>213</v>
      </c>
      <c r="V155" s="52">
        <v>213</v>
      </c>
    </row>
    <row r="156" spans="1:22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5">
        <v>13</v>
      </c>
      <c r="V156" s="52">
        <v>13</v>
      </c>
    </row>
    <row r="157" spans="1:22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5">
        <v>40</v>
      </c>
      <c r="V157" s="52">
        <v>40</v>
      </c>
    </row>
    <row r="158" spans="1:22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5">
        <v>1</v>
      </c>
      <c r="V158" s="52">
        <v>1</v>
      </c>
    </row>
    <row r="159" spans="1:22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5">
        <v>64</v>
      </c>
      <c r="V159" s="52">
        <v>46</v>
      </c>
    </row>
    <row r="160" spans="1:22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5">
        <v>7</v>
      </c>
      <c r="V160" s="52">
        <v>7</v>
      </c>
    </row>
    <row r="161" spans="1:22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5">
        <v>96</v>
      </c>
      <c r="V161" s="52">
        <v>25</v>
      </c>
    </row>
    <row r="162" spans="1:22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5">
        <v>2</v>
      </c>
      <c r="V162" s="52">
        <v>2</v>
      </c>
    </row>
    <row r="163" spans="1:22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5">
        <v>45</v>
      </c>
      <c r="V163" s="52">
        <v>45</v>
      </c>
    </row>
    <row r="164" spans="1:22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5">
        <v>1</v>
      </c>
      <c r="V164" s="52">
        <v>1</v>
      </c>
    </row>
    <row r="165" spans="1:22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5">
        <v>15</v>
      </c>
      <c r="V165" s="52">
        <v>15</v>
      </c>
    </row>
    <row r="166" spans="1:22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6"/>
      <c r="V166" s="53"/>
    </row>
    <row r="167" spans="1:22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5">
        <v>95</v>
      </c>
      <c r="V167" s="52">
        <v>94</v>
      </c>
    </row>
    <row r="168" spans="1:22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5">
        <v>19</v>
      </c>
      <c r="V168" s="52">
        <v>19</v>
      </c>
    </row>
    <row r="169" spans="1:22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5">
        <v>23</v>
      </c>
      <c r="V169" s="52">
        <v>23</v>
      </c>
    </row>
    <row r="170" spans="1:22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6"/>
      <c r="V170" s="53"/>
    </row>
    <row r="171" spans="1:22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5">
        <v>113</v>
      </c>
      <c r="V171" s="52">
        <v>82</v>
      </c>
    </row>
    <row r="172" spans="1:22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5">
        <v>42</v>
      </c>
      <c r="V172" s="52">
        <v>42</v>
      </c>
    </row>
    <row r="173" spans="1:22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6"/>
      <c r="V173" s="53"/>
    </row>
    <row r="174" spans="1:22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6"/>
      <c r="V174" s="53"/>
    </row>
    <row r="175" spans="1:22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5">
        <v>44</v>
      </c>
      <c r="V175" s="52">
        <v>44</v>
      </c>
    </row>
    <row r="176" spans="1:22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5">
        <v>2</v>
      </c>
      <c r="V176" s="52">
        <v>2</v>
      </c>
    </row>
    <row r="177" spans="1:22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5">
        <v>54</v>
      </c>
      <c r="V177" s="52">
        <v>43</v>
      </c>
    </row>
    <row r="178" spans="1:22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5">
        <v>5</v>
      </c>
      <c r="V178" s="52">
        <v>4</v>
      </c>
    </row>
    <row r="179" spans="1:22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5">
        <v>26</v>
      </c>
      <c r="V179" s="52">
        <v>18</v>
      </c>
    </row>
    <row r="180" spans="1:22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5">
        <v>42</v>
      </c>
      <c r="V180" s="52">
        <v>41</v>
      </c>
    </row>
    <row r="181" spans="1:22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5">
        <v>3</v>
      </c>
      <c r="V181" s="52">
        <v>3</v>
      </c>
    </row>
    <row r="182" spans="1:22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5">
        <v>46</v>
      </c>
      <c r="V182" s="52">
        <v>46</v>
      </c>
    </row>
    <row r="183" spans="1:22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6"/>
      <c r="V183" s="53"/>
    </row>
    <row r="184" spans="1:22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5">
        <v>7</v>
      </c>
      <c r="V184" s="52">
        <v>5</v>
      </c>
    </row>
    <row r="185" spans="1:22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5">
        <v>2</v>
      </c>
      <c r="V185" s="52">
        <v>2</v>
      </c>
    </row>
    <row r="186" spans="1:22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5">
        <v>15</v>
      </c>
      <c r="V186" s="52">
        <v>15</v>
      </c>
    </row>
    <row r="187" spans="1:22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5">
        <v>5</v>
      </c>
      <c r="V187" s="52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2015-10-30T05:20:45Z</cp:lastPrinted>
  <dcterms:created xsi:type="dcterms:W3CDTF">2015-10-29T23:04:28Z</dcterms:created>
  <dcterms:modified xsi:type="dcterms:W3CDTF">2015-10-30T13:58:09Z</dcterms:modified>
</cp:coreProperties>
</file>