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 activeTab="3"/>
  </bookViews>
  <sheets>
    <sheet name="base de tambo" sheetId="1" r:id="rId1"/>
    <sheet name="base de vaca" sheetId="2" r:id="rId2"/>
    <sheet name="t" sheetId="3" r:id="rId3"/>
    <sheet name="Hoja1" sheetId="4" r:id="rId4"/>
  </sheets>
  <definedNames>
    <definedName name="_xlnm._FilterDatabase" localSheetId="1" hidden="1">'base de vaca'!$A$1:$P$173</definedName>
  </definedNames>
  <calcPr calcId="144525"/>
</workbook>
</file>

<file path=xl/calcChain.xml><?xml version="1.0" encoding="utf-8"?>
<calcChain xmlns="http://schemas.openxmlformats.org/spreadsheetml/2006/main">
  <c r="E49" i="4" l="1"/>
  <c r="E48" i="4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" i="3"/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2" i="3"/>
  <c r="N45" i="3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N36" i="3"/>
  <c r="O36" i="3" s="1"/>
  <c r="N35" i="3"/>
  <c r="O35" i="3" s="1"/>
  <c r="N34" i="3"/>
  <c r="O34" i="3" s="1"/>
  <c r="N33" i="3"/>
  <c r="O33" i="3" s="1"/>
  <c r="N32" i="3"/>
  <c r="O32" i="3" s="1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N3" i="3"/>
  <c r="O3" i="3" s="1"/>
  <c r="N2" i="3"/>
  <c r="O2" i="3" s="1"/>
  <c r="J5" i="1" l="1"/>
  <c r="J3" i="1"/>
  <c r="J2" i="1"/>
  <c r="H2" i="1"/>
  <c r="H3" i="1"/>
  <c r="H5" i="1"/>
  <c r="G2" i="1" l="1"/>
  <c r="G3" i="1"/>
  <c r="G5" i="1"/>
  <c r="N3" i="1"/>
  <c r="R3" i="1" s="1"/>
  <c r="S3" i="1" s="1"/>
  <c r="N4" i="1"/>
  <c r="N5" i="1"/>
  <c r="N2" i="1"/>
  <c r="R2" i="1" s="1"/>
  <c r="S2" i="1" s="1"/>
  <c r="L156" i="2"/>
  <c r="M156" i="2" s="1"/>
  <c r="L157" i="2"/>
  <c r="M157" i="2" s="1"/>
  <c r="L158" i="2"/>
  <c r="M158" i="2" s="1"/>
  <c r="L159" i="2"/>
  <c r="M159" i="2" s="1"/>
  <c r="L160" i="2"/>
  <c r="M160" i="2" s="1"/>
  <c r="L161" i="2"/>
  <c r="M161" i="2" s="1"/>
  <c r="L162" i="2"/>
  <c r="L163" i="2"/>
  <c r="M163" i="2" s="1"/>
  <c r="L164" i="2"/>
  <c r="M164" i="2" s="1"/>
  <c r="L165" i="2"/>
  <c r="M165" i="2" s="1"/>
  <c r="L166" i="2"/>
  <c r="M166" i="2" s="1"/>
  <c r="L167" i="2"/>
  <c r="M167" i="2" s="1"/>
  <c r="L168" i="2"/>
  <c r="L169" i="2"/>
  <c r="M169" i="2" s="1"/>
  <c r="L170" i="2"/>
  <c r="M170" i="2" s="1"/>
  <c r="L171" i="2"/>
  <c r="M171" i="2" s="1"/>
  <c r="L172" i="2"/>
  <c r="M172" i="2" s="1"/>
  <c r="L173" i="2"/>
  <c r="M173" i="2" s="1"/>
  <c r="F5" i="1"/>
  <c r="F3" i="1"/>
  <c r="F2" i="1"/>
  <c r="R5" i="1"/>
  <c r="S5" i="1" s="1"/>
  <c r="P3" i="1"/>
  <c r="Q3" i="1" s="1"/>
  <c r="P4" i="1"/>
  <c r="Q4" i="1" s="1"/>
  <c r="P5" i="1"/>
  <c r="Q5" i="1" s="1"/>
  <c r="P2" i="1"/>
  <c r="Q2" i="1" s="1"/>
  <c r="L3" i="1"/>
  <c r="L4" i="1"/>
  <c r="L5" i="1"/>
  <c r="L2" i="1"/>
  <c r="F4" i="1"/>
  <c r="G4" i="1" s="1"/>
  <c r="D5" i="1"/>
  <c r="D4" i="1"/>
  <c r="D3" i="1"/>
  <c r="D2" i="1"/>
  <c r="L155" i="2"/>
  <c r="M155" i="2" s="1"/>
  <c r="L154" i="2"/>
  <c r="M154" i="2" s="1"/>
  <c r="L153" i="2"/>
  <c r="M153" i="2" s="1"/>
  <c r="L152" i="2"/>
  <c r="M152" i="2" s="1"/>
  <c r="L151" i="2"/>
  <c r="M151" i="2" s="1"/>
  <c r="L150" i="2"/>
  <c r="M150" i="2" s="1"/>
  <c r="L147" i="2"/>
  <c r="M147" i="2" s="1"/>
  <c r="L144" i="2"/>
  <c r="M144" i="2" s="1"/>
  <c r="L137" i="2"/>
  <c r="M137" i="2" s="1"/>
  <c r="L136" i="2"/>
  <c r="M136" i="2" s="1"/>
  <c r="L135" i="2"/>
  <c r="M135" i="2" s="1"/>
  <c r="L132" i="2"/>
  <c r="M132" i="2" s="1"/>
  <c r="L114" i="2"/>
  <c r="M114" i="2" s="1"/>
  <c r="L107" i="2"/>
  <c r="M107" i="2" s="1"/>
  <c r="L105" i="2"/>
  <c r="M105" i="2" s="1"/>
  <c r="L103" i="2"/>
  <c r="M103" i="2" s="1"/>
  <c r="L102" i="2"/>
  <c r="M102" i="2" s="1"/>
  <c r="L101" i="2"/>
  <c r="M101" i="2" s="1"/>
  <c r="L96" i="2"/>
  <c r="M96" i="2" s="1"/>
  <c r="L95" i="2"/>
  <c r="M95" i="2" s="1"/>
  <c r="L94" i="2"/>
  <c r="M94" i="2" s="1"/>
  <c r="L92" i="2"/>
  <c r="M92" i="2" s="1"/>
  <c r="L91" i="2"/>
  <c r="M91" i="2" s="1"/>
  <c r="L87" i="2"/>
  <c r="M87" i="2" s="1"/>
  <c r="L86" i="2"/>
  <c r="M86" i="2" s="1"/>
  <c r="L85" i="2"/>
  <c r="M85" i="2" s="1"/>
  <c r="L76" i="2"/>
  <c r="M76" i="2" s="1"/>
  <c r="L69" i="2"/>
  <c r="M69" i="2" s="1"/>
  <c r="L64" i="2"/>
  <c r="M64" i="2" s="1"/>
  <c r="L53" i="2"/>
  <c r="M53" i="2" s="1"/>
  <c r="L42" i="2"/>
  <c r="M42" i="2" s="1"/>
  <c r="L37" i="2"/>
  <c r="M37" i="2" s="1"/>
  <c r="L33" i="2"/>
  <c r="M33" i="2" s="1"/>
  <c r="L32" i="2"/>
  <c r="M32" i="2" s="1"/>
  <c r="L31" i="2"/>
  <c r="M31" i="2" s="1"/>
  <c r="L27" i="2"/>
  <c r="M27" i="2" s="1"/>
  <c r="L26" i="2"/>
  <c r="M26" i="2" s="1"/>
  <c r="L25" i="2"/>
  <c r="M25" i="2" s="1"/>
  <c r="L24" i="2"/>
  <c r="M24" i="2" s="1"/>
  <c r="L22" i="2"/>
  <c r="M22" i="2" s="1"/>
  <c r="L20" i="2"/>
  <c r="M20" i="2" s="1"/>
  <c r="L19" i="2"/>
  <c r="M19" i="2" s="1"/>
  <c r="L11" i="2"/>
  <c r="M11" i="2" s="1"/>
  <c r="L10" i="2"/>
  <c r="M10" i="2" s="1"/>
  <c r="L3" i="2"/>
  <c r="M3" i="2" s="1"/>
  <c r="L149" i="2"/>
  <c r="M149" i="2" s="1"/>
  <c r="L148" i="2"/>
  <c r="M148" i="2" s="1"/>
  <c r="L146" i="2"/>
  <c r="M146" i="2" s="1"/>
  <c r="L145" i="2"/>
  <c r="M145" i="2" s="1"/>
  <c r="L143" i="2"/>
  <c r="M143" i="2" s="1"/>
  <c r="L142" i="2"/>
  <c r="M142" i="2" s="1"/>
  <c r="L141" i="2"/>
  <c r="M141" i="2" s="1"/>
  <c r="L140" i="2"/>
  <c r="M140" i="2" s="1"/>
  <c r="L139" i="2"/>
  <c r="L138" i="2"/>
  <c r="M138" i="2" s="1"/>
  <c r="L134" i="2"/>
  <c r="M134" i="2" s="1"/>
  <c r="L133" i="2"/>
  <c r="M133" i="2" s="1"/>
  <c r="L131" i="2"/>
  <c r="M131" i="2" s="1"/>
  <c r="L130" i="2"/>
  <c r="M130" i="2" s="1"/>
  <c r="L129" i="2"/>
  <c r="M129" i="2" s="1"/>
  <c r="L128" i="2"/>
  <c r="M128" i="2" s="1"/>
  <c r="L127" i="2"/>
  <c r="L126" i="2"/>
  <c r="L125" i="2"/>
  <c r="M125" i="2" s="1"/>
  <c r="L124" i="2"/>
  <c r="M124" i="2" s="1"/>
  <c r="L123" i="2"/>
  <c r="M123" i="2" s="1"/>
  <c r="L122" i="2"/>
  <c r="M122" i="2" s="1"/>
  <c r="L121" i="2"/>
  <c r="M121" i="2" s="1"/>
  <c r="L120" i="2"/>
  <c r="L119" i="2"/>
  <c r="M119" i="2" s="1"/>
  <c r="L118" i="2"/>
  <c r="M118" i="2" s="1"/>
  <c r="L117" i="2"/>
  <c r="M117" i="2" s="1"/>
  <c r="L116" i="2"/>
  <c r="M116" i="2" s="1"/>
  <c r="L115" i="2"/>
  <c r="L113" i="2"/>
  <c r="M113" i="2" s="1"/>
  <c r="L112" i="2"/>
  <c r="M112" i="2" s="1"/>
  <c r="L111" i="2"/>
  <c r="M111" i="2" s="1"/>
  <c r="L110" i="2"/>
  <c r="M110" i="2" s="1"/>
  <c r="L109" i="2"/>
  <c r="M109" i="2" s="1"/>
  <c r="L108" i="2"/>
  <c r="M108" i="2" s="1"/>
  <c r="L106" i="2"/>
  <c r="M106" i="2" s="1"/>
  <c r="L104" i="2"/>
  <c r="M104" i="2" s="1"/>
  <c r="L100" i="2"/>
  <c r="M100" i="2" s="1"/>
  <c r="L99" i="2"/>
  <c r="M99" i="2" s="1"/>
  <c r="L98" i="2"/>
  <c r="M98" i="2" s="1"/>
  <c r="L97" i="2"/>
  <c r="M97" i="2" s="1"/>
  <c r="L93" i="2"/>
  <c r="M93" i="2" s="1"/>
  <c r="L90" i="2"/>
  <c r="M90" i="2" s="1"/>
  <c r="L89" i="2"/>
  <c r="L88" i="2"/>
  <c r="M88" i="2" s="1"/>
  <c r="L84" i="2"/>
  <c r="M84" i="2" s="1"/>
  <c r="L83" i="2"/>
  <c r="M83" i="2" s="1"/>
  <c r="L82" i="2"/>
  <c r="M82" i="2" s="1"/>
  <c r="L81" i="2"/>
  <c r="M81" i="2" s="1"/>
  <c r="L80" i="2"/>
  <c r="M80" i="2" s="1"/>
  <c r="L79" i="2"/>
  <c r="M79" i="2" s="1"/>
  <c r="L78" i="2"/>
  <c r="L77" i="2"/>
  <c r="M77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8" i="2"/>
  <c r="M68" i="2" s="1"/>
  <c r="L67" i="2"/>
  <c r="M67" i="2" s="1"/>
  <c r="L66" i="2"/>
  <c r="M66" i="2" s="1"/>
  <c r="L65" i="2"/>
  <c r="M65" i="2" s="1"/>
  <c r="L63" i="2"/>
  <c r="M63" i="2" s="1"/>
  <c r="L62" i="2"/>
  <c r="M62" i="2" s="1"/>
  <c r="L61" i="2"/>
  <c r="M61" i="2" s="1"/>
  <c r="L60" i="2"/>
  <c r="M60" i="2" s="1"/>
  <c r="L59" i="2"/>
  <c r="M59" i="2" s="1"/>
  <c r="L58" i="2"/>
  <c r="M58" i="2" s="1"/>
  <c r="L57" i="2"/>
  <c r="M57" i="2" s="1"/>
  <c r="L56" i="2"/>
  <c r="M56" i="2" s="1"/>
  <c r="L55" i="2"/>
  <c r="M55" i="2" s="1"/>
  <c r="L54" i="2"/>
  <c r="M54" i="2" s="1"/>
  <c r="L52" i="2"/>
  <c r="M52" i="2" s="1"/>
  <c r="L51" i="2"/>
  <c r="M51" i="2" s="1"/>
  <c r="L50" i="2"/>
  <c r="M50" i="2" s="1"/>
  <c r="L49" i="2"/>
  <c r="M49" i="2" s="1"/>
  <c r="L48" i="2"/>
  <c r="M48" i="2" s="1"/>
  <c r="L47" i="2"/>
  <c r="M47" i="2" s="1"/>
  <c r="L46" i="2"/>
  <c r="L45" i="2"/>
  <c r="M45" i="2" s="1"/>
  <c r="L44" i="2"/>
  <c r="M44" i="2" s="1"/>
  <c r="L43" i="2"/>
  <c r="M43" i="2" s="1"/>
  <c r="L41" i="2"/>
  <c r="M41" i="2" s="1"/>
  <c r="L40" i="2"/>
  <c r="M40" i="2" s="1"/>
  <c r="L39" i="2"/>
  <c r="M39" i="2" s="1"/>
  <c r="L38" i="2"/>
  <c r="M38" i="2" s="1"/>
  <c r="L36" i="2"/>
  <c r="M36" i="2" s="1"/>
  <c r="L35" i="2"/>
  <c r="M35" i="2" s="1"/>
  <c r="L34" i="2"/>
  <c r="M34" i="2" s="1"/>
  <c r="L30" i="2"/>
  <c r="M30" i="2" s="1"/>
  <c r="L29" i="2"/>
  <c r="M29" i="2" s="1"/>
  <c r="L28" i="2"/>
  <c r="M28" i="2" s="1"/>
  <c r="L23" i="2"/>
  <c r="M23" i="2" s="1"/>
  <c r="L21" i="2"/>
  <c r="M21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9" i="2"/>
  <c r="M9" i="2" s="1"/>
  <c r="L8" i="2"/>
  <c r="M8" i="2" s="1"/>
  <c r="L7" i="2"/>
  <c r="M7" i="2" s="1"/>
  <c r="L6" i="2"/>
  <c r="M6" i="2" s="1"/>
  <c r="L5" i="2"/>
  <c r="M5" i="2" s="1"/>
  <c r="L4" i="2"/>
  <c r="M4" i="2" s="1"/>
  <c r="L2" i="2"/>
  <c r="M2" i="2" s="1"/>
  <c r="E5" i="1" l="1"/>
  <c r="E4" i="1"/>
  <c r="H4" i="1" s="1"/>
  <c r="J4" i="1" s="1"/>
  <c r="E2" i="1"/>
  <c r="E3" i="1"/>
  <c r="R2" i="2"/>
  <c r="R4" i="1"/>
  <c r="S4" i="1" l="1"/>
</calcChain>
</file>

<file path=xl/sharedStrings.xml><?xml version="1.0" encoding="utf-8"?>
<sst xmlns="http://schemas.openxmlformats.org/spreadsheetml/2006/main" count="293" uniqueCount="225">
  <si>
    <t>tambo</t>
  </si>
  <si>
    <t>vacas orde</t>
  </si>
  <si>
    <t>litros/día</t>
  </si>
  <si>
    <t>litros/vaca/d</t>
  </si>
  <si>
    <t>mc</t>
  </si>
  <si>
    <t>vaca</t>
  </si>
  <si>
    <t>tam_vac</t>
  </si>
  <si>
    <t>rcs</t>
  </si>
  <si>
    <t>ln_rcs</t>
  </si>
  <si>
    <t>dl</t>
  </si>
  <si>
    <t>dl_cat</t>
  </si>
  <si>
    <t>dl_2cat</t>
  </si>
  <si>
    <t>nop</t>
  </si>
  <si>
    <t>nop_cat</t>
  </si>
  <si>
    <t>perdidas</t>
  </si>
  <si>
    <t>44/1</t>
  </si>
  <si>
    <t>44/2</t>
  </si>
  <si>
    <t>44/3</t>
  </si>
  <si>
    <t>44/4</t>
  </si>
  <si>
    <t>44/5</t>
  </si>
  <si>
    <t>44/6</t>
  </si>
  <si>
    <t>44/7</t>
  </si>
  <si>
    <t>44/8</t>
  </si>
  <si>
    <t>44/9</t>
  </si>
  <si>
    <t>44/10</t>
  </si>
  <si>
    <t>44/11</t>
  </si>
  <si>
    <t>44/12</t>
  </si>
  <si>
    <t>44/13</t>
  </si>
  <si>
    <t>44/14</t>
  </si>
  <si>
    <t>44/15</t>
  </si>
  <si>
    <t>44/16</t>
  </si>
  <si>
    <t>44/17</t>
  </si>
  <si>
    <t>44/18</t>
  </si>
  <si>
    <t>44/19</t>
  </si>
  <si>
    <t>44/20</t>
  </si>
  <si>
    <t>44/21</t>
  </si>
  <si>
    <t>44/22</t>
  </si>
  <si>
    <t>44/23</t>
  </si>
  <si>
    <t>44/24</t>
  </si>
  <si>
    <t>44/25</t>
  </si>
  <si>
    <t>44/26</t>
  </si>
  <si>
    <t>44/28</t>
  </si>
  <si>
    <t>44/29</t>
  </si>
  <si>
    <t>44/30</t>
  </si>
  <si>
    <t>44/31</t>
  </si>
  <si>
    <t>44/32</t>
  </si>
  <si>
    <t>44/33</t>
  </si>
  <si>
    <t>44/34</t>
  </si>
  <si>
    <t>44/35</t>
  </si>
  <si>
    <t>44/36</t>
  </si>
  <si>
    <t>44/37</t>
  </si>
  <si>
    <t>44/38</t>
  </si>
  <si>
    <t>44/39</t>
  </si>
  <si>
    <t>44/40</t>
  </si>
  <si>
    <t>44/41</t>
  </si>
  <si>
    <t>44/42</t>
  </si>
  <si>
    <t>44/43</t>
  </si>
  <si>
    <t>44/44</t>
  </si>
  <si>
    <t>44/45</t>
  </si>
  <si>
    <t>48/1</t>
  </si>
  <si>
    <t>48/2</t>
  </si>
  <si>
    <t>48/3</t>
  </si>
  <si>
    <t>48/4</t>
  </si>
  <si>
    <t>48/5</t>
  </si>
  <si>
    <t>48/6</t>
  </si>
  <si>
    <t>48/7</t>
  </si>
  <si>
    <t>48/8</t>
  </si>
  <si>
    <t>48/9</t>
  </si>
  <si>
    <t>48/10</t>
  </si>
  <si>
    <t>48/11</t>
  </si>
  <si>
    <t>48/12</t>
  </si>
  <si>
    <t>48/13</t>
  </si>
  <si>
    <t>48/14</t>
  </si>
  <si>
    <t>48/15</t>
  </si>
  <si>
    <t>48/16</t>
  </si>
  <si>
    <t>48/17</t>
  </si>
  <si>
    <t>48/18</t>
  </si>
  <si>
    <t>48/19</t>
  </si>
  <si>
    <t>48/20</t>
  </si>
  <si>
    <t>48/21</t>
  </si>
  <si>
    <t>48/22</t>
  </si>
  <si>
    <t>48/23</t>
  </si>
  <si>
    <t>48/24</t>
  </si>
  <si>
    <t>48/25</t>
  </si>
  <si>
    <t>48/26</t>
  </si>
  <si>
    <t>48/27</t>
  </si>
  <si>
    <t>48/29</t>
  </si>
  <si>
    <t>48/30</t>
  </si>
  <si>
    <t>48/31</t>
  </si>
  <si>
    <t>48/32</t>
  </si>
  <si>
    <t>48/33</t>
  </si>
  <si>
    <t>48/34</t>
  </si>
  <si>
    <t>48/35</t>
  </si>
  <si>
    <t>48/36</t>
  </si>
  <si>
    <t>48/37</t>
  </si>
  <si>
    <t>48/38</t>
  </si>
  <si>
    <t>48/39</t>
  </si>
  <si>
    <t>48/40</t>
  </si>
  <si>
    <t>48/41</t>
  </si>
  <si>
    <t>48/42</t>
  </si>
  <si>
    <t>48/43</t>
  </si>
  <si>
    <t>48/44</t>
  </si>
  <si>
    <t>48/50</t>
  </si>
  <si>
    <t>51/1</t>
  </si>
  <si>
    <t>51/2</t>
  </si>
  <si>
    <t>51/3</t>
  </si>
  <si>
    <t>51/5</t>
  </si>
  <si>
    <t>51/6</t>
  </si>
  <si>
    <t>51/7</t>
  </si>
  <si>
    <t>51/8</t>
  </si>
  <si>
    <t>51/9</t>
  </si>
  <si>
    <t>51/10</t>
  </si>
  <si>
    <t>51/11</t>
  </si>
  <si>
    <t>51/12</t>
  </si>
  <si>
    <t>51/13</t>
  </si>
  <si>
    <t>51/14</t>
  </si>
  <si>
    <t>51/15</t>
  </si>
  <si>
    <t>51/16</t>
  </si>
  <si>
    <t>51/17</t>
  </si>
  <si>
    <t>51/19</t>
  </si>
  <si>
    <t>51/20</t>
  </si>
  <si>
    <t>51/21</t>
  </si>
  <si>
    <t>51/22</t>
  </si>
  <si>
    <t>51/23</t>
  </si>
  <si>
    <t>51/24</t>
  </si>
  <si>
    <t>51/25</t>
  </si>
  <si>
    <t>51/26</t>
  </si>
  <si>
    <t>51/27</t>
  </si>
  <si>
    <t>51/28</t>
  </si>
  <si>
    <t>51/29</t>
  </si>
  <si>
    <t>51/30</t>
  </si>
  <si>
    <t>51/31</t>
  </si>
  <si>
    <t>51/32</t>
  </si>
  <si>
    <t>51/33</t>
  </si>
  <si>
    <t>51/35</t>
  </si>
  <si>
    <t>51/36</t>
  </si>
  <si>
    <t>51/37</t>
  </si>
  <si>
    <t>51/38</t>
  </si>
  <si>
    <t>51/39</t>
  </si>
  <si>
    <t>18M</t>
  </si>
  <si>
    <t>51/18M</t>
  </si>
  <si>
    <t>34M</t>
  </si>
  <si>
    <t>51/34M</t>
  </si>
  <si>
    <t>53/1</t>
  </si>
  <si>
    <t>53/2</t>
  </si>
  <si>
    <t>53/3</t>
  </si>
  <si>
    <t>53/4</t>
  </si>
  <si>
    <t>53/5</t>
  </si>
  <si>
    <t>53/6</t>
  </si>
  <si>
    <t>53/7</t>
  </si>
  <si>
    <t>53/8</t>
  </si>
  <si>
    <t>53/9</t>
  </si>
  <si>
    <t>53/10</t>
  </si>
  <si>
    <t>53/11</t>
  </si>
  <si>
    <t>53/12</t>
  </si>
  <si>
    <t>53/13</t>
  </si>
  <si>
    <t>53/14</t>
  </si>
  <si>
    <t>53/15</t>
  </si>
  <si>
    <t>53/16</t>
  </si>
  <si>
    <t>53/17</t>
  </si>
  <si>
    <t>53/18</t>
  </si>
  <si>
    <t>53/19</t>
  </si>
  <si>
    <t>53/20</t>
  </si>
  <si>
    <t>53/21</t>
  </si>
  <si>
    <t>53/22</t>
  </si>
  <si>
    <t>53/23</t>
  </si>
  <si>
    <t>53/24</t>
  </si>
  <si>
    <t>53/25</t>
  </si>
  <si>
    <t>53/26</t>
  </si>
  <si>
    <t>53/27</t>
  </si>
  <si>
    <t>53/28</t>
  </si>
  <si>
    <t>53/29</t>
  </si>
  <si>
    <t>53/30</t>
  </si>
  <si>
    <t>53/31</t>
  </si>
  <si>
    <t>53/32</t>
  </si>
  <si>
    <t>53/33</t>
  </si>
  <si>
    <t>53/34</t>
  </si>
  <si>
    <t>53/35</t>
  </si>
  <si>
    <t>53/36</t>
  </si>
  <si>
    <t>53/37</t>
  </si>
  <si>
    <t>53/38</t>
  </si>
  <si>
    <t>53/39</t>
  </si>
  <si>
    <t>53/40</t>
  </si>
  <si>
    <t>53/41</t>
  </si>
  <si>
    <t>53/42</t>
  </si>
  <si>
    <t>53/43</t>
  </si>
  <si>
    <t>53/44</t>
  </si>
  <si>
    <t>53/45</t>
  </si>
  <si>
    <t>53/46</t>
  </si>
  <si>
    <t>parto 1</t>
  </si>
  <si>
    <t>parto 2 o más</t>
  </si>
  <si>
    <t>DML</t>
  </si>
  <si>
    <t>MSC</t>
  </si>
  <si>
    <t>MC</t>
  </si>
  <si>
    <t>PRECIO LECHE</t>
  </si>
  <si>
    <t>PERDIDA TOTAL</t>
  </si>
  <si>
    <t>COSTO DIRECTO</t>
  </si>
  <si>
    <t>sellador</t>
  </si>
  <si>
    <t>gasto sellado</t>
  </si>
  <si>
    <t>gasto ab mc</t>
  </si>
  <si>
    <t>ab mc</t>
  </si>
  <si>
    <t>ab seca</t>
  </si>
  <si>
    <t>vacas secadas por día</t>
  </si>
  <si>
    <t>gasto ab secado</t>
  </si>
  <si>
    <t>COSTO INDIRECTO</t>
  </si>
  <si>
    <t>COSTO TOTAL</t>
  </si>
  <si>
    <t>dl1</t>
  </si>
  <si>
    <t>ln_rcs_+1</t>
  </si>
  <si>
    <t>Datoperd</t>
  </si>
  <si>
    <t>La columna b seria la salida del modelo</t>
  </si>
  <si>
    <t>La salida para un mes seria mediante un histograma de las perdidas</t>
  </si>
  <si>
    <t>ordenando los datos de menor a mayor</t>
  </si>
  <si>
    <t>Mediana divide en dos la población</t>
  </si>
  <si>
    <t>el 25 % más bajo se define &lt;= 0,45</t>
  </si>
  <si>
    <t>el 25 % más alto se define &gt;= 1,29</t>
  </si>
  <si>
    <t>Estabserie de datos se resume con tres valores</t>
  </si>
  <si>
    <t>p25</t>
  </si>
  <si>
    <t>Q</t>
  </si>
  <si>
    <t>p75</t>
  </si>
  <si>
    <t>supongamos que tenemos tres controles lecheros con los mismos datos</t>
  </si>
  <si>
    <t>Marzo</t>
  </si>
  <si>
    <t>Abril</t>
  </si>
  <si>
    <t>Mayo</t>
  </si>
  <si>
    <t>P75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</si>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</sst>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 applyAlignment="1"/>
    <xf numFmtId="0" fontId="1" fillId="0" borderId="0" xfId="0" applyFont="1" applyFill="1"/>
    <xf numFmtId="0" fontId="0" fillId="3" borderId="0" xfId="0" applyFill="1"/>
    <xf numFmtId="0" fontId="2" fillId="0" borderId="0" xfId="1" applyFont="1" applyFill="1" applyBorder="1" applyAlignment="1">
      <alignment horizontal="left"/>
    </xf>
    <xf numFmtId="0" fontId="0" fillId="0" borderId="0" xfId="0"/>
    <xf numFmtId="0" fontId="2" fillId="0" borderId="0" xfId="1" applyFont="1" applyFill="1" applyBorder="1" applyAlignment="1">
      <alignment horizontal="left"/>
    </xf>
    <xf numFmtId="0" fontId="0" fillId="0" borderId="0" xfId="0"/>
    <xf numFmtId="0" fontId="0" fillId="0" borderId="0" xfId="0"/>
    <xf numFmtId="0" fontId="2" fillId="3" borderId="0" xfId="1" applyFont="1" applyFill="1" applyBorder="1" applyAlignment="1">
      <alignment horizontal="left"/>
    </xf>
    <xf numFmtId="0" fontId="0" fillId="0" borderId="0" xfId="0"/>
    <xf numFmtId="0" fontId="3" fillId="0" borderId="0" xfId="1"/>
    <xf numFmtId="0" fontId="4" fillId="0" borderId="0" xfId="1" applyFont="1" applyBorder="1" applyAlignment="1">
      <alignment horizontal="left" wrapText="1"/>
    </xf>
    <xf numFmtId="0" fontId="2" fillId="0" borderId="0" xfId="1" applyNumberFormat="1" applyFont="1" applyBorder="1" applyAlignment="1">
      <alignment horizontal="left" wrapText="1"/>
    </xf>
    <xf numFmtId="0" fontId="4" fillId="0" borderId="0" xfId="1" applyNumberFormat="1" applyFont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0" fontId="0" fillId="4" borderId="0" xfId="0" applyFont="1" applyFill="1" applyAlignment="1"/>
    <xf numFmtId="0" fontId="0" fillId="4" borderId="0" xfId="0" applyFill="1"/>
    <xf numFmtId="0" fontId="2" fillId="2" borderId="0" xfId="1" applyFont="1" applyFill="1" applyBorder="1" applyAlignment="1">
      <alignment horizontal="left"/>
    </xf>
    <xf numFmtId="164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tx>
            <c:strRef>
              <c:f>Hoja1!$D$58</c:f>
              <c:strCache>
                <c:ptCount val="1"/>
                <c:pt idx="0">
                  <c:v>P25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Hoja1!$E$57:$G$57</c:f>
              <c:strCache>
                <c:ptCount val="3"/>
                <c:pt idx="0">
                  <c:v>Marzo</c:v>
                </c:pt>
                <c:pt idx="1">
                  <c:v>Abril</c:v>
                </c:pt>
                <c:pt idx="2">
                  <c:v>Mayo</c:v>
                </c:pt>
              </c:strCache>
            </c:strRef>
          </c:cat>
          <c:val>
            <c:numRef>
              <c:f>Hoja1!$E$58:$G$58</c:f>
              <c:numCache>
                <c:formatCode>General</c:formatCode>
                <c:ptCount val="3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Hoja1!$D$59</c:f>
              <c:strCache>
                <c:ptCount val="1"/>
                <c:pt idx="0">
                  <c:v>P75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Hoja1!$E$57:$G$57</c:f>
              <c:strCache>
                <c:ptCount val="3"/>
                <c:pt idx="0">
                  <c:v>Marzo</c:v>
                </c:pt>
                <c:pt idx="1">
                  <c:v>Abril</c:v>
                </c:pt>
                <c:pt idx="2">
                  <c:v>Mayo</c:v>
                </c:pt>
              </c:strCache>
            </c:strRef>
          </c:cat>
          <c:val>
            <c:numRef>
              <c:f>Hoja1!$E$59:$G$59</c:f>
              <c:numCache>
                <c:formatCode>General</c:formatCode>
                <c:ptCount val="3"/>
                <c:pt idx="0">
                  <c:v>1.29</c:v>
                </c:pt>
                <c:pt idx="1">
                  <c:v>1.29</c:v>
                </c:pt>
                <c:pt idx="2">
                  <c:v>1.29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Hoja1!$D$60</c:f>
              <c:strCache>
                <c:ptCount val="1"/>
                <c:pt idx="0">
                  <c:v>Q</c:v>
                </c:pt>
              </c:strCache>
            </c:strRef>
          </c:tx>
          <c:spPr>
            <a:ln w="28575" cmpd="sng">
              <a:solidFill>
                <a:schemeClr val="tx1"/>
              </a:solidFill>
            </a:ln>
          </c:spPr>
          <c:marker>
            <c:symbol val="dot"/>
            <c:size val="3"/>
          </c:marker>
          <c:cat>
            <c:strRef>
              <c:f>Hoja1!$E$57:$G$57</c:f>
              <c:strCache>
                <c:ptCount val="3"/>
                <c:pt idx="0">
                  <c:v>Marzo</c:v>
                </c:pt>
                <c:pt idx="1">
                  <c:v>Abril</c:v>
                </c:pt>
                <c:pt idx="2">
                  <c:v>Mayo</c:v>
                </c:pt>
              </c:strCache>
            </c:strRef>
          </c:cat>
          <c:val>
            <c:numRef>
              <c:f>Hoja1!$E$60:$G$60</c:f>
              <c:numCache>
                <c:formatCode>General</c:formatCode>
                <c:ptCount val="3"/>
                <c:pt idx="0">
                  <c:v>0.81</c:v>
                </c:pt>
                <c:pt idx="1">
                  <c:v>0.81</c:v>
                </c:pt>
                <c:pt idx="2">
                  <c:v>0.81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84359808"/>
        <c:axId val="91391104"/>
      </c:stockChart>
      <c:catAx>
        <c:axId val="84359808"/>
        <c:scaling>
          <c:orientation val="minMax"/>
        </c:scaling>
        <c:delete val="0"/>
        <c:axPos val="b"/>
        <c:majorTickMark val="out"/>
        <c:minorTickMark val="none"/>
        <c:tickLblPos val="nextTo"/>
        <c:crossAx val="91391104"/>
        <c:crosses val="autoZero"/>
        <c:auto val="1"/>
        <c:lblAlgn val="ctr"/>
        <c:lblOffset val="100"/>
        <c:noMultiLvlLbl val="0"/>
      </c:catAx>
      <c:valAx>
        <c:axId val="9139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59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76201</xdr:colOff>
      <xdr:row>5</xdr:row>
      <xdr:rowOff>44729</xdr:rowOff>
    </xdr:from>
    <xdr:to>
      <xdr:col>13</xdr:col>
      <xdr:colOff>457201</xdr:colOff>
      <xdr:row>23</xdr:row>
      <xdr:rowOff>142875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1" y="806729"/>
          <a:ext cx="4191000" cy="3527146"/>
        </a:xfrm>
        <a:prstGeom prst="rect">
          <a:avLst/>
        </a:prstGeom>
      </xdr:spPr>
    </xdr:pic>
    <xdr:clientData/>
  </xdr:twoCellAnchor>
  <xdr:oneCellAnchor>
    <xdr:from>
      <xdr:col>9</xdr:col>
      <xdr:colOff>228600</xdr:colOff>
      <xdr:row>6</xdr:row>
      <xdr:rowOff>104775</xdr:rowOff>
    </xdr:from>
    <xdr:ext cx="3164071" cy="264560"/>
    <xdr:sp macro="" textlink="">
      <xdr:nvSpPr>
        <xdr:cNvPr id="3" name="2 CuadroTexto"/>
        <xdr:cNvSpPr txBox="1"/>
      </xdr:nvSpPr>
      <xdr:spPr>
        <a:xfrm>
          <a:off x="5562600" y="1057275"/>
          <a:ext cx="31640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esta barra dice que 9 vacas tuvieron perdidas</a:t>
          </a:r>
          <a:r>
            <a:rPr lang="es-ES" sz="1100" baseline="0"/>
            <a:t> de 0,5</a:t>
          </a:r>
          <a:endParaRPr lang="es-ES" sz="1100"/>
        </a:p>
      </xdr:txBody>
    </xdr:sp>
    <xdr:clientData/>
  </xdr:oneCellAnchor>
  <xdr:twoCellAnchor>
    <xdr:from>
      <xdr:col>5</xdr:col>
      <xdr:colOff>314325</xdr:colOff>
      <xdr:row>40</xdr:row>
      <xdr:rowOff>185737</xdr:rowOff>
    </xdr:from>
    <xdr:to>
      <xdr:col>11</xdr:col>
      <xdr:colOff>314325</xdr:colOff>
      <xdr:row>55</xdr:row>
      <xdr:rowOff>71437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5"/>
  <sheetViews>
    <sheetView topLeftCell="E1" workbookViewId="0">
      <selection activeCell="P2" sqref="P2"/>
    </sheetView>
  </sheetViews>
  <sheetFormatPr baseColWidth="10" defaultRowHeight="15" x14ac:dyDescent="0.25"/>
  <cols>
    <col min="5" max="5" width="11.85546875" bestFit="1" customWidth="1"/>
  </cols>
  <sheetData>
    <row r="1" spans="1:19" s="9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192</v>
      </c>
      <c r="F1" s="1" t="s">
        <v>193</v>
      </c>
      <c r="G1" s="3" t="s">
        <v>4</v>
      </c>
      <c r="H1" s="3" t="s">
        <v>195</v>
      </c>
      <c r="I1" s="3" t="s">
        <v>194</v>
      </c>
      <c r="J1" s="3" t="s">
        <v>196</v>
      </c>
      <c r="K1" s="3" t="s">
        <v>197</v>
      </c>
      <c r="L1" s="3" t="s">
        <v>198</v>
      </c>
      <c r="M1" s="3" t="s">
        <v>200</v>
      </c>
      <c r="N1" s="3" t="s">
        <v>199</v>
      </c>
      <c r="O1" s="3" t="s">
        <v>201</v>
      </c>
      <c r="P1" s="3" t="s">
        <v>202</v>
      </c>
      <c r="Q1" s="3" t="s">
        <v>203</v>
      </c>
      <c r="R1" s="3" t="s">
        <v>204</v>
      </c>
      <c r="S1" s="3" t="s">
        <v>205</v>
      </c>
    </row>
    <row r="2" spans="1:19" s="9" customFormat="1" x14ac:dyDescent="0.25">
      <c r="A2" s="2">
        <v>51</v>
      </c>
      <c r="B2" s="2">
        <v>76</v>
      </c>
      <c r="C2" s="2">
        <v>600</v>
      </c>
      <c r="D2" s="17">
        <f>C2/B2</f>
        <v>7.8947368421052628</v>
      </c>
      <c r="E2" s="18">
        <f>SUM('base de vaca'!M85:M115)</f>
        <v>90.612636671454666</v>
      </c>
      <c r="F2" s="18">
        <f>SUM('base de vaca'!K85:K115)</f>
        <v>2</v>
      </c>
      <c r="G2" s="18">
        <f>F2*D2</f>
        <v>15.789473684210526</v>
      </c>
      <c r="H2" s="18">
        <f t="shared" ref="H2:H3" si="0">SUM(E2,G2)</f>
        <v>106.40211035566519</v>
      </c>
      <c r="I2" s="9">
        <v>1.5</v>
      </c>
      <c r="J2" s="18">
        <f t="shared" ref="J2:J3" si="1">I2*H2</f>
        <v>159.60316553349779</v>
      </c>
      <c r="K2" s="9">
        <v>0.03</v>
      </c>
      <c r="L2" s="18">
        <f>K2*B2</f>
        <v>2.2799999999999998</v>
      </c>
      <c r="M2" s="9">
        <v>45</v>
      </c>
      <c r="N2" s="18">
        <f>M2*F2</f>
        <v>90</v>
      </c>
      <c r="O2" s="9">
        <v>50</v>
      </c>
      <c r="P2" s="18">
        <f>B2/365</f>
        <v>0.20821917808219179</v>
      </c>
      <c r="Q2" s="17">
        <f>O2*P2</f>
        <v>10.41095890410959</v>
      </c>
      <c r="R2" s="18">
        <f>SUM(Q2,N2,L2)</f>
        <v>102.69095890410959</v>
      </c>
      <c r="S2" s="18">
        <f>SUM(J2,R2)</f>
        <v>262.29412443760737</v>
      </c>
    </row>
    <row r="3" spans="1:19" s="9" customFormat="1" x14ac:dyDescent="0.25">
      <c r="A3" s="2">
        <v>53</v>
      </c>
      <c r="B3" s="2">
        <v>74</v>
      </c>
      <c r="C3" s="2">
        <v>650</v>
      </c>
      <c r="D3" s="17">
        <f t="shared" ref="D3:D5" si="2">C3/B3</f>
        <v>8.7837837837837842</v>
      </c>
      <c r="E3" s="18">
        <f>SUM('base de vaca'!M116:M155)</f>
        <v>127.64430963662502</v>
      </c>
      <c r="F3" s="18">
        <f>SUM('base de vaca'!K116:K155)</f>
        <v>4</v>
      </c>
      <c r="G3" s="18">
        <f>F3*D3</f>
        <v>35.135135135135137</v>
      </c>
      <c r="H3" s="18">
        <f t="shared" si="0"/>
        <v>162.77944477176015</v>
      </c>
      <c r="I3" s="9">
        <v>1.5</v>
      </c>
      <c r="J3" s="18">
        <f t="shared" si="1"/>
        <v>244.16916715764023</v>
      </c>
      <c r="K3" s="9">
        <v>0.03</v>
      </c>
      <c r="L3" s="18">
        <f t="shared" ref="L3:L5" si="3">K3*B3</f>
        <v>2.2199999999999998</v>
      </c>
      <c r="M3" s="9">
        <v>25</v>
      </c>
      <c r="N3" s="18">
        <f t="shared" ref="N3:N5" si="4">M3*F3</f>
        <v>100</v>
      </c>
      <c r="O3" s="9">
        <v>50</v>
      </c>
      <c r="P3" s="18">
        <f t="shared" ref="P3:P5" si="5">B3/365</f>
        <v>0.20273972602739726</v>
      </c>
      <c r="Q3" s="17">
        <f t="shared" ref="Q3:Q5" si="6">O3*P3</f>
        <v>10.136986301369863</v>
      </c>
      <c r="R3" s="18">
        <f t="shared" ref="R3:R5" si="7">SUM(Q3,N3,L3)</f>
        <v>112.35698630136986</v>
      </c>
      <c r="S3" s="18">
        <f t="shared" ref="S3:S5" si="8">SUM(J3,R3)</f>
        <v>356.52615345901006</v>
      </c>
    </row>
    <row r="4" spans="1:19" s="9" customFormat="1" x14ac:dyDescent="0.25">
      <c r="A4" s="2">
        <v>44</v>
      </c>
      <c r="B4" s="2">
        <v>75</v>
      </c>
      <c r="C4" s="2">
        <v>800</v>
      </c>
      <c r="D4" s="17">
        <f t="shared" si="2"/>
        <v>10.666666666666666</v>
      </c>
      <c r="E4" s="18">
        <f>SUM('base de vaca'!M2:M44)</f>
        <v>161.25696788630364</v>
      </c>
      <c r="F4" s="18">
        <f>SUM('base de vaca'!K2:K44)</f>
        <v>0</v>
      </c>
      <c r="G4" s="18">
        <f>F4*D4</f>
        <v>0</v>
      </c>
      <c r="H4" s="18">
        <f>SUM(E4,G4)</f>
        <v>161.25696788630364</v>
      </c>
      <c r="I4" s="9">
        <v>1.5</v>
      </c>
      <c r="J4" s="18">
        <f>I4*H4</f>
        <v>241.88545182945546</v>
      </c>
      <c r="K4" s="9">
        <v>0.03</v>
      </c>
      <c r="L4" s="18">
        <f t="shared" si="3"/>
        <v>2.25</v>
      </c>
      <c r="M4" s="9">
        <v>30</v>
      </c>
      <c r="N4" s="18">
        <f t="shared" si="4"/>
        <v>0</v>
      </c>
      <c r="O4" s="9">
        <v>50</v>
      </c>
      <c r="P4" s="18">
        <f t="shared" si="5"/>
        <v>0.20547945205479451</v>
      </c>
      <c r="Q4" s="17">
        <f t="shared" si="6"/>
        <v>10.273972602739725</v>
      </c>
      <c r="R4" s="18">
        <f t="shared" si="7"/>
        <v>12.523972602739725</v>
      </c>
      <c r="S4" s="18">
        <f t="shared" si="8"/>
        <v>254.40942443219518</v>
      </c>
    </row>
    <row r="5" spans="1:19" s="9" customFormat="1" x14ac:dyDescent="0.25">
      <c r="A5" s="2">
        <v>48</v>
      </c>
      <c r="B5" s="2">
        <v>90</v>
      </c>
      <c r="C5" s="2">
        <v>950</v>
      </c>
      <c r="D5" s="17">
        <f t="shared" si="2"/>
        <v>10.555555555555555</v>
      </c>
      <c r="E5" s="18">
        <f>SUM('base de vaca'!M45:M84)</f>
        <v>141.7179708995958</v>
      </c>
      <c r="F5" s="18">
        <f>SUM('base de vaca'!K45:K84)</f>
        <v>2</v>
      </c>
      <c r="G5" s="18">
        <f>F5*D5</f>
        <v>21.111111111111111</v>
      </c>
      <c r="H5" s="18">
        <f>SUM(E5,G5)</f>
        <v>162.82908201070691</v>
      </c>
      <c r="I5" s="9">
        <v>1.5</v>
      </c>
      <c r="J5" s="18">
        <f t="shared" ref="J5" si="9">I5*H5</f>
        <v>244.24362301606038</v>
      </c>
      <c r="K5" s="9">
        <v>0.03</v>
      </c>
      <c r="L5" s="18">
        <f t="shared" si="3"/>
        <v>2.6999999999999997</v>
      </c>
      <c r="M5" s="9">
        <v>30</v>
      </c>
      <c r="N5" s="18">
        <f t="shared" si="4"/>
        <v>60</v>
      </c>
      <c r="O5" s="9">
        <v>50</v>
      </c>
      <c r="P5" s="18">
        <f t="shared" si="5"/>
        <v>0.24657534246575341</v>
      </c>
      <c r="Q5" s="17">
        <f t="shared" si="6"/>
        <v>12.328767123287671</v>
      </c>
      <c r="R5" s="18">
        <f t="shared" si="7"/>
        <v>75.028767123287679</v>
      </c>
      <c r="S5" s="18">
        <f t="shared" si="8"/>
        <v>319.27239013934809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173"/>
  <sheetViews>
    <sheetView topLeftCell="B21" workbookViewId="0">
      <selection activeCell="D24" sqref="D24"/>
    </sheetView>
  </sheetViews>
  <sheetFormatPr baseColWidth="10" defaultRowHeight="15" x14ac:dyDescent="0.25"/>
  <cols>
    <col min="13" max="13" width="11.42578125" style="6"/>
  </cols>
  <sheetData>
    <row r="1" spans="1:18" x14ac:dyDescent="0.25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4</v>
      </c>
      <c r="L1" s="7" t="s">
        <v>14</v>
      </c>
      <c r="M1" s="7" t="s">
        <v>191</v>
      </c>
      <c r="N1" s="10" t="s">
        <v>9</v>
      </c>
      <c r="O1" s="10" t="s">
        <v>189</v>
      </c>
      <c r="P1" s="10" t="s">
        <v>190</v>
      </c>
    </row>
    <row r="2" spans="1:18" x14ac:dyDescent="0.25">
      <c r="A2" s="14">
        <v>44</v>
      </c>
      <c r="B2" s="15">
        <v>1</v>
      </c>
      <c r="C2" s="13" t="s">
        <v>15</v>
      </c>
      <c r="D2" s="13">
        <v>2070</v>
      </c>
      <c r="E2" s="13">
        <v>7.6353038862594147</v>
      </c>
      <c r="F2" s="13">
        <v>143</v>
      </c>
      <c r="G2" s="13">
        <v>2</v>
      </c>
      <c r="H2" s="13">
        <v>0</v>
      </c>
      <c r="I2" s="13">
        <v>33</v>
      </c>
      <c r="J2" s="13">
        <v>0</v>
      </c>
      <c r="K2" s="13">
        <v>0</v>
      </c>
      <c r="L2">
        <f>VLOOKUP(F2,$N$2:$P$22,3,TRUE)</f>
        <v>0.84</v>
      </c>
      <c r="M2" s="8">
        <f>(LN(D2)-2)*L2</f>
        <v>4.7336552644579077</v>
      </c>
      <c r="N2" s="4">
        <v>0</v>
      </c>
      <c r="O2" s="4">
        <v>0.49</v>
      </c>
      <c r="P2" s="4">
        <v>0.88</v>
      </c>
      <c r="R2">
        <f>SUM(M2:M44)</f>
        <v>161.25696788630364</v>
      </c>
    </row>
    <row r="3" spans="1:18" x14ac:dyDescent="0.25">
      <c r="A3" s="14">
        <v>44</v>
      </c>
      <c r="B3" s="15">
        <v>2</v>
      </c>
      <c r="C3" s="13" t="s">
        <v>16</v>
      </c>
      <c r="D3" s="13">
        <v>881</v>
      </c>
      <c r="E3" s="13">
        <v>6.7810576259361799</v>
      </c>
      <c r="F3" s="13">
        <v>69</v>
      </c>
      <c r="G3" s="13">
        <v>1</v>
      </c>
      <c r="H3" s="13">
        <v>1</v>
      </c>
      <c r="I3" s="13">
        <v>1</v>
      </c>
      <c r="J3" s="13">
        <v>1</v>
      </c>
      <c r="K3" s="13">
        <v>0</v>
      </c>
      <c r="L3">
        <f>VLOOKUP(F3,$N$2:$P$22,2,TRUE)</f>
        <v>0.38</v>
      </c>
      <c r="M3" s="9">
        <f t="shared" ref="M3:M66" si="0">(LN(D3)-2)*L3</f>
        <v>1.8168018978557483</v>
      </c>
      <c r="N3" s="4">
        <v>15</v>
      </c>
      <c r="O3" s="4">
        <v>0.46</v>
      </c>
      <c r="P3" s="4">
        <v>0.84</v>
      </c>
    </row>
    <row r="4" spans="1:18" x14ac:dyDescent="0.25">
      <c r="A4" s="14">
        <v>44</v>
      </c>
      <c r="B4" s="15">
        <v>3</v>
      </c>
      <c r="C4" s="13" t="s">
        <v>17</v>
      </c>
      <c r="D4" s="13">
        <v>251</v>
      </c>
      <c r="E4" s="13">
        <v>5.5254529391317835</v>
      </c>
      <c r="F4" s="13">
        <v>88</v>
      </c>
      <c r="G4" s="13">
        <v>1</v>
      </c>
      <c r="H4" s="13">
        <v>1</v>
      </c>
      <c r="I4" s="13">
        <v>33</v>
      </c>
      <c r="J4" s="13">
        <v>0</v>
      </c>
      <c r="K4" s="13">
        <v>0</v>
      </c>
      <c r="L4" s="6">
        <f t="shared" ref="L4:L9" si="1">VLOOKUP(F4,$N$2:$P$22,3,TRUE)</f>
        <v>0.76</v>
      </c>
      <c r="M4" s="9">
        <f t="shared" si="0"/>
        <v>2.6793442337401556</v>
      </c>
      <c r="N4" s="4">
        <v>30</v>
      </c>
      <c r="O4" s="4">
        <v>0.43</v>
      </c>
      <c r="P4" s="4">
        <v>0.8</v>
      </c>
    </row>
    <row r="5" spans="1:18" x14ac:dyDescent="0.25">
      <c r="A5" s="14">
        <v>44</v>
      </c>
      <c r="B5" s="15">
        <v>4</v>
      </c>
      <c r="C5" s="13" t="s">
        <v>18</v>
      </c>
      <c r="D5" s="13">
        <v>178</v>
      </c>
      <c r="E5" s="13">
        <v>5.181783550292085</v>
      </c>
      <c r="F5" s="13">
        <v>418</v>
      </c>
      <c r="G5" s="13">
        <v>3</v>
      </c>
      <c r="H5" s="13">
        <v>0</v>
      </c>
      <c r="I5" s="13">
        <v>33</v>
      </c>
      <c r="J5" s="13">
        <v>0</v>
      </c>
      <c r="K5" s="13">
        <v>0</v>
      </c>
      <c r="L5" s="6">
        <f t="shared" si="1"/>
        <v>1.8</v>
      </c>
      <c r="M5" s="9">
        <f t="shared" si="0"/>
        <v>5.7272103905257534</v>
      </c>
      <c r="N5" s="4">
        <v>45</v>
      </c>
      <c r="O5" s="4">
        <v>0.4</v>
      </c>
      <c r="P5" s="4">
        <v>0.78</v>
      </c>
    </row>
    <row r="6" spans="1:18" x14ac:dyDescent="0.25">
      <c r="A6" s="14">
        <v>44</v>
      </c>
      <c r="B6" s="15">
        <v>5</v>
      </c>
      <c r="C6" s="13" t="s">
        <v>19</v>
      </c>
      <c r="D6" s="13">
        <v>541</v>
      </c>
      <c r="E6" s="13">
        <v>6.2934192788464811</v>
      </c>
      <c r="F6" s="13">
        <v>255</v>
      </c>
      <c r="G6" s="13">
        <v>3</v>
      </c>
      <c r="H6" s="13">
        <v>0</v>
      </c>
      <c r="I6" s="13">
        <v>33</v>
      </c>
      <c r="J6" s="13">
        <v>0</v>
      </c>
      <c r="K6" s="13">
        <v>0</v>
      </c>
      <c r="L6" s="6">
        <f t="shared" si="1"/>
        <v>1.52</v>
      </c>
      <c r="M6" s="9">
        <f t="shared" si="0"/>
        <v>6.5259973038466512</v>
      </c>
      <c r="N6" s="4">
        <v>60</v>
      </c>
      <c r="O6" s="4">
        <v>0.38</v>
      </c>
      <c r="P6" s="4">
        <v>0.76</v>
      </c>
    </row>
    <row r="7" spans="1:18" x14ac:dyDescent="0.25">
      <c r="A7" s="14">
        <v>44</v>
      </c>
      <c r="B7" s="15">
        <v>6</v>
      </c>
      <c r="C7" s="13" t="s">
        <v>20</v>
      </c>
      <c r="D7" s="13">
        <v>216</v>
      </c>
      <c r="E7" s="13">
        <v>5.3752784076841653</v>
      </c>
      <c r="F7" s="13">
        <v>88</v>
      </c>
      <c r="G7" s="13">
        <v>1</v>
      </c>
      <c r="H7" s="13">
        <v>1</v>
      </c>
      <c r="I7" s="13">
        <v>33</v>
      </c>
      <c r="J7" s="13">
        <v>0</v>
      </c>
      <c r="K7" s="13">
        <v>0</v>
      </c>
      <c r="L7" s="6">
        <f t="shared" si="1"/>
        <v>0.76</v>
      </c>
      <c r="M7" s="9">
        <f t="shared" si="0"/>
        <v>2.5652115898399659</v>
      </c>
      <c r="N7" s="4">
        <v>75</v>
      </c>
      <c r="O7" s="4">
        <v>0.36</v>
      </c>
      <c r="P7" s="4">
        <v>0.76</v>
      </c>
    </row>
    <row r="8" spans="1:18" x14ac:dyDescent="0.25">
      <c r="A8" s="14">
        <v>44</v>
      </c>
      <c r="B8" s="15">
        <v>7</v>
      </c>
      <c r="C8" s="13" t="s">
        <v>21</v>
      </c>
      <c r="D8" s="13">
        <v>1162</v>
      </c>
      <c r="E8" s="13">
        <v>7.0578979374118562</v>
      </c>
      <c r="F8" s="13">
        <v>184</v>
      </c>
      <c r="G8" s="13">
        <v>3</v>
      </c>
      <c r="H8" s="13">
        <v>0</v>
      </c>
      <c r="I8" s="13">
        <v>33</v>
      </c>
      <c r="J8" s="13">
        <v>0</v>
      </c>
      <c r="K8" s="13">
        <v>0</v>
      </c>
      <c r="L8" s="6">
        <f t="shared" si="1"/>
        <v>1.02</v>
      </c>
      <c r="M8" s="9">
        <f t="shared" si="0"/>
        <v>5.1590558961600932</v>
      </c>
      <c r="N8" s="4">
        <v>90</v>
      </c>
      <c r="O8" s="4">
        <v>0.35</v>
      </c>
      <c r="P8" s="4">
        <v>0.76</v>
      </c>
    </row>
    <row r="9" spans="1:18" x14ac:dyDescent="0.25">
      <c r="A9" s="14">
        <v>44</v>
      </c>
      <c r="B9" s="15">
        <v>8</v>
      </c>
      <c r="C9" s="13" t="s">
        <v>22</v>
      </c>
      <c r="D9" s="13">
        <v>415</v>
      </c>
      <c r="E9" s="13">
        <v>6.0282785202306979</v>
      </c>
      <c r="F9" s="13">
        <v>224</v>
      </c>
      <c r="G9" s="13">
        <v>3</v>
      </c>
      <c r="H9" s="13">
        <v>0</v>
      </c>
      <c r="I9" s="13">
        <v>33</v>
      </c>
      <c r="J9" s="13">
        <v>0</v>
      </c>
      <c r="K9" s="13">
        <v>0</v>
      </c>
      <c r="L9" s="6">
        <f t="shared" si="1"/>
        <v>1.19</v>
      </c>
      <c r="M9" s="9">
        <f t="shared" si="0"/>
        <v>4.7936514390745302</v>
      </c>
      <c r="N9" s="4">
        <v>105</v>
      </c>
      <c r="O9" s="4">
        <v>0.34</v>
      </c>
      <c r="P9" s="4">
        <v>0.78</v>
      </c>
    </row>
    <row r="10" spans="1:18" x14ac:dyDescent="0.25">
      <c r="A10" s="14">
        <v>44</v>
      </c>
      <c r="B10" s="15">
        <v>9</v>
      </c>
      <c r="C10" s="13" t="s">
        <v>23</v>
      </c>
      <c r="D10" s="13">
        <v>180</v>
      </c>
      <c r="E10" s="13">
        <v>5.1929568508902104</v>
      </c>
      <c r="F10" s="13">
        <v>110</v>
      </c>
      <c r="G10" s="13">
        <v>2</v>
      </c>
      <c r="H10" s="13">
        <v>0</v>
      </c>
      <c r="I10" s="13">
        <v>1</v>
      </c>
      <c r="J10" s="13">
        <v>1</v>
      </c>
      <c r="K10" s="13">
        <v>0</v>
      </c>
      <c r="L10" s="6">
        <f t="shared" ref="L10:L11" si="2">VLOOKUP(F10,$N$2:$P$22,2,TRUE)</f>
        <v>0.34</v>
      </c>
      <c r="M10" s="9">
        <f t="shared" si="0"/>
        <v>1.0856053293026717</v>
      </c>
      <c r="N10" s="4">
        <v>120</v>
      </c>
      <c r="O10" s="4">
        <v>0.34</v>
      </c>
      <c r="P10" s="4">
        <v>0.81</v>
      </c>
    </row>
    <row r="11" spans="1:18" x14ac:dyDescent="0.25">
      <c r="A11" s="14">
        <v>44</v>
      </c>
      <c r="B11" s="15">
        <v>10</v>
      </c>
      <c r="C11" s="13" t="s">
        <v>24</v>
      </c>
      <c r="D11" s="13">
        <v>387</v>
      </c>
      <c r="E11" s="13">
        <v>5.9584246930297819</v>
      </c>
      <c r="F11" s="13">
        <v>256</v>
      </c>
      <c r="G11" s="13">
        <v>3</v>
      </c>
      <c r="H11" s="13">
        <v>0</v>
      </c>
      <c r="I11" s="13">
        <v>1</v>
      </c>
      <c r="J11" s="13">
        <v>1</v>
      </c>
      <c r="K11" s="13">
        <v>0</v>
      </c>
      <c r="L11" s="6">
        <f t="shared" si="2"/>
        <v>0.45</v>
      </c>
      <c r="M11" s="9">
        <f t="shared" si="0"/>
        <v>1.7812911118634018</v>
      </c>
      <c r="N11" s="4">
        <v>135</v>
      </c>
      <c r="O11" s="4">
        <v>0.33</v>
      </c>
      <c r="P11" s="4">
        <v>0.84</v>
      </c>
    </row>
    <row r="12" spans="1:18" x14ac:dyDescent="0.25">
      <c r="A12" s="14">
        <v>44</v>
      </c>
      <c r="B12" s="15">
        <v>11</v>
      </c>
      <c r="C12" s="13" t="s">
        <v>25</v>
      </c>
      <c r="D12" s="13">
        <v>382</v>
      </c>
      <c r="E12" s="13">
        <v>5.9454206086065753</v>
      </c>
      <c r="F12" s="13">
        <v>48</v>
      </c>
      <c r="G12" s="13">
        <v>1</v>
      </c>
      <c r="H12" s="13">
        <v>1</v>
      </c>
      <c r="I12" s="13">
        <v>33</v>
      </c>
      <c r="J12" s="13">
        <v>0</v>
      </c>
      <c r="K12" s="13">
        <v>0</v>
      </c>
      <c r="L12" s="6">
        <f t="shared" ref="L12:L18" si="3">VLOOKUP(F12,$N$2:$P$22,3,TRUE)</f>
        <v>0.78</v>
      </c>
      <c r="M12" s="9">
        <f t="shared" si="0"/>
        <v>3.0774280747131288</v>
      </c>
      <c r="N12" s="4">
        <v>150</v>
      </c>
      <c r="O12" s="4">
        <v>0.33</v>
      </c>
      <c r="P12" s="4">
        <v>0.89</v>
      </c>
    </row>
    <row r="13" spans="1:18" x14ac:dyDescent="0.25">
      <c r="A13" s="14">
        <v>44</v>
      </c>
      <c r="B13" s="15">
        <v>12</v>
      </c>
      <c r="C13" s="13" t="s">
        <v>26</v>
      </c>
      <c r="D13" s="13">
        <v>136</v>
      </c>
      <c r="E13" s="13">
        <v>4.9126548857360524</v>
      </c>
      <c r="F13" s="13">
        <v>148</v>
      </c>
      <c r="G13" s="13">
        <v>2</v>
      </c>
      <c r="H13" s="13">
        <v>0</v>
      </c>
      <c r="I13" s="13">
        <v>33</v>
      </c>
      <c r="J13" s="13">
        <v>0</v>
      </c>
      <c r="K13" s="13">
        <v>0</v>
      </c>
      <c r="L13" s="6">
        <f t="shared" si="3"/>
        <v>0.84</v>
      </c>
      <c r="M13" s="9">
        <f t="shared" si="0"/>
        <v>2.4466301040182841</v>
      </c>
      <c r="N13" s="4">
        <v>165</v>
      </c>
      <c r="O13" s="4">
        <v>0.34</v>
      </c>
      <c r="P13" s="4">
        <v>0.95</v>
      </c>
    </row>
    <row r="14" spans="1:18" x14ac:dyDescent="0.25">
      <c r="A14" s="14">
        <v>44</v>
      </c>
      <c r="B14" s="15">
        <v>13</v>
      </c>
      <c r="C14" s="13" t="s">
        <v>27</v>
      </c>
      <c r="D14" s="13">
        <v>940</v>
      </c>
      <c r="E14" s="13">
        <v>6.8458798752640497</v>
      </c>
      <c r="F14" s="13">
        <v>260</v>
      </c>
      <c r="G14" s="13">
        <v>3</v>
      </c>
      <c r="H14" s="13">
        <v>0</v>
      </c>
      <c r="I14" s="13">
        <v>33</v>
      </c>
      <c r="J14" s="13">
        <v>0</v>
      </c>
      <c r="K14" s="13">
        <v>0</v>
      </c>
      <c r="L14" s="6">
        <f t="shared" si="3"/>
        <v>1.52</v>
      </c>
      <c r="M14" s="9">
        <f t="shared" si="0"/>
        <v>7.3657374104013558</v>
      </c>
      <c r="N14" s="4">
        <v>180</v>
      </c>
      <c r="O14" s="4">
        <v>0.35</v>
      </c>
      <c r="P14" s="4">
        <v>1.02</v>
      </c>
    </row>
    <row r="15" spans="1:18" x14ac:dyDescent="0.25">
      <c r="A15" s="14">
        <v>44</v>
      </c>
      <c r="B15" s="15">
        <v>14</v>
      </c>
      <c r="C15" s="13" t="s">
        <v>28</v>
      </c>
      <c r="D15" s="13">
        <v>491</v>
      </c>
      <c r="E15" s="13">
        <v>6.1964441277945204</v>
      </c>
      <c r="F15" s="13">
        <v>129</v>
      </c>
      <c r="G15" s="13">
        <v>2</v>
      </c>
      <c r="H15" s="13">
        <v>0</v>
      </c>
      <c r="I15" s="13">
        <v>33</v>
      </c>
      <c r="J15" s="13">
        <v>0</v>
      </c>
      <c r="K15" s="13">
        <v>0</v>
      </c>
      <c r="L15" s="6">
        <f t="shared" si="3"/>
        <v>0.81</v>
      </c>
      <c r="M15" s="9">
        <f t="shared" si="0"/>
        <v>3.3991197435135616</v>
      </c>
      <c r="N15" s="4">
        <v>195</v>
      </c>
      <c r="O15" s="4">
        <v>0.36</v>
      </c>
      <c r="P15" s="4">
        <v>1.1000000000000001</v>
      </c>
    </row>
    <row r="16" spans="1:18" x14ac:dyDescent="0.25">
      <c r="A16" s="14">
        <v>44</v>
      </c>
      <c r="B16" s="15">
        <v>15</v>
      </c>
      <c r="C16" s="13" t="s">
        <v>29</v>
      </c>
      <c r="D16" s="13">
        <v>659</v>
      </c>
      <c r="E16" s="13">
        <v>6.4907235345025072</v>
      </c>
      <c r="F16" s="13">
        <v>181</v>
      </c>
      <c r="G16" s="13">
        <v>3</v>
      </c>
      <c r="H16" s="13">
        <v>0</v>
      </c>
      <c r="I16" s="13">
        <v>33</v>
      </c>
      <c r="J16" s="13">
        <v>0</v>
      </c>
      <c r="K16" s="13">
        <v>0</v>
      </c>
      <c r="L16" s="6">
        <f t="shared" si="3"/>
        <v>1.02</v>
      </c>
      <c r="M16" s="9">
        <f t="shared" si="0"/>
        <v>4.5805380051925573</v>
      </c>
      <c r="N16" s="4">
        <v>210</v>
      </c>
      <c r="O16" s="4">
        <v>0.38</v>
      </c>
      <c r="P16" s="4">
        <v>1.19</v>
      </c>
    </row>
    <row r="17" spans="1:16" x14ac:dyDescent="0.25">
      <c r="A17" s="14">
        <v>44</v>
      </c>
      <c r="B17" s="15">
        <v>16</v>
      </c>
      <c r="C17" s="13" t="s">
        <v>30</v>
      </c>
      <c r="D17" s="13">
        <v>325</v>
      </c>
      <c r="E17" s="13">
        <v>5.7838251823297373</v>
      </c>
      <c r="F17" s="13">
        <v>221</v>
      </c>
      <c r="G17" s="13">
        <v>3</v>
      </c>
      <c r="H17" s="13">
        <v>0</v>
      </c>
      <c r="I17" s="13">
        <v>33</v>
      </c>
      <c r="J17" s="13">
        <v>0</v>
      </c>
      <c r="K17" s="13">
        <v>0</v>
      </c>
      <c r="L17" s="6">
        <f t="shared" si="3"/>
        <v>1.19</v>
      </c>
      <c r="M17" s="9">
        <f t="shared" si="0"/>
        <v>4.5027519669723874</v>
      </c>
      <c r="N17" s="4">
        <v>225</v>
      </c>
      <c r="O17" s="4">
        <v>0.4</v>
      </c>
      <c r="P17" s="4">
        <v>1.29</v>
      </c>
    </row>
    <row r="18" spans="1:16" x14ac:dyDescent="0.25">
      <c r="A18" s="14">
        <v>44</v>
      </c>
      <c r="B18" s="15">
        <v>17</v>
      </c>
      <c r="C18" s="13" t="s">
        <v>31</v>
      </c>
      <c r="D18" s="13">
        <v>568</v>
      </c>
      <c r="E18" s="13">
        <v>6.3421214187211516</v>
      </c>
      <c r="F18" s="13">
        <v>238</v>
      </c>
      <c r="G18" s="13">
        <v>3</v>
      </c>
      <c r="H18" s="13">
        <v>0</v>
      </c>
      <c r="I18" s="13">
        <v>33</v>
      </c>
      <c r="J18" s="13">
        <v>0</v>
      </c>
      <c r="K18" s="13">
        <v>0</v>
      </c>
      <c r="L18" s="6">
        <f t="shared" si="3"/>
        <v>1.29</v>
      </c>
      <c r="M18" s="9">
        <f t="shared" si="0"/>
        <v>5.6013366301502856</v>
      </c>
      <c r="N18" s="4">
        <v>240</v>
      </c>
      <c r="O18" s="4">
        <v>0.42</v>
      </c>
      <c r="P18" s="4">
        <v>1.4</v>
      </c>
    </row>
    <row r="19" spans="1:16" x14ac:dyDescent="0.25">
      <c r="A19" s="14">
        <v>44</v>
      </c>
      <c r="B19" s="15">
        <v>18</v>
      </c>
      <c r="C19" s="13" t="s">
        <v>32</v>
      </c>
      <c r="D19" s="13">
        <v>177</v>
      </c>
      <c r="E19" s="13">
        <v>5.1761497325738288</v>
      </c>
      <c r="F19" s="13">
        <v>114</v>
      </c>
      <c r="G19" s="13">
        <v>2</v>
      </c>
      <c r="H19" s="13">
        <v>0</v>
      </c>
      <c r="I19" s="13">
        <v>1</v>
      </c>
      <c r="J19" s="13">
        <v>1</v>
      </c>
      <c r="K19" s="13">
        <v>0</v>
      </c>
      <c r="L19" s="6">
        <f t="shared" ref="L19:L20" si="4">VLOOKUP(F19,$N$2:$P$22,2,TRUE)</f>
        <v>0.34</v>
      </c>
      <c r="M19" s="9">
        <f t="shared" si="0"/>
        <v>1.0798909090751019</v>
      </c>
      <c r="N19" s="4">
        <v>255</v>
      </c>
      <c r="O19" s="4">
        <v>0.45</v>
      </c>
      <c r="P19" s="4">
        <v>1.52</v>
      </c>
    </row>
    <row r="20" spans="1:16" x14ac:dyDescent="0.25">
      <c r="A20" s="14">
        <v>44</v>
      </c>
      <c r="B20" s="15">
        <v>19</v>
      </c>
      <c r="C20" s="13" t="s">
        <v>33</v>
      </c>
      <c r="D20" s="13">
        <v>93</v>
      </c>
      <c r="E20" s="13">
        <v>4.5325994931532563</v>
      </c>
      <c r="F20" s="13">
        <v>223</v>
      </c>
      <c r="G20" s="13">
        <v>3</v>
      </c>
      <c r="H20" s="13">
        <v>0</v>
      </c>
      <c r="I20" s="13">
        <v>1</v>
      </c>
      <c r="J20" s="13">
        <v>1</v>
      </c>
      <c r="K20" s="13">
        <v>0</v>
      </c>
      <c r="L20" s="6">
        <f t="shared" si="4"/>
        <v>0.38</v>
      </c>
      <c r="M20" s="9">
        <f t="shared" si="0"/>
        <v>0.96238780739823737</v>
      </c>
      <c r="N20" s="4">
        <v>270</v>
      </c>
      <c r="O20" s="4">
        <v>0.48</v>
      </c>
      <c r="P20" s="4">
        <v>1.66</v>
      </c>
    </row>
    <row r="21" spans="1:16" x14ac:dyDescent="0.25">
      <c r="A21" s="14">
        <v>44</v>
      </c>
      <c r="B21" s="15">
        <v>20</v>
      </c>
      <c r="C21" s="13" t="s">
        <v>34</v>
      </c>
      <c r="D21" s="13">
        <v>2027</v>
      </c>
      <c r="E21" s="13">
        <v>7.6143121464519998</v>
      </c>
      <c r="F21" s="13">
        <v>279</v>
      </c>
      <c r="G21" s="13">
        <v>3</v>
      </c>
      <c r="H21" s="13">
        <v>0</v>
      </c>
      <c r="I21" s="13">
        <v>33</v>
      </c>
      <c r="J21" s="13">
        <v>0</v>
      </c>
      <c r="K21" s="13">
        <v>0</v>
      </c>
      <c r="L21" s="6">
        <f>VLOOKUP(F21,$N$2:$P$22,3,TRUE)</f>
        <v>1.66</v>
      </c>
      <c r="M21" s="9">
        <f t="shared" si="0"/>
        <v>9.3197581631103201</v>
      </c>
      <c r="N21" s="4">
        <v>285</v>
      </c>
      <c r="O21" s="4">
        <v>0.52</v>
      </c>
      <c r="P21" s="4">
        <v>1.8</v>
      </c>
    </row>
    <row r="22" spans="1:16" x14ac:dyDescent="0.25">
      <c r="A22" s="14">
        <v>44</v>
      </c>
      <c r="B22" s="15">
        <v>21</v>
      </c>
      <c r="C22" s="13" t="s">
        <v>35</v>
      </c>
      <c r="D22" s="13">
        <v>505</v>
      </c>
      <c r="E22" s="13">
        <v>6.2245584292753602</v>
      </c>
      <c r="F22" s="13">
        <v>222</v>
      </c>
      <c r="G22" s="13">
        <v>3</v>
      </c>
      <c r="H22" s="13">
        <v>0</v>
      </c>
      <c r="I22" s="13">
        <v>1</v>
      </c>
      <c r="J22" s="13">
        <v>1</v>
      </c>
      <c r="K22" s="13">
        <v>0</v>
      </c>
      <c r="L22" s="6">
        <f>VLOOKUP(F22,$N$2:$P$22,2,TRUE)</f>
        <v>0.38</v>
      </c>
      <c r="M22" s="9">
        <f t="shared" si="0"/>
        <v>1.6053322031246369</v>
      </c>
      <c r="N22" s="4">
        <v>300</v>
      </c>
      <c r="O22" s="4">
        <v>0.52</v>
      </c>
      <c r="P22" s="4">
        <v>1.8</v>
      </c>
    </row>
    <row r="23" spans="1:16" x14ac:dyDescent="0.25">
      <c r="A23" s="14">
        <v>44</v>
      </c>
      <c r="B23" s="15">
        <v>22</v>
      </c>
      <c r="C23" s="13" t="s">
        <v>36</v>
      </c>
      <c r="D23" s="13">
        <v>638</v>
      </c>
      <c r="E23" s="13">
        <v>6.4583382833447898</v>
      </c>
      <c r="F23" s="13">
        <v>67</v>
      </c>
      <c r="G23" s="13">
        <v>1</v>
      </c>
      <c r="H23" s="13">
        <v>1</v>
      </c>
      <c r="I23" s="13">
        <v>33</v>
      </c>
      <c r="J23" s="13">
        <v>0</v>
      </c>
      <c r="K23" s="13">
        <v>0</v>
      </c>
      <c r="L23" s="6">
        <f>VLOOKUP(F23,$N$2:$P$22,3,TRUE)</f>
        <v>0.76</v>
      </c>
      <c r="M23" s="9">
        <f t="shared" si="0"/>
        <v>3.3883370953420404</v>
      </c>
    </row>
    <row r="24" spans="1:16" x14ac:dyDescent="0.25">
      <c r="A24" s="14">
        <v>44</v>
      </c>
      <c r="B24" s="15">
        <v>23</v>
      </c>
      <c r="C24" s="13" t="s">
        <v>37</v>
      </c>
      <c r="D24" s="13">
        <v>724</v>
      </c>
      <c r="E24" s="13">
        <v>6.584791392385716</v>
      </c>
      <c r="F24" s="13">
        <v>226</v>
      </c>
      <c r="G24" s="13">
        <v>3</v>
      </c>
      <c r="H24" s="13">
        <v>0</v>
      </c>
      <c r="I24" s="13">
        <v>1</v>
      </c>
      <c r="J24" s="13">
        <v>1</v>
      </c>
      <c r="K24" s="13">
        <v>0</v>
      </c>
      <c r="L24" s="6">
        <f t="shared" ref="L24:L27" si="5">VLOOKUP(F24,$N$2:$P$22,2,TRUE)</f>
        <v>0.4</v>
      </c>
      <c r="M24" s="9">
        <f t="shared" si="0"/>
        <v>1.8339165569542866</v>
      </c>
    </row>
    <row r="25" spans="1:16" x14ac:dyDescent="0.25">
      <c r="A25" s="14">
        <v>44</v>
      </c>
      <c r="B25" s="15">
        <v>24</v>
      </c>
      <c r="C25" s="13" t="s">
        <v>38</v>
      </c>
      <c r="D25" s="13">
        <v>167</v>
      </c>
      <c r="E25" s="13">
        <v>5.1179938124167554</v>
      </c>
      <c r="F25" s="13">
        <v>117</v>
      </c>
      <c r="G25" s="13">
        <v>2</v>
      </c>
      <c r="H25" s="13">
        <v>0</v>
      </c>
      <c r="I25" s="13">
        <v>1</v>
      </c>
      <c r="J25" s="13">
        <v>1</v>
      </c>
      <c r="K25" s="13">
        <v>0</v>
      </c>
      <c r="L25" s="6">
        <f t="shared" si="5"/>
        <v>0.34</v>
      </c>
      <c r="M25" s="9">
        <f t="shared" si="0"/>
        <v>1.0601178962216968</v>
      </c>
    </row>
    <row r="26" spans="1:16" x14ac:dyDescent="0.25">
      <c r="A26" s="14">
        <v>44</v>
      </c>
      <c r="B26" s="15">
        <v>25</v>
      </c>
      <c r="C26" s="13" t="s">
        <v>39</v>
      </c>
      <c r="D26" s="13">
        <v>198</v>
      </c>
      <c r="E26" s="13">
        <v>5.2882670306945352</v>
      </c>
      <c r="F26" s="16"/>
      <c r="G26" s="12"/>
      <c r="H26" s="12"/>
      <c r="I26" s="13">
        <v>1</v>
      </c>
      <c r="J26" s="13">
        <v>1</v>
      </c>
      <c r="K26" s="13">
        <v>0</v>
      </c>
      <c r="L26" s="6">
        <f t="shared" si="5"/>
        <v>0.49</v>
      </c>
      <c r="M26" s="9">
        <f t="shared" si="0"/>
        <v>1.6112508450403222</v>
      </c>
    </row>
    <row r="27" spans="1:16" x14ac:dyDescent="0.25">
      <c r="A27" s="14">
        <v>44</v>
      </c>
      <c r="B27" s="15">
        <v>26</v>
      </c>
      <c r="C27" s="13" t="s">
        <v>40</v>
      </c>
      <c r="D27" s="13">
        <v>144</v>
      </c>
      <c r="E27" s="13">
        <v>4.9698132995760007</v>
      </c>
      <c r="F27" s="13">
        <v>248</v>
      </c>
      <c r="G27" s="13">
        <v>3</v>
      </c>
      <c r="H27" s="13">
        <v>0</v>
      </c>
      <c r="I27" s="13">
        <v>1</v>
      </c>
      <c r="J27" s="13">
        <v>1</v>
      </c>
      <c r="K27" s="13">
        <v>0</v>
      </c>
      <c r="L27" s="6">
        <f t="shared" si="5"/>
        <v>0.42</v>
      </c>
      <c r="M27" s="9">
        <f t="shared" si="0"/>
        <v>1.2473215858219202</v>
      </c>
    </row>
    <row r="28" spans="1:16" x14ac:dyDescent="0.25">
      <c r="A28" s="14">
        <v>44</v>
      </c>
      <c r="B28" s="15">
        <v>28</v>
      </c>
      <c r="C28" s="13" t="s">
        <v>41</v>
      </c>
      <c r="D28" s="13">
        <v>366</v>
      </c>
      <c r="E28" s="13">
        <v>5.9026333334013659</v>
      </c>
      <c r="F28" s="13">
        <v>47</v>
      </c>
      <c r="G28" s="13">
        <v>1</v>
      </c>
      <c r="H28" s="13">
        <v>1</v>
      </c>
      <c r="I28" s="13">
        <v>1</v>
      </c>
      <c r="J28" s="13">
        <v>1</v>
      </c>
      <c r="K28" s="13">
        <v>0</v>
      </c>
      <c r="L28" s="6">
        <f t="shared" ref="L28:L30" si="6">VLOOKUP(F28,$N$2:$P$22,3,TRUE)</f>
        <v>0.78</v>
      </c>
      <c r="M28" s="9">
        <f t="shared" si="0"/>
        <v>3.0440540000530656</v>
      </c>
    </row>
    <row r="29" spans="1:16" x14ac:dyDescent="0.25">
      <c r="A29" s="14">
        <v>44</v>
      </c>
      <c r="B29" s="15">
        <v>29</v>
      </c>
      <c r="C29" s="13" t="s">
        <v>42</v>
      </c>
      <c r="D29" s="13">
        <v>478</v>
      </c>
      <c r="E29" s="13">
        <v>6.1696107324914564</v>
      </c>
      <c r="F29" s="13">
        <v>229</v>
      </c>
      <c r="G29" s="13">
        <v>3</v>
      </c>
      <c r="H29" s="13">
        <v>0</v>
      </c>
      <c r="I29" s="13">
        <v>33</v>
      </c>
      <c r="J29" s="13">
        <v>0</v>
      </c>
      <c r="K29" s="13">
        <v>0</v>
      </c>
      <c r="L29" s="6">
        <f t="shared" si="6"/>
        <v>1.29</v>
      </c>
      <c r="M29" s="9">
        <f t="shared" si="0"/>
        <v>5.3787978449139793</v>
      </c>
    </row>
    <row r="30" spans="1:16" x14ac:dyDescent="0.25">
      <c r="A30" s="14">
        <v>44</v>
      </c>
      <c r="B30" s="15">
        <v>30</v>
      </c>
      <c r="C30" s="13" t="s">
        <v>43</v>
      </c>
      <c r="D30" s="13">
        <v>107</v>
      </c>
      <c r="E30" s="13">
        <v>4.6728288344619058</v>
      </c>
      <c r="F30" s="13">
        <v>112</v>
      </c>
      <c r="G30" s="13">
        <v>2</v>
      </c>
      <c r="H30" s="13">
        <v>0</v>
      </c>
      <c r="I30" s="13">
        <v>33</v>
      </c>
      <c r="J30" s="13">
        <v>0</v>
      </c>
      <c r="K30" s="13">
        <v>0</v>
      </c>
      <c r="L30" s="6">
        <f t="shared" si="6"/>
        <v>0.78</v>
      </c>
      <c r="M30" s="9">
        <f t="shared" si="0"/>
        <v>2.0848064908802866</v>
      </c>
    </row>
    <row r="31" spans="1:16" x14ac:dyDescent="0.25">
      <c r="A31" s="14">
        <v>44</v>
      </c>
      <c r="B31" s="15">
        <v>31</v>
      </c>
      <c r="C31" s="13" t="s">
        <v>44</v>
      </c>
      <c r="D31" s="13">
        <v>306</v>
      </c>
      <c r="E31" s="13">
        <v>5.7235851019523807</v>
      </c>
      <c r="F31" s="13">
        <v>120</v>
      </c>
      <c r="G31" s="13">
        <v>2</v>
      </c>
      <c r="H31" s="13">
        <v>0</v>
      </c>
      <c r="I31" s="13">
        <v>33</v>
      </c>
      <c r="J31" s="13">
        <v>0</v>
      </c>
      <c r="K31" s="13">
        <v>0</v>
      </c>
      <c r="L31" s="6">
        <f t="shared" ref="L31:L33" si="7">VLOOKUP(F31,$N$2:$P$22,2,TRUE)</f>
        <v>0.34</v>
      </c>
      <c r="M31" s="9">
        <f t="shared" si="0"/>
        <v>1.2660189346638095</v>
      </c>
    </row>
    <row r="32" spans="1:16" x14ac:dyDescent="0.25">
      <c r="A32" s="14">
        <v>44</v>
      </c>
      <c r="B32" s="15">
        <v>32</v>
      </c>
      <c r="C32" s="13" t="s">
        <v>45</v>
      </c>
      <c r="D32" s="13">
        <v>165</v>
      </c>
      <c r="E32" s="13">
        <v>5.1059454739005803</v>
      </c>
      <c r="F32" s="13">
        <v>101</v>
      </c>
      <c r="G32" s="13">
        <v>2</v>
      </c>
      <c r="H32" s="13">
        <v>0</v>
      </c>
      <c r="I32" s="13">
        <v>1</v>
      </c>
      <c r="J32" s="13">
        <v>1</v>
      </c>
      <c r="K32" s="13">
        <v>0</v>
      </c>
      <c r="L32" s="6">
        <f t="shared" si="7"/>
        <v>0.35</v>
      </c>
      <c r="M32" s="9">
        <f t="shared" si="0"/>
        <v>1.0870809158652031</v>
      </c>
    </row>
    <row r="33" spans="1:13" x14ac:dyDescent="0.25">
      <c r="A33" s="14">
        <v>44</v>
      </c>
      <c r="B33" s="15">
        <v>33</v>
      </c>
      <c r="C33" s="13" t="s">
        <v>46</v>
      </c>
      <c r="D33" s="13">
        <v>1295</v>
      </c>
      <c r="E33" s="13">
        <v>7.1662659741336379</v>
      </c>
      <c r="F33" s="13">
        <v>323</v>
      </c>
      <c r="G33" s="13">
        <v>3</v>
      </c>
      <c r="H33" s="13">
        <v>0</v>
      </c>
      <c r="I33" s="13">
        <v>1</v>
      </c>
      <c r="J33" s="13">
        <v>1</v>
      </c>
      <c r="K33" s="13">
        <v>0</v>
      </c>
      <c r="L33" s="6">
        <f t="shared" si="7"/>
        <v>0.52</v>
      </c>
      <c r="M33" s="9">
        <f t="shared" si="0"/>
        <v>2.6864583065494916</v>
      </c>
    </row>
    <row r="34" spans="1:13" x14ac:dyDescent="0.25">
      <c r="A34" s="14">
        <v>44</v>
      </c>
      <c r="B34" s="15">
        <v>34</v>
      </c>
      <c r="C34" s="13" t="s">
        <v>47</v>
      </c>
      <c r="D34" s="13">
        <v>175</v>
      </c>
      <c r="E34" s="13">
        <v>5.1647859739235145</v>
      </c>
      <c r="F34" s="13">
        <v>260</v>
      </c>
      <c r="G34" s="13">
        <v>3</v>
      </c>
      <c r="H34" s="13">
        <v>0</v>
      </c>
      <c r="I34" s="13">
        <v>1</v>
      </c>
      <c r="J34" s="13">
        <v>1</v>
      </c>
      <c r="K34" s="13">
        <v>0</v>
      </c>
      <c r="L34" s="6">
        <f t="shared" ref="L34:L36" si="8">VLOOKUP(F34,$N$2:$P$22,3,TRUE)</f>
        <v>1.52</v>
      </c>
      <c r="M34" s="9">
        <f t="shared" si="0"/>
        <v>4.8104746803637424</v>
      </c>
    </row>
    <row r="35" spans="1:13" x14ac:dyDescent="0.25">
      <c r="A35" s="14">
        <v>44</v>
      </c>
      <c r="B35" s="15">
        <v>35</v>
      </c>
      <c r="C35" s="13" t="s">
        <v>48</v>
      </c>
      <c r="D35" s="13">
        <v>807</v>
      </c>
      <c r="E35" s="13">
        <v>6.6933236682699491</v>
      </c>
      <c r="F35" s="13">
        <v>151</v>
      </c>
      <c r="G35" s="13">
        <v>2</v>
      </c>
      <c r="H35" s="13">
        <v>0</v>
      </c>
      <c r="I35" s="13">
        <v>33</v>
      </c>
      <c r="J35" s="13">
        <v>0</v>
      </c>
      <c r="K35" s="13">
        <v>0</v>
      </c>
      <c r="L35" s="6">
        <f t="shared" si="8"/>
        <v>0.89</v>
      </c>
      <c r="M35" s="9">
        <f t="shared" si="0"/>
        <v>4.1770580647602547</v>
      </c>
    </row>
    <row r="36" spans="1:13" x14ac:dyDescent="0.25">
      <c r="A36" s="14">
        <v>44</v>
      </c>
      <c r="B36" s="15">
        <v>36</v>
      </c>
      <c r="C36" s="13" t="s">
        <v>49</v>
      </c>
      <c r="D36" s="13">
        <v>421</v>
      </c>
      <c r="E36" s="13">
        <v>6.0426328336823811</v>
      </c>
      <c r="F36" s="13">
        <v>204</v>
      </c>
      <c r="G36" s="13">
        <v>3</v>
      </c>
      <c r="H36" s="13">
        <v>0</v>
      </c>
      <c r="I36" s="13">
        <v>33</v>
      </c>
      <c r="J36" s="13">
        <v>0</v>
      </c>
      <c r="K36" s="13">
        <v>0</v>
      </c>
      <c r="L36" s="6">
        <f t="shared" si="8"/>
        <v>1.1000000000000001</v>
      </c>
      <c r="M36" s="9">
        <f t="shared" si="0"/>
        <v>4.4468961170506196</v>
      </c>
    </row>
    <row r="37" spans="1:13" x14ac:dyDescent="0.25">
      <c r="A37" s="14">
        <v>44</v>
      </c>
      <c r="B37" s="15">
        <v>37</v>
      </c>
      <c r="C37" s="13" t="s">
        <v>50</v>
      </c>
      <c r="D37" s="13">
        <v>490</v>
      </c>
      <c r="E37" s="13">
        <v>6.1944053911046719</v>
      </c>
      <c r="F37" s="13">
        <v>501</v>
      </c>
      <c r="G37" s="13">
        <v>3</v>
      </c>
      <c r="H37" s="13">
        <v>0</v>
      </c>
      <c r="I37" s="13">
        <v>33</v>
      </c>
      <c r="J37" s="13">
        <v>0</v>
      </c>
      <c r="K37" s="13">
        <v>0</v>
      </c>
      <c r="L37" s="6">
        <f>VLOOKUP(F37,$N$2:$P$22,2,TRUE)</f>
        <v>0.52</v>
      </c>
      <c r="M37" s="9">
        <f t="shared" si="0"/>
        <v>2.1810908033744294</v>
      </c>
    </row>
    <row r="38" spans="1:13" x14ac:dyDescent="0.25">
      <c r="A38" s="14">
        <v>44</v>
      </c>
      <c r="B38" s="15">
        <v>38</v>
      </c>
      <c r="C38" s="13" t="s">
        <v>51</v>
      </c>
      <c r="D38" s="13">
        <v>257</v>
      </c>
      <c r="E38" s="13">
        <v>5.5490760848952201</v>
      </c>
      <c r="F38" s="13">
        <v>121</v>
      </c>
      <c r="G38" s="13">
        <v>2</v>
      </c>
      <c r="H38" s="13">
        <v>0</v>
      </c>
      <c r="I38" s="13">
        <v>1</v>
      </c>
      <c r="J38" s="13">
        <v>1</v>
      </c>
      <c r="K38" s="13">
        <v>0</v>
      </c>
      <c r="L38" s="6">
        <f t="shared" ref="L38:L41" si="9">VLOOKUP(F38,$N$2:$P$22,3,TRUE)</f>
        <v>0.81</v>
      </c>
      <c r="M38" s="9">
        <f t="shared" si="0"/>
        <v>2.8747516287651282</v>
      </c>
    </row>
    <row r="39" spans="1:13" x14ac:dyDescent="0.25">
      <c r="A39" s="14">
        <v>44</v>
      </c>
      <c r="B39" s="15">
        <v>39</v>
      </c>
      <c r="C39" s="13" t="s">
        <v>52</v>
      </c>
      <c r="D39" s="13">
        <v>170</v>
      </c>
      <c r="E39" s="13">
        <v>5.1357984370502621</v>
      </c>
      <c r="F39" s="13">
        <v>238</v>
      </c>
      <c r="G39" s="13">
        <v>3</v>
      </c>
      <c r="H39" s="13">
        <v>0</v>
      </c>
      <c r="I39" s="13">
        <v>33</v>
      </c>
      <c r="J39" s="13">
        <v>0</v>
      </c>
      <c r="K39" s="13">
        <v>0</v>
      </c>
      <c r="L39" s="6">
        <f t="shared" si="9"/>
        <v>1.29</v>
      </c>
      <c r="M39" s="9">
        <f t="shared" si="0"/>
        <v>4.0451799837948386</v>
      </c>
    </row>
    <row r="40" spans="1:13" x14ac:dyDescent="0.25">
      <c r="A40" s="14">
        <v>44</v>
      </c>
      <c r="B40" s="15">
        <v>40</v>
      </c>
      <c r="C40" s="13" t="s">
        <v>53</v>
      </c>
      <c r="D40" s="13">
        <v>857</v>
      </c>
      <c r="E40" s="13">
        <v>6.75343791859778</v>
      </c>
      <c r="F40" s="13">
        <v>293</v>
      </c>
      <c r="G40" s="13">
        <v>3</v>
      </c>
      <c r="H40" s="13">
        <v>0</v>
      </c>
      <c r="I40" s="13">
        <v>33</v>
      </c>
      <c r="J40" s="13">
        <v>0</v>
      </c>
      <c r="K40" s="13">
        <v>0</v>
      </c>
      <c r="L40" s="6">
        <f t="shared" si="9"/>
        <v>1.8</v>
      </c>
      <c r="M40" s="9">
        <f t="shared" si="0"/>
        <v>8.5561882534760034</v>
      </c>
    </row>
    <row r="41" spans="1:13" x14ac:dyDescent="0.25">
      <c r="A41" s="14">
        <v>44</v>
      </c>
      <c r="B41" s="15">
        <v>41</v>
      </c>
      <c r="C41" s="13" t="s">
        <v>54</v>
      </c>
      <c r="D41" s="13">
        <v>730</v>
      </c>
      <c r="E41" s="13">
        <v>6.5930445341424369</v>
      </c>
      <c r="F41" s="13">
        <v>165</v>
      </c>
      <c r="G41" s="13">
        <v>2</v>
      </c>
      <c r="H41" s="13">
        <v>0</v>
      </c>
      <c r="I41" s="13">
        <v>33</v>
      </c>
      <c r="J41" s="13">
        <v>0</v>
      </c>
      <c r="K41" s="13">
        <v>0</v>
      </c>
      <c r="L41" s="6">
        <f t="shared" si="9"/>
        <v>0.95</v>
      </c>
      <c r="M41" s="9">
        <f t="shared" si="0"/>
        <v>4.3633923074353147</v>
      </c>
    </row>
    <row r="42" spans="1:13" x14ac:dyDescent="0.25">
      <c r="A42" s="14">
        <v>44</v>
      </c>
      <c r="B42" s="15">
        <v>42</v>
      </c>
      <c r="C42" s="13" t="s">
        <v>55</v>
      </c>
      <c r="D42" s="13">
        <v>484</v>
      </c>
      <c r="E42" s="13">
        <v>6.1820849067166321</v>
      </c>
      <c r="F42" s="13">
        <v>544</v>
      </c>
      <c r="G42" s="13">
        <v>3</v>
      </c>
      <c r="H42" s="13">
        <v>0</v>
      </c>
      <c r="I42" s="13">
        <v>33</v>
      </c>
      <c r="J42" s="13">
        <v>0</v>
      </c>
      <c r="K42" s="13">
        <v>0</v>
      </c>
      <c r="L42" s="6">
        <f>VLOOKUP(F42,$N$2:$P$22,2,TRUE)</f>
        <v>0.52</v>
      </c>
      <c r="M42" s="9">
        <f t="shared" si="0"/>
        <v>2.1746841514926487</v>
      </c>
    </row>
    <row r="43" spans="1:13" x14ac:dyDescent="0.25">
      <c r="A43" s="14">
        <v>44</v>
      </c>
      <c r="B43" s="15">
        <v>43</v>
      </c>
      <c r="C43" s="13" t="s">
        <v>56</v>
      </c>
      <c r="D43" s="13">
        <v>1443</v>
      </c>
      <c r="E43" s="13">
        <v>7.2744795587738711</v>
      </c>
      <c r="F43" s="13">
        <v>301</v>
      </c>
      <c r="G43" s="13">
        <v>3</v>
      </c>
      <c r="H43" s="13">
        <v>0</v>
      </c>
      <c r="I43" s="13">
        <v>1</v>
      </c>
      <c r="J43" s="13">
        <v>1</v>
      </c>
      <c r="K43" s="13">
        <v>0</v>
      </c>
      <c r="L43" s="6">
        <f t="shared" ref="L43:L52" si="10">VLOOKUP(F43,$N$2:$P$22,3,TRUE)</f>
        <v>1.8</v>
      </c>
      <c r="M43" s="9">
        <f t="shared" si="0"/>
        <v>9.494063205792969</v>
      </c>
    </row>
    <row r="44" spans="1:13" x14ac:dyDescent="0.25">
      <c r="A44" s="14">
        <v>44</v>
      </c>
      <c r="B44" s="15">
        <v>44</v>
      </c>
      <c r="C44" s="13" t="s">
        <v>57</v>
      </c>
      <c r="D44" s="13">
        <v>896</v>
      </c>
      <c r="E44" s="13">
        <v>6.7979404129749303</v>
      </c>
      <c r="F44" s="13">
        <v>557</v>
      </c>
      <c r="G44" s="13">
        <v>3</v>
      </c>
      <c r="H44" s="13">
        <v>0</v>
      </c>
      <c r="I44" s="13">
        <v>33</v>
      </c>
      <c r="J44" s="13">
        <v>0</v>
      </c>
      <c r="K44" s="13">
        <v>0</v>
      </c>
      <c r="L44" s="6">
        <f t="shared" si="10"/>
        <v>1.8</v>
      </c>
      <c r="M44" s="9">
        <f t="shared" si="0"/>
        <v>8.6362927433548755</v>
      </c>
    </row>
    <row r="45" spans="1:13" x14ac:dyDescent="0.25">
      <c r="A45" s="14">
        <v>44</v>
      </c>
      <c r="B45" s="15">
        <v>45</v>
      </c>
      <c r="C45" s="13" t="s">
        <v>58</v>
      </c>
      <c r="D45" s="13">
        <v>481</v>
      </c>
      <c r="E45" s="13">
        <v>6.1758672701057611</v>
      </c>
      <c r="F45" s="13">
        <v>205</v>
      </c>
      <c r="G45" s="13">
        <v>3</v>
      </c>
      <c r="H45" s="13">
        <v>0</v>
      </c>
      <c r="I45" s="13">
        <v>33</v>
      </c>
      <c r="J45" s="13">
        <v>0</v>
      </c>
      <c r="K45" s="13">
        <v>0</v>
      </c>
      <c r="L45" s="6">
        <f t="shared" si="10"/>
        <v>1.1000000000000001</v>
      </c>
      <c r="M45" s="9">
        <f t="shared" si="0"/>
        <v>4.5934539971163373</v>
      </c>
    </row>
    <row r="46" spans="1:13" x14ac:dyDescent="0.25">
      <c r="A46" s="14">
        <v>48</v>
      </c>
      <c r="B46" s="15">
        <v>1</v>
      </c>
      <c r="C46" s="13" t="s">
        <v>59</v>
      </c>
      <c r="D46" s="12"/>
      <c r="E46" s="12"/>
      <c r="F46" s="13">
        <v>268</v>
      </c>
      <c r="G46" s="13">
        <v>3</v>
      </c>
      <c r="H46" s="13">
        <v>0</v>
      </c>
      <c r="I46" s="13">
        <v>33</v>
      </c>
      <c r="J46" s="13">
        <v>0</v>
      </c>
      <c r="K46" s="13">
        <v>1</v>
      </c>
      <c r="L46" s="6">
        <f t="shared" si="10"/>
        <v>1.52</v>
      </c>
      <c r="M46" s="9"/>
    </row>
    <row r="47" spans="1:13" x14ac:dyDescent="0.25">
      <c r="A47" s="14">
        <v>48</v>
      </c>
      <c r="B47" s="15">
        <v>2</v>
      </c>
      <c r="C47" s="13" t="s">
        <v>60</v>
      </c>
      <c r="D47" s="13">
        <v>577</v>
      </c>
      <c r="E47" s="13">
        <v>6.3578422665080998</v>
      </c>
      <c r="F47" s="13">
        <v>179</v>
      </c>
      <c r="G47" s="13">
        <v>2</v>
      </c>
      <c r="H47" s="13">
        <v>0</v>
      </c>
      <c r="I47" s="13">
        <v>5</v>
      </c>
      <c r="J47" s="13">
        <v>0</v>
      </c>
      <c r="K47" s="13">
        <v>0</v>
      </c>
      <c r="L47" s="6">
        <f t="shared" si="10"/>
        <v>0.95</v>
      </c>
      <c r="M47" s="9">
        <f t="shared" si="0"/>
        <v>4.1399501531826948</v>
      </c>
    </row>
    <row r="48" spans="1:13" x14ac:dyDescent="0.25">
      <c r="A48" s="14">
        <v>48</v>
      </c>
      <c r="B48" s="15">
        <v>3</v>
      </c>
      <c r="C48" s="13" t="s">
        <v>61</v>
      </c>
      <c r="D48" s="13">
        <v>7437</v>
      </c>
      <c r="E48" s="13">
        <v>8.9142228207032996</v>
      </c>
      <c r="F48" s="13">
        <v>221</v>
      </c>
      <c r="G48" s="13">
        <v>3</v>
      </c>
      <c r="H48" s="13">
        <v>0</v>
      </c>
      <c r="I48" s="13">
        <v>2</v>
      </c>
      <c r="J48" s="13">
        <v>0</v>
      </c>
      <c r="K48" s="13">
        <v>0</v>
      </c>
      <c r="L48" s="6">
        <f t="shared" si="10"/>
        <v>1.19</v>
      </c>
      <c r="M48" s="9">
        <f t="shared" si="0"/>
        <v>8.2279251566369265</v>
      </c>
    </row>
    <row r="49" spans="1:13" x14ac:dyDescent="0.25">
      <c r="A49" s="14">
        <v>48</v>
      </c>
      <c r="B49" s="15">
        <v>4</v>
      </c>
      <c r="C49" s="13" t="s">
        <v>62</v>
      </c>
      <c r="D49" s="13">
        <v>632</v>
      </c>
      <c r="E49" s="13">
        <v>6.4488893941468577</v>
      </c>
      <c r="F49" s="13">
        <v>124</v>
      </c>
      <c r="G49" s="13">
        <v>2</v>
      </c>
      <c r="H49" s="13">
        <v>0</v>
      </c>
      <c r="I49" s="13">
        <v>4</v>
      </c>
      <c r="J49" s="13">
        <v>0</v>
      </c>
      <c r="K49" s="13">
        <v>0</v>
      </c>
      <c r="L49" s="6">
        <f t="shared" si="10"/>
        <v>0.81</v>
      </c>
      <c r="M49" s="9">
        <f t="shared" si="0"/>
        <v>3.6036004092589549</v>
      </c>
    </row>
    <row r="50" spans="1:13" x14ac:dyDescent="0.25">
      <c r="A50" s="14">
        <v>48</v>
      </c>
      <c r="B50" s="15">
        <v>5</v>
      </c>
      <c r="C50" s="13" t="s">
        <v>63</v>
      </c>
      <c r="D50" s="13">
        <v>110</v>
      </c>
      <c r="E50" s="13">
        <v>4.7004803657924166</v>
      </c>
      <c r="F50" s="13">
        <v>53</v>
      </c>
      <c r="G50" s="13">
        <v>1</v>
      </c>
      <c r="H50" s="13">
        <v>1</v>
      </c>
      <c r="I50" s="13">
        <v>4</v>
      </c>
      <c r="J50" s="13">
        <v>0</v>
      </c>
      <c r="K50" s="13">
        <v>0</v>
      </c>
      <c r="L50" s="6">
        <f t="shared" si="10"/>
        <v>0.78</v>
      </c>
      <c r="M50" s="9">
        <f t="shared" si="0"/>
        <v>2.1063746853180851</v>
      </c>
    </row>
    <row r="51" spans="1:13" x14ac:dyDescent="0.25">
      <c r="A51" s="14">
        <v>48</v>
      </c>
      <c r="B51" s="15">
        <v>6</v>
      </c>
      <c r="C51" s="13" t="s">
        <v>64</v>
      </c>
      <c r="D51" s="13">
        <v>1556</v>
      </c>
      <c r="E51" s="13">
        <v>7.3498737047383367</v>
      </c>
      <c r="F51" s="13">
        <v>76</v>
      </c>
      <c r="G51" s="13">
        <v>1</v>
      </c>
      <c r="H51" s="13">
        <v>1</v>
      </c>
      <c r="I51" s="13">
        <v>5</v>
      </c>
      <c r="J51" s="13">
        <v>0</v>
      </c>
      <c r="K51" s="13">
        <v>0</v>
      </c>
      <c r="L51" s="6">
        <f t="shared" si="10"/>
        <v>0.76</v>
      </c>
      <c r="M51" s="9">
        <f t="shared" si="0"/>
        <v>4.0659040156011361</v>
      </c>
    </row>
    <row r="52" spans="1:13" x14ac:dyDescent="0.25">
      <c r="A52" s="14">
        <v>48</v>
      </c>
      <c r="B52" s="15">
        <v>7</v>
      </c>
      <c r="C52" s="13" t="s">
        <v>65</v>
      </c>
      <c r="D52" s="13">
        <v>33</v>
      </c>
      <c r="E52" s="13">
        <v>3.4965075614664802</v>
      </c>
      <c r="F52" s="13">
        <v>95</v>
      </c>
      <c r="G52" s="13">
        <v>2</v>
      </c>
      <c r="H52" s="13">
        <v>0</v>
      </c>
      <c r="I52" s="13">
        <v>3</v>
      </c>
      <c r="J52" s="13">
        <v>0</v>
      </c>
      <c r="K52" s="13">
        <v>0</v>
      </c>
      <c r="L52" s="6">
        <f t="shared" si="10"/>
        <v>0.76</v>
      </c>
      <c r="M52" s="9">
        <f t="shared" si="0"/>
        <v>1.1373457467145249</v>
      </c>
    </row>
    <row r="53" spans="1:13" x14ac:dyDescent="0.25">
      <c r="A53" s="14">
        <v>48</v>
      </c>
      <c r="B53" s="15">
        <v>8</v>
      </c>
      <c r="C53" s="13" t="s">
        <v>66</v>
      </c>
      <c r="D53" s="13">
        <v>108</v>
      </c>
      <c r="E53" s="13">
        <v>4.6821312271242199</v>
      </c>
      <c r="F53" s="13">
        <v>71</v>
      </c>
      <c r="G53" s="13">
        <v>1</v>
      </c>
      <c r="H53" s="13">
        <v>1</v>
      </c>
      <c r="I53" s="13">
        <v>4</v>
      </c>
      <c r="J53" s="13">
        <v>0</v>
      </c>
      <c r="K53" s="13">
        <v>0</v>
      </c>
      <c r="L53" s="6">
        <f>VLOOKUP(F53,$N$2:$P$22,2,TRUE)</f>
        <v>0.38</v>
      </c>
      <c r="M53" s="9">
        <f t="shared" si="0"/>
        <v>1.0192098663072036</v>
      </c>
    </row>
    <row r="54" spans="1:13" x14ac:dyDescent="0.25">
      <c r="A54" s="14">
        <v>48</v>
      </c>
      <c r="B54" s="15">
        <v>9</v>
      </c>
      <c r="C54" s="13" t="s">
        <v>67</v>
      </c>
      <c r="D54" s="13">
        <v>7791</v>
      </c>
      <c r="E54" s="13">
        <v>8.9607245003308584</v>
      </c>
      <c r="F54" s="13">
        <v>141</v>
      </c>
      <c r="G54" s="13">
        <v>2</v>
      </c>
      <c r="H54" s="13">
        <v>0</v>
      </c>
      <c r="I54" s="13">
        <v>5</v>
      </c>
      <c r="J54" s="13">
        <v>0</v>
      </c>
      <c r="K54" s="13">
        <v>0</v>
      </c>
      <c r="L54" s="6">
        <f t="shared" ref="L54:L63" si="11">VLOOKUP(F54,$N$2:$P$22,3,TRUE)</f>
        <v>0.84</v>
      </c>
      <c r="M54" s="9">
        <f t="shared" si="0"/>
        <v>5.8470085802779206</v>
      </c>
    </row>
    <row r="55" spans="1:13" x14ac:dyDescent="0.25">
      <c r="A55" s="14">
        <v>48</v>
      </c>
      <c r="B55" s="15">
        <v>10</v>
      </c>
      <c r="C55" s="13" t="s">
        <v>68</v>
      </c>
      <c r="D55" s="13">
        <v>742</v>
      </c>
      <c r="E55" s="13">
        <v>6.6093492431673804</v>
      </c>
      <c r="F55" s="13">
        <v>63</v>
      </c>
      <c r="G55" s="13">
        <v>1</v>
      </c>
      <c r="H55" s="13">
        <v>1</v>
      </c>
      <c r="I55" s="13">
        <v>1</v>
      </c>
      <c r="J55" s="13">
        <v>1</v>
      </c>
      <c r="K55" s="13">
        <v>0</v>
      </c>
      <c r="L55" s="6">
        <f t="shared" si="11"/>
        <v>0.76</v>
      </c>
      <c r="M55" s="9">
        <f t="shared" si="0"/>
        <v>3.5031054248072091</v>
      </c>
    </row>
    <row r="56" spans="1:13" x14ac:dyDescent="0.25">
      <c r="A56" s="14">
        <v>48</v>
      </c>
      <c r="B56" s="15">
        <v>11</v>
      </c>
      <c r="C56" s="13" t="s">
        <v>69</v>
      </c>
      <c r="D56" s="13">
        <v>345</v>
      </c>
      <c r="E56" s="13">
        <v>5.8435444170313602</v>
      </c>
      <c r="F56" s="13">
        <v>232</v>
      </c>
      <c r="G56" s="13">
        <v>3</v>
      </c>
      <c r="H56" s="13">
        <v>0</v>
      </c>
      <c r="I56" s="13">
        <v>2</v>
      </c>
      <c r="J56" s="13">
        <v>0</v>
      </c>
      <c r="K56" s="13">
        <v>0</v>
      </c>
      <c r="L56" s="6">
        <f t="shared" si="11"/>
        <v>1.29</v>
      </c>
      <c r="M56" s="9">
        <f t="shared" si="0"/>
        <v>4.9581722979704548</v>
      </c>
    </row>
    <row r="57" spans="1:13" x14ac:dyDescent="0.25">
      <c r="A57" s="14">
        <v>48</v>
      </c>
      <c r="B57" s="15">
        <v>12</v>
      </c>
      <c r="C57" s="13" t="s">
        <v>70</v>
      </c>
      <c r="D57" s="13">
        <v>869</v>
      </c>
      <c r="E57" s="13">
        <v>6.7673431252653922</v>
      </c>
      <c r="F57" s="13">
        <v>133</v>
      </c>
      <c r="G57" s="13">
        <v>2</v>
      </c>
      <c r="H57" s="13">
        <v>0</v>
      </c>
      <c r="I57" s="13">
        <v>4</v>
      </c>
      <c r="J57" s="13">
        <v>0</v>
      </c>
      <c r="K57" s="13">
        <v>0</v>
      </c>
      <c r="L57" s="6">
        <f t="shared" si="11"/>
        <v>0.81</v>
      </c>
      <c r="M57" s="9">
        <f t="shared" si="0"/>
        <v>3.8615479314649681</v>
      </c>
    </row>
    <row r="58" spans="1:13" x14ac:dyDescent="0.25">
      <c r="A58" s="14">
        <v>48</v>
      </c>
      <c r="B58" s="15">
        <v>13</v>
      </c>
      <c r="C58" s="13" t="s">
        <v>71</v>
      </c>
      <c r="D58" s="13">
        <v>2823</v>
      </c>
      <c r="E58" s="13">
        <v>7.9455554282534893</v>
      </c>
      <c r="F58" s="13">
        <v>95</v>
      </c>
      <c r="G58" s="13">
        <v>2</v>
      </c>
      <c r="H58" s="13">
        <v>0</v>
      </c>
      <c r="I58" s="13">
        <v>4</v>
      </c>
      <c r="J58" s="13">
        <v>0</v>
      </c>
      <c r="K58" s="13">
        <v>0</v>
      </c>
      <c r="L58" s="6">
        <f t="shared" si="11"/>
        <v>0.76</v>
      </c>
      <c r="M58" s="9">
        <f t="shared" si="0"/>
        <v>4.5186221254726515</v>
      </c>
    </row>
    <row r="59" spans="1:13" x14ac:dyDescent="0.25">
      <c r="A59" s="14">
        <v>48</v>
      </c>
      <c r="B59" s="15">
        <v>14</v>
      </c>
      <c r="C59" s="13" t="s">
        <v>72</v>
      </c>
      <c r="D59" s="13">
        <v>5255</v>
      </c>
      <c r="E59" s="13">
        <v>8.5669352833110519</v>
      </c>
      <c r="F59" s="13">
        <v>79</v>
      </c>
      <c r="G59" s="13">
        <v>1</v>
      </c>
      <c r="H59" s="13">
        <v>1</v>
      </c>
      <c r="I59" s="13">
        <v>5</v>
      </c>
      <c r="J59" s="13">
        <v>0</v>
      </c>
      <c r="K59" s="13">
        <v>0</v>
      </c>
      <c r="L59" s="6">
        <f t="shared" si="11"/>
        <v>0.76</v>
      </c>
      <c r="M59" s="9">
        <f t="shared" si="0"/>
        <v>4.9908708153163994</v>
      </c>
    </row>
    <row r="60" spans="1:13" x14ac:dyDescent="0.25">
      <c r="A60" s="14">
        <v>48</v>
      </c>
      <c r="B60" s="15">
        <v>15</v>
      </c>
      <c r="C60" s="13" t="s">
        <v>73</v>
      </c>
      <c r="D60" s="13">
        <v>4051</v>
      </c>
      <c r="E60" s="13">
        <v>8.3067190432026905</v>
      </c>
      <c r="F60" s="13">
        <v>159</v>
      </c>
      <c r="G60" s="13">
        <v>2</v>
      </c>
      <c r="H60" s="13">
        <v>0</v>
      </c>
      <c r="I60" s="13">
        <v>4</v>
      </c>
      <c r="J60" s="13">
        <v>0</v>
      </c>
      <c r="K60" s="13">
        <v>0</v>
      </c>
      <c r="L60" s="6">
        <f t="shared" si="11"/>
        <v>0.89</v>
      </c>
      <c r="M60" s="9">
        <f t="shared" si="0"/>
        <v>5.6129799484503948</v>
      </c>
    </row>
    <row r="61" spans="1:13" x14ac:dyDescent="0.25">
      <c r="A61" s="14">
        <v>48</v>
      </c>
      <c r="B61" s="15">
        <v>16</v>
      </c>
      <c r="C61" s="13" t="s">
        <v>74</v>
      </c>
      <c r="D61" s="13">
        <v>136</v>
      </c>
      <c r="E61" s="13">
        <v>4.9126548857360524</v>
      </c>
      <c r="F61" s="13">
        <v>115</v>
      </c>
      <c r="G61" s="13">
        <v>2</v>
      </c>
      <c r="H61" s="13">
        <v>0</v>
      </c>
      <c r="I61" s="13">
        <v>3</v>
      </c>
      <c r="J61" s="13">
        <v>0</v>
      </c>
      <c r="K61" s="13">
        <v>0</v>
      </c>
      <c r="L61" s="6">
        <f t="shared" si="11"/>
        <v>0.78</v>
      </c>
      <c r="M61" s="9">
        <f t="shared" si="0"/>
        <v>2.271870810874121</v>
      </c>
    </row>
    <row r="62" spans="1:13" x14ac:dyDescent="0.25">
      <c r="A62" s="14">
        <v>48</v>
      </c>
      <c r="B62" s="15">
        <v>17</v>
      </c>
      <c r="C62" s="13" t="s">
        <v>75</v>
      </c>
      <c r="D62" s="13">
        <v>38</v>
      </c>
      <c r="E62" s="13">
        <v>3.6375861597263857</v>
      </c>
      <c r="F62" s="16"/>
      <c r="G62" s="12"/>
      <c r="H62" s="12"/>
      <c r="I62" s="16"/>
      <c r="J62" s="12"/>
      <c r="K62" s="13">
        <v>0</v>
      </c>
      <c r="L62" s="6">
        <f t="shared" si="11"/>
        <v>0.88</v>
      </c>
      <c r="M62" s="9">
        <f t="shared" si="0"/>
        <v>1.4410758205592193</v>
      </c>
    </row>
    <row r="63" spans="1:13" x14ac:dyDescent="0.25">
      <c r="A63" s="14">
        <v>48</v>
      </c>
      <c r="B63" s="15">
        <v>18</v>
      </c>
      <c r="C63" s="13" t="s">
        <v>76</v>
      </c>
      <c r="D63" s="13">
        <v>375</v>
      </c>
      <c r="E63" s="13">
        <v>5.9269260259704106</v>
      </c>
      <c r="F63" s="13">
        <v>208</v>
      </c>
      <c r="G63" s="13">
        <v>3</v>
      </c>
      <c r="H63" s="13">
        <v>0</v>
      </c>
      <c r="I63" s="13">
        <v>4</v>
      </c>
      <c r="J63" s="13">
        <v>0</v>
      </c>
      <c r="K63" s="13">
        <v>0</v>
      </c>
      <c r="L63" s="6">
        <f t="shared" si="11"/>
        <v>1.1000000000000001</v>
      </c>
      <c r="M63" s="9">
        <f t="shared" si="0"/>
        <v>4.3196186285674516</v>
      </c>
    </row>
    <row r="64" spans="1:13" x14ac:dyDescent="0.25">
      <c r="A64" s="14">
        <v>48</v>
      </c>
      <c r="B64" s="15">
        <v>19</v>
      </c>
      <c r="C64" s="13" t="s">
        <v>77</v>
      </c>
      <c r="D64" s="13">
        <v>687</v>
      </c>
      <c r="E64" s="13">
        <v>6.5323342922223491</v>
      </c>
      <c r="F64" s="13">
        <v>198</v>
      </c>
      <c r="G64" s="13">
        <v>3</v>
      </c>
      <c r="H64" s="13">
        <v>0</v>
      </c>
      <c r="I64" s="13">
        <v>5</v>
      </c>
      <c r="J64" s="13">
        <v>0</v>
      </c>
      <c r="K64" s="13">
        <v>0</v>
      </c>
      <c r="L64" s="6">
        <f>VLOOKUP(F64,$N$2:$P$22,2,TRUE)</f>
        <v>0.36</v>
      </c>
      <c r="M64" s="9">
        <f t="shared" si="0"/>
        <v>1.6316403452000456</v>
      </c>
    </row>
    <row r="65" spans="1:13" x14ac:dyDescent="0.25">
      <c r="A65" s="14">
        <v>48</v>
      </c>
      <c r="B65" s="15">
        <v>20</v>
      </c>
      <c r="C65" s="13" t="s">
        <v>78</v>
      </c>
      <c r="D65" s="13">
        <v>1001</v>
      </c>
      <c r="E65" s="13">
        <v>6.9087547793152204</v>
      </c>
      <c r="F65" s="13">
        <v>227</v>
      </c>
      <c r="G65" s="13">
        <v>3</v>
      </c>
      <c r="H65" s="13">
        <v>0</v>
      </c>
      <c r="I65" s="13">
        <v>2</v>
      </c>
      <c r="J65" s="13">
        <v>0</v>
      </c>
      <c r="K65" s="13">
        <v>0</v>
      </c>
      <c r="L65" s="6">
        <f t="shared" ref="L65:L68" si="12">VLOOKUP(F65,$N$2:$P$22,3,TRUE)</f>
        <v>1.29</v>
      </c>
      <c r="M65" s="9">
        <f t="shared" si="0"/>
        <v>6.3322936653166346</v>
      </c>
    </row>
    <row r="66" spans="1:13" x14ac:dyDescent="0.25">
      <c r="A66" s="14">
        <v>48</v>
      </c>
      <c r="B66" s="15">
        <v>21</v>
      </c>
      <c r="C66" s="13" t="s">
        <v>79</v>
      </c>
      <c r="D66" s="13">
        <v>452</v>
      </c>
      <c r="E66" s="13">
        <v>6.1136821798322316</v>
      </c>
      <c r="F66" s="13">
        <v>204</v>
      </c>
      <c r="G66" s="13">
        <v>3</v>
      </c>
      <c r="H66" s="13">
        <v>0</v>
      </c>
      <c r="I66" s="13">
        <v>4</v>
      </c>
      <c r="J66" s="13">
        <v>0</v>
      </c>
      <c r="K66" s="13">
        <v>0</v>
      </c>
      <c r="L66" s="6">
        <f t="shared" si="12"/>
        <v>1.1000000000000001</v>
      </c>
      <c r="M66" s="9">
        <f t="shared" si="0"/>
        <v>4.5250503978154555</v>
      </c>
    </row>
    <row r="67" spans="1:13" x14ac:dyDescent="0.25">
      <c r="A67" s="14">
        <v>48</v>
      </c>
      <c r="B67" s="15">
        <v>22</v>
      </c>
      <c r="C67" s="13" t="s">
        <v>80</v>
      </c>
      <c r="D67" s="13">
        <v>25</v>
      </c>
      <c r="E67" s="13">
        <v>3.2188758248682006</v>
      </c>
      <c r="F67" s="13">
        <v>20</v>
      </c>
      <c r="G67" s="13">
        <v>1</v>
      </c>
      <c r="H67" s="13">
        <v>1</v>
      </c>
      <c r="I67" s="13">
        <v>1</v>
      </c>
      <c r="J67" s="13">
        <v>1</v>
      </c>
      <c r="K67" s="13">
        <v>0</v>
      </c>
      <c r="L67" s="6">
        <f t="shared" si="12"/>
        <v>0.84</v>
      </c>
      <c r="M67" s="9">
        <f t="shared" ref="M67:M130" si="13">(LN(D67)-2)*L67</f>
        <v>1.0238556928892883</v>
      </c>
    </row>
    <row r="68" spans="1:13" x14ac:dyDescent="0.25">
      <c r="A68" s="14">
        <v>48</v>
      </c>
      <c r="B68" s="15">
        <v>23</v>
      </c>
      <c r="C68" s="13" t="s">
        <v>81</v>
      </c>
      <c r="D68" s="13">
        <v>517</v>
      </c>
      <c r="E68" s="13">
        <v>6.2480428745084291</v>
      </c>
      <c r="F68" s="13">
        <v>158</v>
      </c>
      <c r="G68" s="13">
        <v>2</v>
      </c>
      <c r="H68" s="13">
        <v>0</v>
      </c>
      <c r="I68" s="13">
        <v>5</v>
      </c>
      <c r="J68" s="13">
        <v>0</v>
      </c>
      <c r="K68" s="13">
        <v>0</v>
      </c>
      <c r="L68" s="6">
        <f t="shared" si="12"/>
        <v>0.89</v>
      </c>
      <c r="M68" s="9">
        <f t="shared" si="13"/>
        <v>3.7807581583125018</v>
      </c>
    </row>
    <row r="69" spans="1:13" x14ac:dyDescent="0.25">
      <c r="A69" s="14">
        <v>48</v>
      </c>
      <c r="B69" s="15">
        <v>24</v>
      </c>
      <c r="C69" s="13" t="s">
        <v>82</v>
      </c>
      <c r="D69" s="13">
        <v>144</v>
      </c>
      <c r="E69" s="13">
        <v>4.9698132995760007</v>
      </c>
      <c r="F69" s="13">
        <v>97</v>
      </c>
      <c r="G69" s="13">
        <v>2</v>
      </c>
      <c r="H69" s="13">
        <v>0</v>
      </c>
      <c r="I69" s="13">
        <v>4</v>
      </c>
      <c r="J69" s="13">
        <v>0</v>
      </c>
      <c r="K69" s="13">
        <v>0</v>
      </c>
      <c r="L69" s="6">
        <f>VLOOKUP(F69,$N$2:$P$22,2,TRUE)</f>
        <v>0.35</v>
      </c>
      <c r="M69" s="9">
        <f t="shared" si="13"/>
        <v>1.0394346548516002</v>
      </c>
    </row>
    <row r="70" spans="1:13" x14ac:dyDescent="0.25">
      <c r="A70" s="14">
        <v>48</v>
      </c>
      <c r="B70" s="15">
        <v>25</v>
      </c>
      <c r="C70" s="13" t="s">
        <v>83</v>
      </c>
      <c r="D70" s="13">
        <v>3427</v>
      </c>
      <c r="E70" s="13">
        <v>8.139440521874608</v>
      </c>
      <c r="F70" s="13">
        <v>232</v>
      </c>
      <c r="G70" s="13">
        <v>3</v>
      </c>
      <c r="H70" s="13">
        <v>0</v>
      </c>
      <c r="I70" s="13">
        <v>2</v>
      </c>
      <c r="J70" s="13">
        <v>0</v>
      </c>
      <c r="K70" s="13">
        <v>0</v>
      </c>
      <c r="L70" s="6">
        <f t="shared" ref="L70:L75" si="14">VLOOKUP(F70,$N$2:$P$22,3,TRUE)</f>
        <v>1.29</v>
      </c>
      <c r="M70" s="9">
        <f t="shared" si="13"/>
        <v>7.9198782732182442</v>
      </c>
    </row>
    <row r="71" spans="1:13" x14ac:dyDescent="0.25">
      <c r="A71" s="14">
        <v>48</v>
      </c>
      <c r="B71" s="15">
        <v>26</v>
      </c>
      <c r="C71" s="13" t="s">
        <v>84</v>
      </c>
      <c r="D71" s="13">
        <v>88</v>
      </c>
      <c r="E71" s="13">
        <v>4.4773368144782069</v>
      </c>
      <c r="F71" s="13">
        <v>11</v>
      </c>
      <c r="G71" s="13">
        <v>1</v>
      </c>
      <c r="H71" s="13">
        <v>1</v>
      </c>
      <c r="I71" s="13">
        <v>3</v>
      </c>
      <c r="J71" s="13">
        <v>0</v>
      </c>
      <c r="K71" s="13">
        <v>0</v>
      </c>
      <c r="L71" s="6">
        <f t="shared" si="14"/>
        <v>0.88</v>
      </c>
      <c r="M71" s="9">
        <f t="shared" si="13"/>
        <v>2.180056396740822</v>
      </c>
    </row>
    <row r="72" spans="1:13" x14ac:dyDescent="0.25">
      <c r="A72" s="14">
        <v>48</v>
      </c>
      <c r="B72" s="15">
        <v>27</v>
      </c>
      <c r="C72" s="13" t="s">
        <v>85</v>
      </c>
      <c r="D72" s="13">
        <v>19</v>
      </c>
      <c r="E72" s="13">
        <v>2.9444389791664403</v>
      </c>
      <c r="F72" s="13">
        <v>37</v>
      </c>
      <c r="G72" s="13">
        <v>1</v>
      </c>
      <c r="H72" s="13">
        <v>1</v>
      </c>
      <c r="I72" s="13">
        <v>1</v>
      </c>
      <c r="J72" s="13">
        <v>1</v>
      </c>
      <c r="K72" s="13">
        <v>0</v>
      </c>
      <c r="L72" s="6">
        <f t="shared" si="14"/>
        <v>0.8</v>
      </c>
      <c r="M72" s="9">
        <f t="shared" si="13"/>
        <v>0.7555511833331523</v>
      </c>
    </row>
    <row r="73" spans="1:13" x14ac:dyDescent="0.25">
      <c r="A73" s="14">
        <v>48</v>
      </c>
      <c r="B73" s="15">
        <v>29</v>
      </c>
      <c r="C73" s="13" t="s">
        <v>86</v>
      </c>
      <c r="D73" s="13">
        <v>3886</v>
      </c>
      <c r="E73" s="13">
        <v>8.2651356299373848</v>
      </c>
      <c r="F73" s="13">
        <v>13</v>
      </c>
      <c r="G73" s="13">
        <v>1</v>
      </c>
      <c r="H73" s="13">
        <v>1</v>
      </c>
      <c r="I73" s="13">
        <v>5</v>
      </c>
      <c r="J73" s="13">
        <v>0</v>
      </c>
      <c r="K73" s="13">
        <v>0</v>
      </c>
      <c r="L73" s="6">
        <f t="shared" si="14"/>
        <v>0.88</v>
      </c>
      <c r="M73" s="9">
        <f t="shared" si="13"/>
        <v>5.5133193543448984</v>
      </c>
    </row>
    <row r="74" spans="1:13" x14ac:dyDescent="0.25">
      <c r="A74" s="14">
        <v>48</v>
      </c>
      <c r="B74" s="15">
        <v>30</v>
      </c>
      <c r="C74" s="13" t="s">
        <v>87</v>
      </c>
      <c r="D74" s="13">
        <v>529</v>
      </c>
      <c r="E74" s="13">
        <v>6.2709884318582994</v>
      </c>
      <c r="F74" s="13">
        <v>170</v>
      </c>
      <c r="G74" s="13">
        <v>2</v>
      </c>
      <c r="H74" s="13">
        <v>0</v>
      </c>
      <c r="I74" s="13">
        <v>3</v>
      </c>
      <c r="J74" s="13">
        <v>0</v>
      </c>
      <c r="K74" s="13">
        <v>0</v>
      </c>
      <c r="L74" s="6">
        <f t="shared" si="14"/>
        <v>0.95</v>
      </c>
      <c r="M74" s="9">
        <f t="shared" si="13"/>
        <v>4.0574390102653846</v>
      </c>
    </row>
    <row r="75" spans="1:13" x14ac:dyDescent="0.25">
      <c r="A75" s="14">
        <v>48</v>
      </c>
      <c r="B75" s="15">
        <v>31</v>
      </c>
      <c r="C75" s="13" t="s">
        <v>88</v>
      </c>
      <c r="D75" s="13">
        <v>62</v>
      </c>
      <c r="E75" s="13">
        <v>4.1271343850450917</v>
      </c>
      <c r="F75" s="13">
        <v>118</v>
      </c>
      <c r="G75" s="13">
        <v>2</v>
      </c>
      <c r="H75" s="13">
        <v>0</v>
      </c>
      <c r="I75" s="13">
        <v>2</v>
      </c>
      <c r="J75" s="13">
        <v>0</v>
      </c>
      <c r="K75" s="13">
        <v>0</v>
      </c>
      <c r="L75" s="6">
        <f t="shared" si="14"/>
        <v>0.78</v>
      </c>
      <c r="M75" s="9">
        <f t="shared" si="13"/>
        <v>1.6591648203351717</v>
      </c>
    </row>
    <row r="76" spans="1:13" x14ac:dyDescent="0.25">
      <c r="A76" s="14">
        <v>48</v>
      </c>
      <c r="B76" s="15">
        <v>32</v>
      </c>
      <c r="C76" s="13" t="s">
        <v>89</v>
      </c>
      <c r="D76" s="13">
        <v>2920</v>
      </c>
      <c r="E76" s="13">
        <v>7.9793388952623276</v>
      </c>
      <c r="F76" s="13">
        <v>61</v>
      </c>
      <c r="G76" s="13">
        <v>1</v>
      </c>
      <c r="H76" s="13">
        <v>1</v>
      </c>
      <c r="I76" s="13">
        <v>3</v>
      </c>
      <c r="J76" s="13">
        <v>0</v>
      </c>
      <c r="K76" s="13">
        <v>0</v>
      </c>
      <c r="L76" s="6">
        <f>VLOOKUP(F76,$N$2:$P$22,2,TRUE)</f>
        <v>0.38</v>
      </c>
      <c r="M76" s="9">
        <f t="shared" si="13"/>
        <v>2.2721487801996845</v>
      </c>
    </row>
    <row r="77" spans="1:13" x14ac:dyDescent="0.25">
      <c r="A77" s="14">
        <v>48</v>
      </c>
      <c r="B77" s="15">
        <v>33</v>
      </c>
      <c r="C77" s="13" t="s">
        <v>90</v>
      </c>
      <c r="D77" s="13">
        <v>1465</v>
      </c>
      <c r="E77" s="13">
        <v>7.2896105214511673</v>
      </c>
      <c r="F77" s="13">
        <v>265</v>
      </c>
      <c r="G77" s="13">
        <v>3</v>
      </c>
      <c r="H77" s="13">
        <v>0</v>
      </c>
      <c r="I77" s="13">
        <v>4</v>
      </c>
      <c r="J77" s="13">
        <v>0</v>
      </c>
      <c r="K77" s="13">
        <v>0</v>
      </c>
      <c r="L77" s="6">
        <f t="shared" ref="L77:L84" si="15">VLOOKUP(F77,$N$2:$P$22,3,TRUE)</f>
        <v>1.52</v>
      </c>
      <c r="M77" s="9">
        <f t="shared" si="13"/>
        <v>8.0402079926057741</v>
      </c>
    </row>
    <row r="78" spans="1:13" x14ac:dyDescent="0.25">
      <c r="A78" s="14">
        <v>48</v>
      </c>
      <c r="B78" s="15">
        <v>34</v>
      </c>
      <c r="C78" s="13" t="s">
        <v>91</v>
      </c>
      <c r="D78" s="13"/>
      <c r="E78" s="13">
        <v>8.3679968850541098</v>
      </c>
      <c r="F78" s="13">
        <v>20</v>
      </c>
      <c r="G78" s="13">
        <v>1</v>
      </c>
      <c r="H78" s="13">
        <v>1</v>
      </c>
      <c r="I78" s="13">
        <v>3</v>
      </c>
      <c r="J78" s="13">
        <v>0</v>
      </c>
      <c r="K78" s="13">
        <v>1</v>
      </c>
      <c r="L78" s="6">
        <f t="shared" si="15"/>
        <v>0.84</v>
      </c>
      <c r="M78" s="9"/>
    </row>
    <row r="79" spans="1:13" x14ac:dyDescent="0.25">
      <c r="A79" s="14">
        <v>48</v>
      </c>
      <c r="B79" s="15">
        <v>35</v>
      </c>
      <c r="C79" s="13" t="s">
        <v>92</v>
      </c>
      <c r="D79" s="13">
        <v>252</v>
      </c>
      <c r="E79" s="13">
        <v>5.5294290875114234</v>
      </c>
      <c r="F79" s="13">
        <v>19</v>
      </c>
      <c r="G79" s="13">
        <v>1</v>
      </c>
      <c r="H79" s="13">
        <v>1</v>
      </c>
      <c r="I79" s="13">
        <v>3</v>
      </c>
      <c r="J79" s="13">
        <v>0</v>
      </c>
      <c r="K79" s="13">
        <v>0</v>
      </c>
      <c r="L79" s="6">
        <f t="shared" si="15"/>
        <v>0.84</v>
      </c>
      <c r="M79" s="9">
        <f t="shared" si="13"/>
        <v>2.9647204335095956</v>
      </c>
    </row>
    <row r="80" spans="1:13" x14ac:dyDescent="0.25">
      <c r="A80" s="14">
        <v>48</v>
      </c>
      <c r="B80" s="15">
        <v>36</v>
      </c>
      <c r="C80" s="13" t="s">
        <v>93</v>
      </c>
      <c r="D80" s="13">
        <v>77</v>
      </c>
      <c r="E80" s="13">
        <v>4.3438054218536841</v>
      </c>
      <c r="F80" s="13">
        <v>13</v>
      </c>
      <c r="G80" s="13">
        <v>1</v>
      </c>
      <c r="H80" s="13">
        <v>1</v>
      </c>
      <c r="I80" s="13">
        <v>1</v>
      </c>
      <c r="J80" s="13">
        <v>1</v>
      </c>
      <c r="K80" s="13">
        <v>0</v>
      </c>
      <c r="L80" s="6">
        <f t="shared" si="15"/>
        <v>0.88</v>
      </c>
      <c r="M80" s="9">
        <f t="shared" si="13"/>
        <v>2.062548771231242</v>
      </c>
    </row>
    <row r="81" spans="1:13" x14ac:dyDescent="0.25">
      <c r="A81" s="14">
        <v>48</v>
      </c>
      <c r="B81" s="15">
        <v>37</v>
      </c>
      <c r="C81" s="13" t="s">
        <v>94</v>
      </c>
      <c r="D81" s="13">
        <v>679</v>
      </c>
      <c r="E81" s="13">
        <v>6.5206211275586963</v>
      </c>
      <c r="F81" s="13">
        <v>190</v>
      </c>
      <c r="G81" s="13">
        <v>3</v>
      </c>
      <c r="H81" s="13">
        <v>0</v>
      </c>
      <c r="I81" s="13">
        <v>5</v>
      </c>
      <c r="J81" s="13">
        <v>0</v>
      </c>
      <c r="K81" s="13">
        <v>0</v>
      </c>
      <c r="L81" s="6">
        <f t="shared" si="15"/>
        <v>1.02</v>
      </c>
      <c r="M81" s="9">
        <f t="shared" si="13"/>
        <v>4.6110335501098705</v>
      </c>
    </row>
    <row r="82" spans="1:13" x14ac:dyDescent="0.25">
      <c r="A82" s="14">
        <v>48</v>
      </c>
      <c r="B82" s="15">
        <v>38</v>
      </c>
      <c r="C82" s="13" t="s">
        <v>95</v>
      </c>
      <c r="D82" s="13">
        <v>357</v>
      </c>
      <c r="E82" s="13">
        <v>5.8777357817796387</v>
      </c>
      <c r="F82" s="13">
        <v>184</v>
      </c>
      <c r="G82" s="13">
        <v>3</v>
      </c>
      <c r="H82" s="13">
        <v>0</v>
      </c>
      <c r="I82" s="13">
        <v>4</v>
      </c>
      <c r="J82" s="13">
        <v>0</v>
      </c>
      <c r="K82" s="13">
        <v>0</v>
      </c>
      <c r="L82" s="6">
        <f t="shared" si="15"/>
        <v>1.02</v>
      </c>
      <c r="M82" s="9">
        <f t="shared" si="13"/>
        <v>3.9552904974152314</v>
      </c>
    </row>
    <row r="83" spans="1:13" x14ac:dyDescent="0.25">
      <c r="A83" s="14">
        <v>48</v>
      </c>
      <c r="B83" s="15">
        <v>39</v>
      </c>
      <c r="C83" s="13" t="s">
        <v>96</v>
      </c>
      <c r="D83" s="13">
        <v>463</v>
      </c>
      <c r="E83" s="13">
        <v>6.1377270540862341</v>
      </c>
      <c r="F83" s="13">
        <v>96</v>
      </c>
      <c r="G83" s="13">
        <v>2</v>
      </c>
      <c r="H83" s="13">
        <v>0</v>
      </c>
      <c r="I83" s="13">
        <v>4</v>
      </c>
      <c r="J83" s="13">
        <v>0</v>
      </c>
      <c r="K83" s="13">
        <v>0</v>
      </c>
      <c r="L83" s="6">
        <f t="shared" si="15"/>
        <v>0.76</v>
      </c>
      <c r="M83" s="9">
        <f t="shared" si="13"/>
        <v>3.1446725611055379</v>
      </c>
    </row>
    <row r="84" spans="1:13" x14ac:dyDescent="0.25">
      <c r="A84" s="14">
        <v>48</v>
      </c>
      <c r="B84" s="15">
        <v>40</v>
      </c>
      <c r="C84" s="13" t="s">
        <v>97</v>
      </c>
      <c r="D84" s="13">
        <v>896</v>
      </c>
      <c r="E84" s="13">
        <v>6.7979404129749303</v>
      </c>
      <c r="F84" s="13">
        <v>24</v>
      </c>
      <c r="G84" s="13">
        <v>1</v>
      </c>
      <c r="H84" s="13">
        <v>1</v>
      </c>
      <c r="I84" s="13">
        <v>5</v>
      </c>
      <c r="J84" s="13">
        <v>0</v>
      </c>
      <c r="K84" s="13">
        <v>0</v>
      </c>
      <c r="L84" s="6">
        <f t="shared" si="15"/>
        <v>0.84</v>
      </c>
      <c r="M84" s="9">
        <f t="shared" si="13"/>
        <v>4.0302699468989411</v>
      </c>
    </row>
    <row r="85" spans="1:13" x14ac:dyDescent="0.25">
      <c r="A85" s="14">
        <v>48</v>
      </c>
      <c r="B85" s="15">
        <v>41</v>
      </c>
      <c r="C85" s="13" t="s">
        <v>98</v>
      </c>
      <c r="D85" s="13">
        <v>1332</v>
      </c>
      <c r="E85" s="13">
        <v>7.1944368511003347</v>
      </c>
      <c r="F85" s="13">
        <v>240</v>
      </c>
      <c r="G85" s="13">
        <v>3</v>
      </c>
      <c r="H85" s="13">
        <v>0</v>
      </c>
      <c r="I85" s="13">
        <v>4</v>
      </c>
      <c r="J85" s="13">
        <v>0</v>
      </c>
      <c r="K85" s="13">
        <v>0</v>
      </c>
      <c r="L85" s="6">
        <f t="shared" ref="L85:L87" si="16">VLOOKUP(F85,$N$2:$P$22,2,TRUE)</f>
        <v>0.42</v>
      </c>
      <c r="M85" s="9">
        <f t="shared" si="13"/>
        <v>2.1816634774621404</v>
      </c>
    </row>
    <row r="86" spans="1:13" x14ac:dyDescent="0.25">
      <c r="A86" s="14">
        <v>48</v>
      </c>
      <c r="B86" s="15">
        <v>42</v>
      </c>
      <c r="C86" s="13" t="s">
        <v>99</v>
      </c>
      <c r="D86" s="13">
        <v>220</v>
      </c>
      <c r="E86" s="13">
        <v>5.393627546352362</v>
      </c>
      <c r="F86" s="13">
        <v>37</v>
      </c>
      <c r="G86" s="13">
        <v>1</v>
      </c>
      <c r="H86" s="13">
        <v>1</v>
      </c>
      <c r="I86" s="13">
        <v>4</v>
      </c>
      <c r="J86" s="13">
        <v>0</v>
      </c>
      <c r="K86" s="13">
        <v>0</v>
      </c>
      <c r="L86" s="6">
        <f t="shared" si="16"/>
        <v>0.43</v>
      </c>
      <c r="M86" s="9">
        <f t="shared" si="13"/>
        <v>1.4592598449315157</v>
      </c>
    </row>
    <row r="87" spans="1:13" x14ac:dyDescent="0.25">
      <c r="A87" s="14">
        <v>48</v>
      </c>
      <c r="B87" s="15">
        <v>43</v>
      </c>
      <c r="C87" s="13" t="s">
        <v>100</v>
      </c>
      <c r="D87" s="13">
        <v>5025</v>
      </c>
      <c r="E87" s="13">
        <v>8.5221807329272767</v>
      </c>
      <c r="F87" s="13">
        <v>111</v>
      </c>
      <c r="G87" s="13">
        <v>2</v>
      </c>
      <c r="H87" s="13">
        <v>0</v>
      </c>
      <c r="I87" s="13">
        <v>3</v>
      </c>
      <c r="J87" s="13">
        <v>0</v>
      </c>
      <c r="K87" s="13">
        <v>0</v>
      </c>
      <c r="L87" s="6">
        <f t="shared" si="16"/>
        <v>0.34</v>
      </c>
      <c r="M87" s="9">
        <f t="shared" si="13"/>
        <v>2.2175414491952741</v>
      </c>
    </row>
    <row r="88" spans="1:13" x14ac:dyDescent="0.25">
      <c r="A88" s="14">
        <v>48</v>
      </c>
      <c r="B88" s="15">
        <v>44</v>
      </c>
      <c r="C88" s="13" t="s">
        <v>101</v>
      </c>
      <c r="D88" s="13">
        <v>139</v>
      </c>
      <c r="E88" s="13">
        <v>4.9344739331306915</v>
      </c>
      <c r="F88" s="13">
        <v>103</v>
      </c>
      <c r="G88" s="13">
        <v>2</v>
      </c>
      <c r="H88" s="13">
        <v>0</v>
      </c>
      <c r="I88" s="13">
        <v>3</v>
      </c>
      <c r="J88" s="13">
        <v>0</v>
      </c>
      <c r="K88" s="13">
        <v>0</v>
      </c>
      <c r="L88" s="6">
        <f t="shared" ref="L88:L90" si="17">VLOOKUP(F88,$N$2:$P$22,3,TRUE)</f>
        <v>0.76</v>
      </c>
      <c r="M88" s="9">
        <f t="shared" si="13"/>
        <v>2.2302001891793255</v>
      </c>
    </row>
    <row r="89" spans="1:13" x14ac:dyDescent="0.25">
      <c r="A89" s="14">
        <v>48</v>
      </c>
      <c r="B89" s="15">
        <v>50</v>
      </c>
      <c r="C89" s="13" t="s">
        <v>102</v>
      </c>
      <c r="D89" s="13"/>
      <c r="E89" s="13">
        <v>8.3852605201554127</v>
      </c>
      <c r="F89" s="16"/>
      <c r="G89" s="12"/>
      <c r="H89" s="12"/>
      <c r="I89" s="16"/>
      <c r="J89" s="12"/>
      <c r="K89" s="13">
        <v>1</v>
      </c>
      <c r="L89" s="6">
        <f t="shared" si="17"/>
        <v>0.88</v>
      </c>
      <c r="M89" s="9"/>
    </row>
    <row r="90" spans="1:13" x14ac:dyDescent="0.25">
      <c r="A90" s="14">
        <v>51</v>
      </c>
      <c r="B90" s="15">
        <v>1</v>
      </c>
      <c r="C90" s="13" t="s">
        <v>103</v>
      </c>
      <c r="D90" s="13">
        <v>486</v>
      </c>
      <c r="E90" s="13">
        <v>6.1862086239004936</v>
      </c>
      <c r="F90" s="13">
        <v>188</v>
      </c>
      <c r="G90" s="13">
        <v>3</v>
      </c>
      <c r="H90" s="13">
        <v>0</v>
      </c>
      <c r="I90" s="13">
        <v>1</v>
      </c>
      <c r="J90" s="13">
        <v>1</v>
      </c>
      <c r="K90" s="13">
        <v>0</v>
      </c>
      <c r="L90" s="6">
        <f t="shared" si="17"/>
        <v>1.02</v>
      </c>
      <c r="M90" s="9">
        <f t="shared" si="13"/>
        <v>4.2699327963785034</v>
      </c>
    </row>
    <row r="91" spans="1:13" x14ac:dyDescent="0.25">
      <c r="A91" s="14">
        <v>51</v>
      </c>
      <c r="B91" s="15">
        <v>2</v>
      </c>
      <c r="C91" s="13" t="s">
        <v>104</v>
      </c>
      <c r="D91" s="13">
        <v>63</v>
      </c>
      <c r="E91" s="13">
        <v>4.1431347263915326</v>
      </c>
      <c r="F91" s="13">
        <v>76</v>
      </c>
      <c r="G91" s="13">
        <v>1</v>
      </c>
      <c r="H91" s="13">
        <v>1</v>
      </c>
      <c r="I91" s="13">
        <v>1</v>
      </c>
      <c r="J91" s="13">
        <v>1</v>
      </c>
      <c r="K91" s="13">
        <v>0</v>
      </c>
      <c r="L91" s="6">
        <f t="shared" ref="L91:L92" si="18">VLOOKUP(F91,$N$2:$P$22,2,TRUE)</f>
        <v>0.36</v>
      </c>
      <c r="M91" s="9">
        <f t="shared" si="13"/>
        <v>0.77152850150095165</v>
      </c>
    </row>
    <row r="92" spans="1:13" x14ac:dyDescent="0.25">
      <c r="A92" s="14">
        <v>51</v>
      </c>
      <c r="B92" s="15">
        <v>3</v>
      </c>
      <c r="C92" s="13" t="s">
        <v>105</v>
      </c>
      <c r="D92" s="13">
        <v>30</v>
      </c>
      <c r="E92" s="13">
        <v>3.4011973816621555</v>
      </c>
      <c r="F92" s="13">
        <v>73</v>
      </c>
      <c r="G92" s="13">
        <v>1</v>
      </c>
      <c r="H92" s="13">
        <v>1</v>
      </c>
      <c r="I92" s="13">
        <v>1</v>
      </c>
      <c r="J92" s="13">
        <v>1</v>
      </c>
      <c r="K92" s="13">
        <v>0</v>
      </c>
      <c r="L92" s="6">
        <f t="shared" si="18"/>
        <v>0.38</v>
      </c>
      <c r="M92" s="9">
        <f t="shared" si="13"/>
        <v>0.53245500503161913</v>
      </c>
    </row>
    <row r="93" spans="1:13" x14ac:dyDescent="0.25">
      <c r="A93" s="14">
        <v>51</v>
      </c>
      <c r="B93" s="15">
        <v>5</v>
      </c>
      <c r="C93" s="13" t="s">
        <v>106</v>
      </c>
      <c r="D93" s="13">
        <v>1190</v>
      </c>
      <c r="E93" s="13">
        <v>7.0817085861055746</v>
      </c>
      <c r="F93" s="13">
        <v>272</v>
      </c>
      <c r="G93" s="13">
        <v>3</v>
      </c>
      <c r="H93" s="13">
        <v>0</v>
      </c>
      <c r="I93" s="13">
        <v>2</v>
      </c>
      <c r="J93" s="13">
        <v>0</v>
      </c>
      <c r="K93" s="13">
        <v>0</v>
      </c>
      <c r="L93" s="6">
        <f>VLOOKUP(F93,$N$2:$P$22,3,TRUE)</f>
        <v>1.66</v>
      </c>
      <c r="M93" s="9">
        <f t="shared" si="13"/>
        <v>8.4356362529352538</v>
      </c>
    </row>
    <row r="94" spans="1:13" x14ac:dyDescent="0.25">
      <c r="A94" s="14">
        <v>51</v>
      </c>
      <c r="B94" s="15">
        <v>6</v>
      </c>
      <c r="C94" s="13" t="s">
        <v>107</v>
      </c>
      <c r="D94" s="13">
        <v>1021</v>
      </c>
      <c r="E94" s="13">
        <v>6.9285378181646653</v>
      </c>
      <c r="F94" s="13">
        <v>206</v>
      </c>
      <c r="G94" s="13">
        <v>3</v>
      </c>
      <c r="H94" s="13">
        <v>0</v>
      </c>
      <c r="I94" s="13">
        <v>2</v>
      </c>
      <c r="J94" s="13">
        <v>0</v>
      </c>
      <c r="K94" s="13">
        <v>0</v>
      </c>
      <c r="L94" s="6">
        <f t="shared" ref="L94:L96" si="19">VLOOKUP(F94,$N$2:$P$22,2,TRUE)</f>
        <v>0.36</v>
      </c>
      <c r="M94" s="9">
        <f t="shared" si="13"/>
        <v>1.7742736145392795</v>
      </c>
    </row>
    <row r="95" spans="1:13" x14ac:dyDescent="0.25">
      <c r="A95" s="14">
        <v>51</v>
      </c>
      <c r="B95" s="15">
        <v>7</v>
      </c>
      <c r="C95" s="13" t="s">
        <v>108</v>
      </c>
      <c r="D95" s="13">
        <v>912</v>
      </c>
      <c r="E95" s="13">
        <v>6.815639990074331</v>
      </c>
      <c r="F95" s="13">
        <v>125</v>
      </c>
      <c r="G95" s="13">
        <v>2</v>
      </c>
      <c r="H95" s="13">
        <v>0</v>
      </c>
      <c r="I95" s="13">
        <v>2</v>
      </c>
      <c r="J95" s="13">
        <v>0</v>
      </c>
      <c r="K95" s="13">
        <v>0</v>
      </c>
      <c r="L95" s="6">
        <f t="shared" si="19"/>
        <v>0.34</v>
      </c>
      <c r="M95" s="9">
        <f t="shared" si="13"/>
        <v>1.6373175966252727</v>
      </c>
    </row>
    <row r="96" spans="1:13" x14ac:dyDescent="0.25">
      <c r="A96" s="14">
        <v>51</v>
      </c>
      <c r="B96" s="15">
        <v>8</v>
      </c>
      <c r="C96" s="13" t="s">
        <v>109</v>
      </c>
      <c r="D96" s="13">
        <v>103</v>
      </c>
      <c r="E96" s="13">
        <v>4.6347289882296359</v>
      </c>
      <c r="F96" s="13">
        <v>238</v>
      </c>
      <c r="G96" s="13">
        <v>3</v>
      </c>
      <c r="H96" s="13">
        <v>0</v>
      </c>
      <c r="I96" s="13">
        <v>1</v>
      </c>
      <c r="J96" s="13">
        <v>1</v>
      </c>
      <c r="K96" s="13">
        <v>0</v>
      </c>
      <c r="L96" s="6">
        <f t="shared" si="19"/>
        <v>0.4</v>
      </c>
      <c r="M96" s="9">
        <f t="shared" si="13"/>
        <v>1.0538915952918544</v>
      </c>
    </row>
    <row r="97" spans="1:13" x14ac:dyDescent="0.25">
      <c r="A97" s="14">
        <v>51</v>
      </c>
      <c r="B97" s="15">
        <v>9</v>
      </c>
      <c r="C97" s="13" t="s">
        <v>110</v>
      </c>
      <c r="D97" s="13">
        <v>2997</v>
      </c>
      <c r="E97" s="13">
        <v>8.0053670673166639</v>
      </c>
      <c r="F97" s="13">
        <v>314</v>
      </c>
      <c r="G97" s="13">
        <v>3</v>
      </c>
      <c r="H97" s="13">
        <v>0</v>
      </c>
      <c r="I97" s="13">
        <v>1</v>
      </c>
      <c r="J97" s="13">
        <v>1</v>
      </c>
      <c r="K97" s="13">
        <v>0</v>
      </c>
      <c r="L97" s="6">
        <f t="shared" ref="L97:L100" si="20">VLOOKUP(F97,$N$2:$P$22,3,TRUE)</f>
        <v>1.8</v>
      </c>
      <c r="M97" s="9">
        <f t="shared" si="13"/>
        <v>10.809660721169996</v>
      </c>
    </row>
    <row r="98" spans="1:13" x14ac:dyDescent="0.25">
      <c r="A98" s="14">
        <v>51</v>
      </c>
      <c r="B98" s="15">
        <v>10</v>
      </c>
      <c r="C98" s="13" t="s">
        <v>111</v>
      </c>
      <c r="D98" s="13">
        <v>160</v>
      </c>
      <c r="E98" s="13">
        <v>5.0751738152338266</v>
      </c>
      <c r="F98" s="13">
        <v>191</v>
      </c>
      <c r="G98" s="13">
        <v>3</v>
      </c>
      <c r="H98" s="13">
        <v>0</v>
      </c>
      <c r="I98" s="13">
        <v>2</v>
      </c>
      <c r="J98" s="13">
        <v>0</v>
      </c>
      <c r="K98" s="13">
        <v>0</v>
      </c>
      <c r="L98" s="6">
        <f t="shared" si="20"/>
        <v>1.02</v>
      </c>
      <c r="M98" s="9">
        <f t="shared" si="13"/>
        <v>3.1366772915385033</v>
      </c>
    </row>
    <row r="99" spans="1:13" x14ac:dyDescent="0.25">
      <c r="A99" s="14">
        <v>51</v>
      </c>
      <c r="B99" s="15">
        <v>11</v>
      </c>
      <c r="C99" s="13" t="s">
        <v>112</v>
      </c>
      <c r="D99" s="13">
        <v>135</v>
      </c>
      <c r="E99" s="13">
        <v>4.9052747784384296</v>
      </c>
      <c r="F99" s="13">
        <v>150</v>
      </c>
      <c r="G99" s="13">
        <v>2</v>
      </c>
      <c r="H99" s="13">
        <v>0</v>
      </c>
      <c r="I99" s="13">
        <v>1</v>
      </c>
      <c r="J99" s="13">
        <v>1</v>
      </c>
      <c r="K99" s="13">
        <v>0</v>
      </c>
      <c r="L99" s="6">
        <f t="shared" si="20"/>
        <v>0.89</v>
      </c>
      <c r="M99" s="9">
        <f t="shared" si="13"/>
        <v>2.5856945528102022</v>
      </c>
    </row>
    <row r="100" spans="1:13" x14ac:dyDescent="0.25">
      <c r="A100" s="14">
        <v>51</v>
      </c>
      <c r="B100" s="15">
        <v>12</v>
      </c>
      <c r="C100" s="13" t="s">
        <v>113</v>
      </c>
      <c r="D100" s="13">
        <v>75</v>
      </c>
      <c r="E100" s="13">
        <v>4.3174881135363101</v>
      </c>
      <c r="F100" s="13">
        <v>193</v>
      </c>
      <c r="G100" s="13">
        <v>3</v>
      </c>
      <c r="H100" s="13">
        <v>0</v>
      </c>
      <c r="I100" s="13">
        <v>1</v>
      </c>
      <c r="J100" s="13">
        <v>1</v>
      </c>
      <c r="K100" s="13">
        <v>0</v>
      </c>
      <c r="L100" s="6">
        <f t="shared" si="20"/>
        <v>1.02</v>
      </c>
      <c r="M100" s="9">
        <f t="shared" si="13"/>
        <v>2.3638378758070364</v>
      </c>
    </row>
    <row r="101" spans="1:13" x14ac:dyDescent="0.25">
      <c r="A101" s="14">
        <v>51</v>
      </c>
      <c r="B101" s="15">
        <v>13</v>
      </c>
      <c r="C101" s="13" t="s">
        <v>114</v>
      </c>
      <c r="D101" s="13">
        <v>24</v>
      </c>
      <c r="E101" s="13">
        <v>3.1780538303479458</v>
      </c>
      <c r="F101" s="13">
        <v>45</v>
      </c>
      <c r="G101" s="13">
        <v>1</v>
      </c>
      <c r="H101" s="13">
        <v>1</v>
      </c>
      <c r="I101" s="13">
        <v>1</v>
      </c>
      <c r="J101" s="13">
        <v>1</v>
      </c>
      <c r="K101" s="13">
        <v>0</v>
      </c>
      <c r="L101" s="6">
        <f t="shared" ref="L101:L103" si="21">VLOOKUP(F101,$N$2:$P$22,2,TRUE)</f>
        <v>0.4</v>
      </c>
      <c r="M101" s="9">
        <f t="shared" si="13"/>
        <v>0.47122153213917833</v>
      </c>
    </row>
    <row r="102" spans="1:13" x14ac:dyDescent="0.25">
      <c r="A102" s="14">
        <v>51</v>
      </c>
      <c r="B102" s="15">
        <v>14</v>
      </c>
      <c r="C102" s="13" t="s">
        <v>115</v>
      </c>
      <c r="D102" s="13">
        <v>2008</v>
      </c>
      <c r="E102" s="13">
        <v>7.6048944808116197</v>
      </c>
      <c r="F102" s="13">
        <v>33</v>
      </c>
      <c r="G102" s="13">
        <v>1</v>
      </c>
      <c r="H102" s="13">
        <v>1</v>
      </c>
      <c r="I102" s="13">
        <v>2</v>
      </c>
      <c r="J102" s="13">
        <v>0</v>
      </c>
      <c r="K102" s="13">
        <v>0</v>
      </c>
      <c r="L102" s="6">
        <f t="shared" si="21"/>
        <v>0.43</v>
      </c>
      <c r="M102" s="9">
        <f t="shared" si="13"/>
        <v>2.4101046267489963</v>
      </c>
    </row>
    <row r="103" spans="1:13" x14ac:dyDescent="0.25">
      <c r="A103" s="14">
        <v>51</v>
      </c>
      <c r="B103" s="15">
        <v>15</v>
      </c>
      <c r="C103" s="13" t="s">
        <v>116</v>
      </c>
      <c r="D103" s="13">
        <v>7133</v>
      </c>
      <c r="E103" s="13">
        <v>8.8724871822780376</v>
      </c>
      <c r="F103" s="13">
        <v>55</v>
      </c>
      <c r="G103" s="13">
        <v>1</v>
      </c>
      <c r="H103" s="13">
        <v>1</v>
      </c>
      <c r="I103" s="13">
        <v>3</v>
      </c>
      <c r="J103" s="13">
        <v>0</v>
      </c>
      <c r="K103" s="13">
        <v>0</v>
      </c>
      <c r="L103" s="6">
        <f t="shared" si="21"/>
        <v>0.4</v>
      </c>
      <c r="M103" s="9">
        <f t="shared" si="13"/>
        <v>2.748994872911215</v>
      </c>
    </row>
    <row r="104" spans="1:13" x14ac:dyDescent="0.25">
      <c r="A104" s="14">
        <v>51</v>
      </c>
      <c r="B104" s="15">
        <v>16</v>
      </c>
      <c r="C104" s="13" t="s">
        <v>117</v>
      </c>
      <c r="D104" s="13">
        <v>530</v>
      </c>
      <c r="E104" s="13">
        <v>6.2728770065461674</v>
      </c>
      <c r="F104" s="13">
        <v>235</v>
      </c>
      <c r="G104" s="13">
        <v>3</v>
      </c>
      <c r="H104" s="13">
        <v>0</v>
      </c>
      <c r="I104" s="13">
        <v>2</v>
      </c>
      <c r="J104" s="13">
        <v>0</v>
      </c>
      <c r="K104" s="13">
        <v>0</v>
      </c>
      <c r="L104" s="6">
        <f>VLOOKUP(F104,$N$2:$P$22,3,TRUE)</f>
        <v>1.29</v>
      </c>
      <c r="M104" s="9">
        <f t="shared" si="13"/>
        <v>5.5120113384445562</v>
      </c>
    </row>
    <row r="105" spans="1:13" x14ac:dyDescent="0.25">
      <c r="A105" s="14">
        <v>51</v>
      </c>
      <c r="B105" s="15">
        <v>17</v>
      </c>
      <c r="C105" s="13" t="s">
        <v>118</v>
      </c>
      <c r="D105" s="13">
        <v>7866</v>
      </c>
      <c r="E105" s="13">
        <v>8.9703049529917553</v>
      </c>
      <c r="F105" s="13">
        <v>240</v>
      </c>
      <c r="G105" s="13">
        <v>3</v>
      </c>
      <c r="H105" s="13">
        <v>0</v>
      </c>
      <c r="I105" s="13">
        <v>2</v>
      </c>
      <c r="J105" s="13">
        <v>0</v>
      </c>
      <c r="K105" s="13">
        <v>0</v>
      </c>
      <c r="L105" s="6">
        <f>VLOOKUP(F105,$N$2:$P$22,2,TRUE)</f>
        <v>0.42</v>
      </c>
      <c r="M105" s="9">
        <f t="shared" si="13"/>
        <v>2.9275280802565371</v>
      </c>
    </row>
    <row r="106" spans="1:13" x14ac:dyDescent="0.25">
      <c r="A106" s="14">
        <v>51</v>
      </c>
      <c r="B106" s="15">
        <v>19</v>
      </c>
      <c r="C106" s="13" t="s">
        <v>119</v>
      </c>
      <c r="D106" s="13">
        <v>1601</v>
      </c>
      <c r="E106" s="13">
        <v>7.3783837129967145</v>
      </c>
      <c r="F106" s="13">
        <v>202</v>
      </c>
      <c r="G106" s="13">
        <v>3</v>
      </c>
      <c r="H106" s="13">
        <v>0</v>
      </c>
      <c r="I106" s="13">
        <v>1</v>
      </c>
      <c r="J106" s="13">
        <v>1</v>
      </c>
      <c r="K106" s="13">
        <v>0</v>
      </c>
      <c r="L106" s="6">
        <f>VLOOKUP(F106,$N$2:$P$22,3,TRUE)</f>
        <v>1.1000000000000001</v>
      </c>
      <c r="M106" s="9">
        <f t="shared" si="13"/>
        <v>5.9162220842963862</v>
      </c>
    </row>
    <row r="107" spans="1:13" x14ac:dyDescent="0.25">
      <c r="A107" s="14">
        <v>51</v>
      </c>
      <c r="B107" s="15">
        <v>20</v>
      </c>
      <c r="C107" s="13" t="s">
        <v>120</v>
      </c>
      <c r="D107" s="13">
        <v>283</v>
      </c>
      <c r="E107" s="13">
        <v>5.6454468976432377</v>
      </c>
      <c r="F107" s="16"/>
      <c r="G107" s="12"/>
      <c r="H107" s="12"/>
      <c r="I107" s="16"/>
      <c r="J107" s="12"/>
      <c r="K107" s="13">
        <v>0</v>
      </c>
      <c r="L107" s="6">
        <f>VLOOKUP(F107,$N$2:$P$22,2,TRUE)</f>
        <v>0.49</v>
      </c>
      <c r="M107" s="9">
        <f t="shared" si="13"/>
        <v>1.7862689798451865</v>
      </c>
    </row>
    <row r="108" spans="1:13" x14ac:dyDescent="0.25">
      <c r="A108" s="14">
        <v>51</v>
      </c>
      <c r="B108" s="15">
        <v>21</v>
      </c>
      <c r="C108" s="13" t="s">
        <v>121</v>
      </c>
      <c r="D108" s="13">
        <v>204</v>
      </c>
      <c r="E108" s="13">
        <v>5.3181199938442161</v>
      </c>
      <c r="F108" s="13">
        <v>169</v>
      </c>
      <c r="G108" s="13">
        <v>2</v>
      </c>
      <c r="H108" s="13">
        <v>0</v>
      </c>
      <c r="I108" s="13">
        <v>1</v>
      </c>
      <c r="J108" s="13">
        <v>1</v>
      </c>
      <c r="K108" s="13">
        <v>0</v>
      </c>
      <c r="L108" s="6">
        <f t="shared" ref="L108:L113" si="22">VLOOKUP(F108,$N$2:$P$22,3,TRUE)</f>
        <v>0.95</v>
      </c>
      <c r="M108" s="9">
        <f t="shared" si="13"/>
        <v>3.1522139941520053</v>
      </c>
    </row>
    <row r="109" spans="1:13" x14ac:dyDescent="0.25">
      <c r="A109" s="14">
        <v>51</v>
      </c>
      <c r="B109" s="15">
        <v>22</v>
      </c>
      <c r="C109" s="13" t="s">
        <v>122</v>
      </c>
      <c r="D109" s="13">
        <v>486</v>
      </c>
      <c r="E109" s="13">
        <v>6.1862086239004936</v>
      </c>
      <c r="F109" s="13">
        <v>66</v>
      </c>
      <c r="G109" s="13">
        <v>1</v>
      </c>
      <c r="H109" s="13">
        <v>1</v>
      </c>
      <c r="I109" s="13">
        <v>1</v>
      </c>
      <c r="J109" s="13">
        <v>1</v>
      </c>
      <c r="K109" s="13">
        <v>0</v>
      </c>
      <c r="L109" s="6">
        <f t="shared" si="22"/>
        <v>0.76</v>
      </c>
      <c r="M109" s="9">
        <f t="shared" si="13"/>
        <v>3.1815185541643753</v>
      </c>
    </row>
    <row r="110" spans="1:13" x14ac:dyDescent="0.25">
      <c r="A110" s="14">
        <v>51</v>
      </c>
      <c r="B110" s="15">
        <v>23</v>
      </c>
      <c r="C110" s="13" t="s">
        <v>123</v>
      </c>
      <c r="D110" s="13">
        <v>1242</v>
      </c>
      <c r="E110" s="13">
        <v>7.1244782624934242</v>
      </c>
      <c r="F110" s="13">
        <v>57</v>
      </c>
      <c r="G110" s="13">
        <v>1</v>
      </c>
      <c r="H110" s="13">
        <v>1</v>
      </c>
      <c r="I110" s="13">
        <v>2</v>
      </c>
      <c r="J110" s="13">
        <v>0</v>
      </c>
      <c r="K110" s="13">
        <v>0</v>
      </c>
      <c r="L110" s="6">
        <f t="shared" si="22"/>
        <v>0.78</v>
      </c>
      <c r="M110" s="9">
        <f t="shared" si="13"/>
        <v>3.9970930447448709</v>
      </c>
    </row>
    <row r="111" spans="1:13" x14ac:dyDescent="0.25">
      <c r="A111" s="14">
        <v>51</v>
      </c>
      <c r="B111" s="15">
        <v>24</v>
      </c>
      <c r="C111" s="13" t="s">
        <v>124</v>
      </c>
      <c r="D111" s="13">
        <v>58</v>
      </c>
      <c r="E111" s="13">
        <v>4.0604430105464191</v>
      </c>
      <c r="F111" s="13">
        <v>78</v>
      </c>
      <c r="G111" s="13">
        <v>1</v>
      </c>
      <c r="H111" s="13">
        <v>1</v>
      </c>
      <c r="I111" s="13">
        <v>1</v>
      </c>
      <c r="J111" s="13">
        <v>1</v>
      </c>
      <c r="K111" s="13">
        <v>0</v>
      </c>
      <c r="L111" s="6">
        <f t="shared" si="22"/>
        <v>0.76</v>
      </c>
      <c r="M111" s="9">
        <f t="shared" si="13"/>
        <v>1.5659366880152785</v>
      </c>
    </row>
    <row r="112" spans="1:13" x14ac:dyDescent="0.25">
      <c r="A112" s="14">
        <v>51</v>
      </c>
      <c r="B112" s="15">
        <v>25</v>
      </c>
      <c r="C112" s="13" t="s">
        <v>125</v>
      </c>
      <c r="D112" s="13">
        <v>7296</v>
      </c>
      <c r="E112" s="13">
        <v>8.8950815317541672</v>
      </c>
      <c r="F112" s="13">
        <v>69</v>
      </c>
      <c r="G112" s="13">
        <v>1</v>
      </c>
      <c r="H112" s="13">
        <v>1</v>
      </c>
      <c r="I112" s="13">
        <v>2</v>
      </c>
      <c r="J112" s="13">
        <v>0</v>
      </c>
      <c r="K112" s="13">
        <v>0</v>
      </c>
      <c r="L112" s="6">
        <f t="shared" si="22"/>
        <v>0.76</v>
      </c>
      <c r="M112" s="9">
        <f t="shared" si="13"/>
        <v>5.2402619641331674</v>
      </c>
    </row>
    <row r="113" spans="1:13" x14ac:dyDescent="0.25">
      <c r="A113" s="14">
        <v>51</v>
      </c>
      <c r="B113" s="15">
        <v>26</v>
      </c>
      <c r="C113" s="13" t="s">
        <v>126</v>
      </c>
      <c r="D113" s="13">
        <v>748</v>
      </c>
      <c r="E113" s="13">
        <v>6.6174029779744776</v>
      </c>
      <c r="F113" s="13">
        <v>140</v>
      </c>
      <c r="G113" s="13">
        <v>2</v>
      </c>
      <c r="H113" s="13">
        <v>0</v>
      </c>
      <c r="I113" s="13">
        <v>1</v>
      </c>
      <c r="J113" s="13">
        <v>1</v>
      </c>
      <c r="K113" s="13">
        <v>0</v>
      </c>
      <c r="L113" s="6">
        <f t="shared" si="22"/>
        <v>0.84</v>
      </c>
      <c r="M113" s="9">
        <f t="shared" si="13"/>
        <v>3.8786185014985612</v>
      </c>
    </row>
    <row r="114" spans="1:13" x14ac:dyDescent="0.25">
      <c r="A114" s="14">
        <v>51</v>
      </c>
      <c r="B114" s="15">
        <v>27</v>
      </c>
      <c r="C114" s="13" t="s">
        <v>127</v>
      </c>
      <c r="D114" s="13">
        <v>7755</v>
      </c>
      <c r="E114" s="13">
        <v>8.9560930756106387</v>
      </c>
      <c r="F114" s="13">
        <v>114</v>
      </c>
      <c r="G114" s="13">
        <v>2</v>
      </c>
      <c r="H114" s="13">
        <v>0</v>
      </c>
      <c r="I114" s="13">
        <v>2</v>
      </c>
      <c r="J114" s="13">
        <v>0</v>
      </c>
      <c r="K114" s="13">
        <v>0</v>
      </c>
      <c r="L114" s="6">
        <f>VLOOKUP(F114,$N$2:$P$22,2,TRUE)</f>
        <v>0.34</v>
      </c>
      <c r="M114" s="9">
        <f t="shared" si="13"/>
        <v>2.3650716457076175</v>
      </c>
    </row>
    <row r="115" spans="1:13" x14ac:dyDescent="0.25">
      <c r="A115" s="14">
        <v>51</v>
      </c>
      <c r="B115" s="15">
        <v>28</v>
      </c>
      <c r="C115" s="13" t="s">
        <v>128</v>
      </c>
      <c r="D115" s="13"/>
      <c r="E115" s="13">
        <v>5.7868973813667077</v>
      </c>
      <c r="F115" s="13">
        <v>159</v>
      </c>
      <c r="G115" s="13">
        <v>2</v>
      </c>
      <c r="H115" s="13">
        <v>0</v>
      </c>
      <c r="I115" s="13">
        <v>2</v>
      </c>
      <c r="J115" s="13">
        <v>0</v>
      </c>
      <c r="K115" s="13">
        <v>1</v>
      </c>
      <c r="L115" s="6">
        <f t="shared" ref="L115:L131" si="23">VLOOKUP(F115,$N$2:$P$22,3,TRUE)</f>
        <v>0.89</v>
      </c>
      <c r="M115" s="9"/>
    </row>
    <row r="116" spans="1:13" x14ac:dyDescent="0.25">
      <c r="A116" s="14">
        <v>51</v>
      </c>
      <c r="B116" s="15">
        <v>29</v>
      </c>
      <c r="C116" s="13" t="s">
        <v>129</v>
      </c>
      <c r="D116" s="13">
        <v>375</v>
      </c>
      <c r="E116" s="13">
        <v>5.9269260259704106</v>
      </c>
      <c r="F116" s="16"/>
      <c r="G116" s="12"/>
      <c r="H116" s="12"/>
      <c r="I116" s="16"/>
      <c r="J116" s="12"/>
      <c r="K116" s="13">
        <v>0</v>
      </c>
      <c r="L116" s="6">
        <f t="shared" si="23"/>
        <v>0.88</v>
      </c>
      <c r="M116" s="9">
        <f t="shared" si="13"/>
        <v>3.4556949028539612</v>
      </c>
    </row>
    <row r="117" spans="1:13" x14ac:dyDescent="0.25">
      <c r="A117" s="14">
        <v>51</v>
      </c>
      <c r="B117" s="15">
        <v>30</v>
      </c>
      <c r="C117" s="13" t="s">
        <v>130</v>
      </c>
      <c r="D117" s="13">
        <v>693</v>
      </c>
      <c r="E117" s="13">
        <v>6.5410299991899032</v>
      </c>
      <c r="F117" s="13">
        <v>91</v>
      </c>
      <c r="G117" s="13">
        <v>2</v>
      </c>
      <c r="H117" s="13">
        <v>0</v>
      </c>
      <c r="I117" s="13">
        <v>2</v>
      </c>
      <c r="J117" s="13">
        <v>0</v>
      </c>
      <c r="K117" s="13">
        <v>0</v>
      </c>
      <c r="L117" s="6">
        <f t="shared" si="23"/>
        <v>0.76</v>
      </c>
      <c r="M117" s="9">
        <f t="shared" si="13"/>
        <v>3.4511827993843265</v>
      </c>
    </row>
    <row r="118" spans="1:13" x14ac:dyDescent="0.25">
      <c r="A118" s="14">
        <v>51</v>
      </c>
      <c r="B118" s="15">
        <v>31</v>
      </c>
      <c r="C118" s="13" t="s">
        <v>131</v>
      </c>
      <c r="D118" s="13">
        <v>357</v>
      </c>
      <c r="E118" s="13">
        <v>5.8777357817796387</v>
      </c>
      <c r="F118" s="13">
        <v>234</v>
      </c>
      <c r="G118" s="13">
        <v>3</v>
      </c>
      <c r="H118" s="13">
        <v>0</v>
      </c>
      <c r="I118" s="13">
        <v>2</v>
      </c>
      <c r="J118" s="13">
        <v>0</v>
      </c>
      <c r="K118" s="13">
        <v>0</v>
      </c>
      <c r="L118" s="6">
        <f t="shared" si="23"/>
        <v>1.29</v>
      </c>
      <c r="M118" s="9">
        <f t="shared" si="13"/>
        <v>5.0022791584957345</v>
      </c>
    </row>
    <row r="119" spans="1:13" x14ac:dyDescent="0.25">
      <c r="A119" s="14">
        <v>51</v>
      </c>
      <c r="B119" s="15">
        <v>32</v>
      </c>
      <c r="C119" s="13" t="s">
        <v>132</v>
      </c>
      <c r="D119" s="13">
        <v>731</v>
      </c>
      <c r="E119" s="13">
        <v>6.5944134597497781</v>
      </c>
      <c r="F119" s="16"/>
      <c r="G119" s="12"/>
      <c r="H119" s="12"/>
      <c r="I119" s="16"/>
      <c r="J119" s="12"/>
      <c r="K119" s="13">
        <v>0</v>
      </c>
      <c r="L119" s="6">
        <f t="shared" si="23"/>
        <v>0.88</v>
      </c>
      <c r="M119" s="9">
        <f t="shared" si="13"/>
        <v>4.0430838445798045</v>
      </c>
    </row>
    <row r="120" spans="1:13" x14ac:dyDescent="0.25">
      <c r="A120" s="14">
        <v>51</v>
      </c>
      <c r="B120" s="15">
        <v>33</v>
      </c>
      <c r="C120" s="13" t="s">
        <v>133</v>
      </c>
      <c r="D120" s="12"/>
      <c r="E120" s="12"/>
      <c r="F120" s="13">
        <v>183</v>
      </c>
      <c r="G120" s="13">
        <v>3</v>
      </c>
      <c r="H120" s="13">
        <v>0</v>
      </c>
      <c r="I120" s="13">
        <v>2</v>
      </c>
      <c r="J120" s="13">
        <v>0</v>
      </c>
      <c r="K120" s="13">
        <v>1</v>
      </c>
      <c r="L120" s="6">
        <f t="shared" si="23"/>
        <v>1.02</v>
      </c>
      <c r="M120" s="9"/>
    </row>
    <row r="121" spans="1:13" x14ac:dyDescent="0.25">
      <c r="A121" s="14">
        <v>51</v>
      </c>
      <c r="B121" s="15">
        <v>35</v>
      </c>
      <c r="C121" s="13" t="s">
        <v>134</v>
      </c>
      <c r="D121" s="13">
        <v>2357</v>
      </c>
      <c r="E121" s="13">
        <v>7.7651449029361315</v>
      </c>
      <c r="F121" s="13">
        <v>120</v>
      </c>
      <c r="G121" s="13">
        <v>2</v>
      </c>
      <c r="H121" s="13">
        <v>0</v>
      </c>
      <c r="I121" s="13">
        <v>2</v>
      </c>
      <c r="J121" s="13">
        <v>0</v>
      </c>
      <c r="K121" s="13">
        <v>0</v>
      </c>
      <c r="L121" s="6">
        <f t="shared" si="23"/>
        <v>0.81</v>
      </c>
      <c r="M121" s="9">
        <f t="shared" si="13"/>
        <v>4.669767371378267</v>
      </c>
    </row>
    <row r="122" spans="1:13" x14ac:dyDescent="0.25">
      <c r="A122" s="14">
        <v>51</v>
      </c>
      <c r="B122" s="15">
        <v>36</v>
      </c>
      <c r="C122" s="13" t="s">
        <v>135</v>
      </c>
      <c r="D122" s="13">
        <v>298</v>
      </c>
      <c r="E122" s="13">
        <v>5.6970934865054046</v>
      </c>
      <c r="F122" s="13">
        <v>243</v>
      </c>
      <c r="G122" s="13">
        <v>3</v>
      </c>
      <c r="H122" s="13">
        <v>0</v>
      </c>
      <c r="I122" s="13">
        <v>2</v>
      </c>
      <c r="J122" s="13">
        <v>0</v>
      </c>
      <c r="K122" s="13">
        <v>0</v>
      </c>
      <c r="L122" s="6">
        <f t="shared" si="23"/>
        <v>1.4</v>
      </c>
      <c r="M122" s="9">
        <f t="shared" si="13"/>
        <v>5.1759308811075657</v>
      </c>
    </row>
    <row r="123" spans="1:13" x14ac:dyDescent="0.25">
      <c r="A123" s="14">
        <v>51</v>
      </c>
      <c r="B123" s="15">
        <v>37</v>
      </c>
      <c r="C123" s="13" t="s">
        <v>136</v>
      </c>
      <c r="D123" s="13">
        <v>775</v>
      </c>
      <c r="E123" s="13">
        <v>6.6528630293533473</v>
      </c>
      <c r="F123" s="13">
        <v>60</v>
      </c>
      <c r="G123" s="13">
        <v>1</v>
      </c>
      <c r="H123" s="13">
        <v>1</v>
      </c>
      <c r="I123" s="13">
        <v>3</v>
      </c>
      <c r="J123" s="13">
        <v>0</v>
      </c>
      <c r="K123" s="13">
        <v>0</v>
      </c>
      <c r="L123" s="6">
        <f t="shared" si="23"/>
        <v>0.76</v>
      </c>
      <c r="M123" s="9">
        <f t="shared" si="13"/>
        <v>3.536175902308544</v>
      </c>
    </row>
    <row r="124" spans="1:13" x14ac:dyDescent="0.25">
      <c r="A124" s="14">
        <v>51</v>
      </c>
      <c r="B124" s="15">
        <v>38</v>
      </c>
      <c r="C124" s="13" t="s">
        <v>137</v>
      </c>
      <c r="D124" s="13">
        <v>517</v>
      </c>
      <c r="E124" s="13">
        <v>6.2480428745084291</v>
      </c>
      <c r="F124" s="13">
        <v>75</v>
      </c>
      <c r="G124" s="13">
        <v>1</v>
      </c>
      <c r="H124" s="13">
        <v>1</v>
      </c>
      <c r="I124" s="13">
        <v>1</v>
      </c>
      <c r="J124" s="13">
        <v>1</v>
      </c>
      <c r="K124" s="13">
        <v>0</v>
      </c>
      <c r="L124" s="6">
        <f t="shared" si="23"/>
        <v>0.76</v>
      </c>
      <c r="M124" s="9">
        <f t="shared" si="13"/>
        <v>3.2285125846264062</v>
      </c>
    </row>
    <row r="125" spans="1:13" x14ac:dyDescent="0.25">
      <c r="A125" s="14">
        <v>51</v>
      </c>
      <c r="B125" s="15">
        <v>39</v>
      </c>
      <c r="C125" s="13" t="s">
        <v>138</v>
      </c>
      <c r="D125" s="13">
        <v>4888</v>
      </c>
      <c r="E125" s="13">
        <v>8.4945385008514318</v>
      </c>
      <c r="F125" s="13">
        <v>260</v>
      </c>
      <c r="G125" s="13">
        <v>3</v>
      </c>
      <c r="H125" s="13">
        <v>0</v>
      </c>
      <c r="I125" s="13">
        <v>2</v>
      </c>
      <c r="J125" s="13">
        <v>0</v>
      </c>
      <c r="K125" s="13">
        <v>0</v>
      </c>
      <c r="L125" s="6">
        <f t="shared" si="23"/>
        <v>1.52</v>
      </c>
      <c r="M125" s="9">
        <f t="shared" si="13"/>
        <v>9.8716985212941761</v>
      </c>
    </row>
    <row r="126" spans="1:13" x14ac:dyDescent="0.25">
      <c r="A126" s="14">
        <v>51</v>
      </c>
      <c r="B126" s="15" t="s">
        <v>139</v>
      </c>
      <c r="C126" s="13" t="s">
        <v>140</v>
      </c>
      <c r="D126" s="13"/>
      <c r="E126" s="13">
        <v>8.898092345579153</v>
      </c>
      <c r="F126" s="13">
        <v>269</v>
      </c>
      <c r="G126" s="13">
        <v>3</v>
      </c>
      <c r="H126" s="13">
        <v>0</v>
      </c>
      <c r="I126" s="13">
        <v>2</v>
      </c>
      <c r="J126" s="13">
        <v>0</v>
      </c>
      <c r="K126" s="13">
        <v>1</v>
      </c>
      <c r="L126" s="6">
        <f t="shared" si="23"/>
        <v>1.52</v>
      </c>
      <c r="M126" s="9"/>
    </row>
    <row r="127" spans="1:13" x14ac:dyDescent="0.25">
      <c r="A127" s="14">
        <v>51</v>
      </c>
      <c r="B127" s="15" t="s">
        <v>141</v>
      </c>
      <c r="C127" s="13" t="s">
        <v>142</v>
      </c>
      <c r="D127" s="13"/>
      <c r="E127" s="13">
        <v>7.5928702878448178</v>
      </c>
      <c r="F127" s="13">
        <v>11</v>
      </c>
      <c r="G127" s="13">
        <v>1</v>
      </c>
      <c r="H127" s="13">
        <v>1</v>
      </c>
      <c r="I127" s="13">
        <v>3</v>
      </c>
      <c r="J127" s="13">
        <v>0</v>
      </c>
      <c r="K127" s="13">
        <v>1</v>
      </c>
      <c r="L127" s="6">
        <f t="shared" si="23"/>
        <v>0.88</v>
      </c>
      <c r="M127" s="9"/>
    </row>
    <row r="128" spans="1:13" x14ac:dyDescent="0.25">
      <c r="A128" s="14">
        <v>53</v>
      </c>
      <c r="B128" s="15">
        <v>1</v>
      </c>
      <c r="C128" s="13" t="s">
        <v>143</v>
      </c>
      <c r="D128" s="13">
        <v>4940</v>
      </c>
      <c r="E128" s="13">
        <v>8.5051206101819687</v>
      </c>
      <c r="F128" s="16"/>
      <c r="G128" s="12"/>
      <c r="H128" s="12"/>
      <c r="I128" s="16"/>
      <c r="J128" s="12"/>
      <c r="K128" s="13">
        <v>0</v>
      </c>
      <c r="L128" s="6">
        <f t="shared" si="23"/>
        <v>0.88</v>
      </c>
      <c r="M128" s="9">
        <f t="shared" si="13"/>
        <v>5.7245061369601329</v>
      </c>
    </row>
    <row r="129" spans="1:13" x14ac:dyDescent="0.25">
      <c r="A129" s="14">
        <v>53</v>
      </c>
      <c r="B129" s="15">
        <v>2</v>
      </c>
      <c r="C129" s="13" t="s">
        <v>144</v>
      </c>
      <c r="D129" s="13">
        <v>844</v>
      </c>
      <c r="E129" s="13">
        <v>6.7381524945959574</v>
      </c>
      <c r="F129" s="13">
        <v>290</v>
      </c>
      <c r="G129" s="13">
        <v>3</v>
      </c>
      <c r="H129" s="13">
        <v>0</v>
      </c>
      <c r="I129" s="13">
        <v>33</v>
      </c>
      <c r="J129" s="13">
        <v>0</v>
      </c>
      <c r="K129" s="13">
        <v>0</v>
      </c>
      <c r="L129" s="6">
        <f t="shared" si="23"/>
        <v>1.8</v>
      </c>
      <c r="M129" s="9">
        <f t="shared" si="13"/>
        <v>8.5286744902727243</v>
      </c>
    </row>
    <row r="130" spans="1:13" x14ac:dyDescent="0.25">
      <c r="A130" s="14">
        <v>53</v>
      </c>
      <c r="B130" s="15">
        <v>3</v>
      </c>
      <c r="C130" s="13" t="s">
        <v>145</v>
      </c>
      <c r="D130" s="13">
        <v>1909</v>
      </c>
      <c r="E130" s="13">
        <v>7.5543348237257479</v>
      </c>
      <c r="F130" s="13">
        <v>93</v>
      </c>
      <c r="G130" s="13">
        <v>2</v>
      </c>
      <c r="H130" s="13">
        <v>0</v>
      </c>
      <c r="I130" s="13">
        <v>33</v>
      </c>
      <c r="J130" s="13">
        <v>0</v>
      </c>
      <c r="K130" s="13">
        <v>0</v>
      </c>
      <c r="L130" s="6">
        <f t="shared" si="23"/>
        <v>0.76</v>
      </c>
      <c r="M130" s="9">
        <f t="shared" si="13"/>
        <v>4.2212944660315683</v>
      </c>
    </row>
    <row r="131" spans="1:13" x14ac:dyDescent="0.25">
      <c r="A131" s="14">
        <v>53</v>
      </c>
      <c r="B131" s="15">
        <v>4</v>
      </c>
      <c r="C131" s="13" t="s">
        <v>146</v>
      </c>
      <c r="D131" s="13">
        <v>559</v>
      </c>
      <c r="E131" s="13">
        <v>6.3261494731550991</v>
      </c>
      <c r="F131" s="13">
        <v>100</v>
      </c>
      <c r="G131" s="13">
        <v>2</v>
      </c>
      <c r="H131" s="13">
        <v>0</v>
      </c>
      <c r="I131" s="13">
        <v>33</v>
      </c>
      <c r="J131" s="13">
        <v>0</v>
      </c>
      <c r="K131" s="13">
        <v>0</v>
      </c>
      <c r="L131" s="6">
        <f t="shared" si="23"/>
        <v>0.76</v>
      </c>
      <c r="M131" s="9">
        <f t="shared" ref="M131:M155" si="24">(LN(D131)-2)*L131</f>
        <v>3.2878735995978752</v>
      </c>
    </row>
    <row r="132" spans="1:13" x14ac:dyDescent="0.25">
      <c r="A132" s="14">
        <v>53</v>
      </c>
      <c r="B132" s="15">
        <v>5</v>
      </c>
      <c r="C132" s="13" t="s">
        <v>147</v>
      </c>
      <c r="D132" s="13">
        <v>720</v>
      </c>
      <c r="E132" s="13">
        <v>6.5792512120101012</v>
      </c>
      <c r="F132" s="13">
        <v>287</v>
      </c>
      <c r="G132" s="13">
        <v>3</v>
      </c>
      <c r="H132" s="13">
        <v>0</v>
      </c>
      <c r="I132" s="13">
        <v>33</v>
      </c>
      <c r="J132" s="13">
        <v>0</v>
      </c>
      <c r="K132" s="13">
        <v>0</v>
      </c>
      <c r="L132" s="6">
        <f>VLOOKUP(F132,$N$2:$P$22,2,TRUE)</f>
        <v>0.52</v>
      </c>
      <c r="M132" s="9">
        <f t="shared" si="24"/>
        <v>2.3812106302452527</v>
      </c>
    </row>
    <row r="133" spans="1:13" x14ac:dyDescent="0.25">
      <c r="A133" s="14">
        <v>53</v>
      </c>
      <c r="B133" s="15">
        <v>6</v>
      </c>
      <c r="C133" s="13" t="s">
        <v>148</v>
      </c>
      <c r="D133" s="13">
        <v>707</v>
      </c>
      <c r="E133" s="13">
        <v>6.5610306658965731</v>
      </c>
      <c r="F133" s="13">
        <v>184</v>
      </c>
      <c r="G133" s="13">
        <v>3</v>
      </c>
      <c r="H133" s="13">
        <v>0</v>
      </c>
      <c r="I133" s="13">
        <v>33</v>
      </c>
      <c r="J133" s="13">
        <v>0</v>
      </c>
      <c r="K133" s="13">
        <v>0</v>
      </c>
      <c r="L133" s="6">
        <f t="shared" ref="L133:L134" si="25">VLOOKUP(F133,$N$2:$P$22,3,TRUE)</f>
        <v>1.02</v>
      </c>
      <c r="M133" s="9">
        <f t="shared" si="24"/>
        <v>4.6522512792145045</v>
      </c>
    </row>
    <row r="134" spans="1:13" x14ac:dyDescent="0.25">
      <c r="A134" s="14">
        <v>53</v>
      </c>
      <c r="B134" s="15">
        <v>7</v>
      </c>
      <c r="C134" s="13" t="s">
        <v>149</v>
      </c>
      <c r="D134" s="13">
        <v>1664</v>
      </c>
      <c r="E134" s="13">
        <v>7.4169796213811541</v>
      </c>
      <c r="F134" s="13">
        <v>123</v>
      </c>
      <c r="G134" s="13">
        <v>2</v>
      </c>
      <c r="H134" s="13">
        <v>0</v>
      </c>
      <c r="I134" s="13">
        <v>33</v>
      </c>
      <c r="J134" s="13">
        <v>0</v>
      </c>
      <c r="K134" s="13">
        <v>0</v>
      </c>
      <c r="L134" s="6">
        <f t="shared" si="25"/>
        <v>0.81</v>
      </c>
      <c r="M134" s="9">
        <f t="shared" si="24"/>
        <v>4.3877534933187352</v>
      </c>
    </row>
    <row r="135" spans="1:13" x14ac:dyDescent="0.25">
      <c r="A135" s="14">
        <v>53</v>
      </c>
      <c r="B135" s="15">
        <v>8</v>
      </c>
      <c r="C135" s="13" t="s">
        <v>150</v>
      </c>
      <c r="D135" s="13">
        <v>351</v>
      </c>
      <c r="E135" s="13">
        <v>5.8607862234658654</v>
      </c>
      <c r="F135" s="16"/>
      <c r="G135" s="12"/>
      <c r="H135" s="12"/>
      <c r="I135" s="16"/>
      <c r="J135" s="12"/>
      <c r="K135" s="13">
        <v>0</v>
      </c>
      <c r="L135" s="6">
        <f t="shared" ref="L135:L137" si="26">VLOOKUP(F135,$N$2:$P$22,2,TRUE)</f>
        <v>0.49</v>
      </c>
      <c r="M135" s="9">
        <f t="shared" si="24"/>
        <v>1.8917852494982741</v>
      </c>
    </row>
    <row r="136" spans="1:13" x14ac:dyDescent="0.25">
      <c r="A136" s="14">
        <v>53</v>
      </c>
      <c r="B136" s="15">
        <v>9</v>
      </c>
      <c r="C136" s="13" t="s">
        <v>151</v>
      </c>
      <c r="D136" s="13">
        <v>343</v>
      </c>
      <c r="E136" s="13">
        <v>5.8377304471659395</v>
      </c>
      <c r="F136" s="13">
        <v>106</v>
      </c>
      <c r="G136" s="13">
        <v>2</v>
      </c>
      <c r="H136" s="13">
        <v>0</v>
      </c>
      <c r="I136" s="13">
        <v>33</v>
      </c>
      <c r="J136" s="13">
        <v>0</v>
      </c>
      <c r="K136" s="13">
        <v>0</v>
      </c>
      <c r="L136" s="6">
        <f t="shared" si="26"/>
        <v>0.34</v>
      </c>
      <c r="M136" s="9">
        <f t="shared" si="24"/>
        <v>1.3048283520364194</v>
      </c>
    </row>
    <row r="137" spans="1:13" x14ac:dyDescent="0.25">
      <c r="A137" s="14">
        <v>53</v>
      </c>
      <c r="B137" s="15">
        <v>10</v>
      </c>
      <c r="C137" s="13" t="s">
        <v>152</v>
      </c>
      <c r="D137" s="13">
        <v>444</v>
      </c>
      <c r="E137" s="13">
        <v>6.0958245624322247</v>
      </c>
      <c r="F137" s="13">
        <v>70</v>
      </c>
      <c r="G137" s="13">
        <v>1</v>
      </c>
      <c r="H137" s="13">
        <v>1</v>
      </c>
      <c r="I137" s="13">
        <v>33</v>
      </c>
      <c r="J137" s="13">
        <v>0</v>
      </c>
      <c r="K137" s="13">
        <v>0</v>
      </c>
      <c r="L137" s="6">
        <f t="shared" si="26"/>
        <v>0.38</v>
      </c>
      <c r="M137" s="9">
        <f t="shared" si="24"/>
        <v>1.5564133337242454</v>
      </c>
    </row>
    <row r="138" spans="1:13" x14ac:dyDescent="0.25">
      <c r="A138" s="14">
        <v>53</v>
      </c>
      <c r="B138" s="15">
        <v>11</v>
      </c>
      <c r="C138" s="13" t="s">
        <v>153</v>
      </c>
      <c r="D138" s="13">
        <v>102</v>
      </c>
      <c r="E138" s="13">
        <v>4.6249728132842707</v>
      </c>
      <c r="F138" s="13">
        <v>109</v>
      </c>
      <c r="G138" s="13">
        <v>2</v>
      </c>
      <c r="H138" s="13">
        <v>0</v>
      </c>
      <c r="I138" s="13">
        <v>33</v>
      </c>
      <c r="J138" s="13">
        <v>0</v>
      </c>
      <c r="K138" s="13">
        <v>0</v>
      </c>
      <c r="L138" s="6">
        <f t="shared" ref="L138:L143" si="27">VLOOKUP(F138,$N$2:$P$22,3,TRUE)</f>
        <v>0.78</v>
      </c>
      <c r="M138" s="9">
        <f t="shared" si="24"/>
        <v>2.0474787943617314</v>
      </c>
    </row>
    <row r="139" spans="1:13" x14ac:dyDescent="0.25">
      <c r="A139" s="14">
        <v>53</v>
      </c>
      <c r="B139" s="15">
        <v>12</v>
      </c>
      <c r="C139" s="13" t="s">
        <v>154</v>
      </c>
      <c r="D139" s="12"/>
      <c r="E139" s="12"/>
      <c r="F139" s="16"/>
      <c r="G139" s="12"/>
      <c r="H139" s="12"/>
      <c r="I139" s="16"/>
      <c r="J139" s="12"/>
      <c r="K139" s="13">
        <v>1</v>
      </c>
      <c r="L139" s="6">
        <f t="shared" si="27"/>
        <v>0.88</v>
      </c>
      <c r="M139" s="9"/>
    </row>
    <row r="140" spans="1:13" x14ac:dyDescent="0.25">
      <c r="A140" s="14">
        <v>53</v>
      </c>
      <c r="B140" s="15">
        <v>13</v>
      </c>
      <c r="C140" s="13" t="s">
        <v>155</v>
      </c>
      <c r="D140" s="13">
        <v>1105</v>
      </c>
      <c r="E140" s="13">
        <v>7.007600613951853</v>
      </c>
      <c r="F140" s="13">
        <v>180</v>
      </c>
      <c r="G140" s="13">
        <v>2</v>
      </c>
      <c r="H140" s="13">
        <v>0</v>
      </c>
      <c r="I140" s="13">
        <v>33</v>
      </c>
      <c r="J140" s="13">
        <v>0</v>
      </c>
      <c r="K140" s="13">
        <v>0</v>
      </c>
      <c r="L140" s="6">
        <f t="shared" si="27"/>
        <v>1.02</v>
      </c>
      <c r="M140" s="9">
        <f t="shared" si="24"/>
        <v>5.1077526262308899</v>
      </c>
    </row>
    <row r="141" spans="1:13" x14ac:dyDescent="0.25">
      <c r="A141" s="14">
        <v>53</v>
      </c>
      <c r="B141" s="15">
        <v>14</v>
      </c>
      <c r="C141" s="13" t="s">
        <v>156</v>
      </c>
      <c r="D141" s="13">
        <v>231</v>
      </c>
      <c r="E141" s="13">
        <v>5.4424177105217932</v>
      </c>
      <c r="F141" s="16"/>
      <c r="G141" s="12"/>
      <c r="H141" s="12"/>
      <c r="I141" s="16"/>
      <c r="J141" s="12"/>
      <c r="K141" s="13">
        <v>0</v>
      </c>
      <c r="L141" s="6">
        <f t="shared" si="27"/>
        <v>0.88</v>
      </c>
      <c r="M141" s="9">
        <f t="shared" si="24"/>
        <v>3.0293275852591779</v>
      </c>
    </row>
    <row r="142" spans="1:13" x14ac:dyDescent="0.25">
      <c r="A142" s="14">
        <v>53</v>
      </c>
      <c r="B142" s="15">
        <v>15</v>
      </c>
      <c r="C142" s="13" t="s">
        <v>157</v>
      </c>
      <c r="D142" s="13">
        <v>213</v>
      </c>
      <c r="E142" s="13">
        <v>5.3612921657094255</v>
      </c>
      <c r="F142" s="13">
        <v>354</v>
      </c>
      <c r="G142" s="13">
        <v>3</v>
      </c>
      <c r="H142" s="13">
        <v>0</v>
      </c>
      <c r="I142" s="13">
        <v>33</v>
      </c>
      <c r="J142" s="13">
        <v>0</v>
      </c>
      <c r="K142" s="13">
        <v>0</v>
      </c>
      <c r="L142" s="6">
        <f t="shared" si="27"/>
        <v>1.8</v>
      </c>
      <c r="M142" s="9">
        <f t="shared" si="24"/>
        <v>6.0503258982769657</v>
      </c>
    </row>
    <row r="143" spans="1:13" x14ac:dyDescent="0.25">
      <c r="A143" s="14">
        <v>53</v>
      </c>
      <c r="B143" s="15">
        <v>16</v>
      </c>
      <c r="C143" s="13" t="s">
        <v>158</v>
      </c>
      <c r="D143" s="13">
        <v>317</v>
      </c>
      <c r="E143" s="13">
        <v>5.7589017738772803</v>
      </c>
      <c r="F143" s="13">
        <v>171</v>
      </c>
      <c r="G143" s="13">
        <v>2</v>
      </c>
      <c r="H143" s="13">
        <v>0</v>
      </c>
      <c r="I143" s="13">
        <v>33</v>
      </c>
      <c r="J143" s="13">
        <v>0</v>
      </c>
      <c r="K143" s="13">
        <v>0</v>
      </c>
      <c r="L143" s="6">
        <f t="shared" si="27"/>
        <v>0.95</v>
      </c>
      <c r="M143" s="9">
        <f t="shared" si="24"/>
        <v>3.570956685183416</v>
      </c>
    </row>
    <row r="144" spans="1:13" x14ac:dyDescent="0.25">
      <c r="A144" s="14">
        <v>53</v>
      </c>
      <c r="B144" s="15">
        <v>17</v>
      </c>
      <c r="C144" s="13" t="s">
        <v>159</v>
      </c>
      <c r="D144" s="13">
        <v>2060</v>
      </c>
      <c r="E144" s="13">
        <v>7.6304612617836272</v>
      </c>
      <c r="F144" s="13">
        <v>277</v>
      </c>
      <c r="G144" s="13">
        <v>3</v>
      </c>
      <c r="H144" s="13">
        <v>0</v>
      </c>
      <c r="I144" s="13">
        <v>33</v>
      </c>
      <c r="J144" s="13">
        <v>0</v>
      </c>
      <c r="K144" s="13">
        <v>0</v>
      </c>
      <c r="L144" s="6">
        <f>VLOOKUP(F144,$N$2:$P$22,2,TRUE)</f>
        <v>0.48</v>
      </c>
      <c r="M144" s="9">
        <f t="shared" si="24"/>
        <v>2.7026214056561408</v>
      </c>
    </row>
    <row r="145" spans="1:13" x14ac:dyDescent="0.25">
      <c r="A145" s="14">
        <v>53</v>
      </c>
      <c r="B145" s="15">
        <v>18</v>
      </c>
      <c r="C145" s="13" t="s">
        <v>160</v>
      </c>
      <c r="D145" s="13">
        <v>814</v>
      </c>
      <c r="E145" s="13">
        <v>6.70196036600254</v>
      </c>
      <c r="F145" s="13">
        <v>55</v>
      </c>
      <c r="G145" s="13">
        <v>1</v>
      </c>
      <c r="H145" s="13">
        <v>1</v>
      </c>
      <c r="I145" s="13">
        <v>33</v>
      </c>
      <c r="J145" s="13">
        <v>0</v>
      </c>
      <c r="K145" s="13">
        <v>0</v>
      </c>
      <c r="L145" s="6">
        <f t="shared" ref="L145:L146" si="28">VLOOKUP(F145,$N$2:$P$22,3,TRUE)</f>
        <v>0.78</v>
      </c>
      <c r="M145" s="9">
        <f t="shared" si="24"/>
        <v>3.6675290854819811</v>
      </c>
    </row>
    <row r="146" spans="1:13" x14ac:dyDescent="0.25">
      <c r="A146" s="14">
        <v>53</v>
      </c>
      <c r="B146" s="15">
        <v>19</v>
      </c>
      <c r="C146" s="13" t="s">
        <v>161</v>
      </c>
      <c r="D146" s="13">
        <v>1383</v>
      </c>
      <c r="E146" s="13">
        <v>7.2320103316647586</v>
      </c>
      <c r="F146" s="13">
        <v>19</v>
      </c>
      <c r="G146" s="13">
        <v>1</v>
      </c>
      <c r="H146" s="13">
        <v>1</v>
      </c>
      <c r="I146" s="13">
        <v>33</v>
      </c>
      <c r="J146" s="13">
        <v>0</v>
      </c>
      <c r="K146" s="13">
        <v>0</v>
      </c>
      <c r="L146" s="6">
        <f t="shared" si="28"/>
        <v>0.84</v>
      </c>
      <c r="M146" s="9">
        <f t="shared" si="24"/>
        <v>4.3948886785983969</v>
      </c>
    </row>
    <row r="147" spans="1:13" x14ac:dyDescent="0.25">
      <c r="A147" s="14">
        <v>53</v>
      </c>
      <c r="B147" s="15">
        <v>20</v>
      </c>
      <c r="C147" s="13" t="s">
        <v>162</v>
      </c>
      <c r="D147" s="13">
        <v>207</v>
      </c>
      <c r="E147" s="13">
        <v>5.3327187932653688</v>
      </c>
      <c r="F147" s="13">
        <v>189</v>
      </c>
      <c r="G147" s="13">
        <v>3</v>
      </c>
      <c r="H147" s="13">
        <v>0</v>
      </c>
      <c r="I147" s="13">
        <v>33</v>
      </c>
      <c r="J147" s="13">
        <v>0</v>
      </c>
      <c r="K147" s="13">
        <v>0</v>
      </c>
      <c r="L147" s="6">
        <f>VLOOKUP(F147,$N$2:$P$22,2,TRUE)</f>
        <v>0.35</v>
      </c>
      <c r="M147" s="9">
        <f t="shared" si="24"/>
        <v>1.166451577642879</v>
      </c>
    </row>
    <row r="148" spans="1:13" x14ac:dyDescent="0.25">
      <c r="A148" s="14">
        <v>53</v>
      </c>
      <c r="B148" s="15">
        <v>21</v>
      </c>
      <c r="C148" s="13" t="s">
        <v>163</v>
      </c>
      <c r="D148" s="13">
        <v>1348</v>
      </c>
      <c r="E148" s="13">
        <v>7.2063772914722524</v>
      </c>
      <c r="F148" s="13">
        <v>68</v>
      </c>
      <c r="G148" s="13">
        <v>1</v>
      </c>
      <c r="H148" s="13">
        <v>1</v>
      </c>
      <c r="I148" s="13">
        <v>1</v>
      </c>
      <c r="J148" s="13">
        <v>1</v>
      </c>
      <c r="K148" s="13">
        <v>0</v>
      </c>
      <c r="L148" s="6">
        <f t="shared" ref="L148:L149" si="29">VLOOKUP(F148,$N$2:$P$22,3,TRUE)</f>
        <v>0.76</v>
      </c>
      <c r="M148" s="9">
        <f t="shared" si="24"/>
        <v>3.9568467415189117</v>
      </c>
    </row>
    <row r="149" spans="1:13" x14ac:dyDescent="0.25">
      <c r="A149" s="14">
        <v>53</v>
      </c>
      <c r="B149" s="15">
        <v>22</v>
      </c>
      <c r="C149" s="13" t="s">
        <v>164</v>
      </c>
      <c r="D149" s="13">
        <v>137</v>
      </c>
      <c r="E149" s="13">
        <v>4.9199809258281251</v>
      </c>
      <c r="F149" s="13">
        <v>125</v>
      </c>
      <c r="G149" s="13">
        <v>2</v>
      </c>
      <c r="H149" s="13">
        <v>0</v>
      </c>
      <c r="I149" s="13">
        <v>33</v>
      </c>
      <c r="J149" s="13">
        <v>0</v>
      </c>
      <c r="K149" s="13">
        <v>0</v>
      </c>
      <c r="L149" s="6">
        <f t="shared" si="29"/>
        <v>0.81</v>
      </c>
      <c r="M149" s="9">
        <f t="shared" si="24"/>
        <v>2.3651845499207815</v>
      </c>
    </row>
    <row r="150" spans="1:13" x14ac:dyDescent="0.25">
      <c r="A150" s="14">
        <v>53</v>
      </c>
      <c r="B150" s="15">
        <v>23</v>
      </c>
      <c r="C150" s="13" t="s">
        <v>165</v>
      </c>
      <c r="D150" s="13">
        <v>4762</v>
      </c>
      <c r="E150" s="13">
        <v>8.4684230270468088</v>
      </c>
      <c r="F150" s="13">
        <v>196</v>
      </c>
      <c r="G150" s="13">
        <v>3</v>
      </c>
      <c r="H150" s="13">
        <v>0</v>
      </c>
      <c r="I150" s="13">
        <v>33</v>
      </c>
      <c r="J150" s="13">
        <v>0</v>
      </c>
      <c r="K150" s="13">
        <v>0</v>
      </c>
      <c r="L150" s="6">
        <f t="shared" ref="L150:L155" si="30">VLOOKUP(F150,$N$2:$P$22,2,TRUE)</f>
        <v>0.36</v>
      </c>
      <c r="M150" s="9">
        <f t="shared" si="24"/>
        <v>2.3286322897368512</v>
      </c>
    </row>
    <row r="151" spans="1:13" x14ac:dyDescent="0.25">
      <c r="A151" s="14">
        <v>53</v>
      </c>
      <c r="B151" s="15">
        <v>24</v>
      </c>
      <c r="C151" s="13" t="s">
        <v>166</v>
      </c>
      <c r="D151" s="13">
        <v>97</v>
      </c>
      <c r="E151" s="13">
        <v>4.5747109785033828</v>
      </c>
      <c r="F151" s="13">
        <v>39</v>
      </c>
      <c r="G151" s="13">
        <v>1</v>
      </c>
      <c r="H151" s="13">
        <v>1</v>
      </c>
      <c r="I151" s="13">
        <v>1</v>
      </c>
      <c r="J151" s="13">
        <v>1</v>
      </c>
      <c r="K151" s="13">
        <v>0</v>
      </c>
      <c r="L151" s="6">
        <f t="shared" si="30"/>
        <v>0.43</v>
      </c>
      <c r="M151" s="9">
        <f t="shared" si="24"/>
        <v>1.1071257207564547</v>
      </c>
    </row>
    <row r="152" spans="1:13" x14ac:dyDescent="0.25">
      <c r="A152" s="14">
        <v>53</v>
      </c>
      <c r="B152" s="15">
        <v>25</v>
      </c>
      <c r="C152" s="13" t="s">
        <v>167</v>
      </c>
      <c r="D152" s="13">
        <v>397</v>
      </c>
      <c r="E152" s="13">
        <v>5.9839362806871907</v>
      </c>
      <c r="F152" s="13">
        <v>187</v>
      </c>
      <c r="G152" s="13">
        <v>3</v>
      </c>
      <c r="H152" s="13">
        <v>0</v>
      </c>
      <c r="I152" s="13">
        <v>1</v>
      </c>
      <c r="J152" s="13">
        <v>1</v>
      </c>
      <c r="K152" s="13">
        <v>0</v>
      </c>
      <c r="L152" s="6">
        <f t="shared" si="30"/>
        <v>0.35</v>
      </c>
      <c r="M152" s="9">
        <f t="shared" si="24"/>
        <v>1.3943776982405167</v>
      </c>
    </row>
    <row r="153" spans="1:13" x14ac:dyDescent="0.25">
      <c r="A153" s="14">
        <v>53</v>
      </c>
      <c r="B153" s="15">
        <v>26</v>
      </c>
      <c r="C153" s="13" t="s">
        <v>168</v>
      </c>
      <c r="D153" s="13">
        <v>60</v>
      </c>
      <c r="E153" s="13">
        <v>4.0943445622221004</v>
      </c>
      <c r="F153" s="13">
        <v>63</v>
      </c>
      <c r="G153" s="13">
        <v>1</v>
      </c>
      <c r="H153" s="13">
        <v>1</v>
      </c>
      <c r="I153" s="13">
        <v>1</v>
      </c>
      <c r="J153" s="13">
        <v>1</v>
      </c>
      <c r="K153" s="13">
        <v>0</v>
      </c>
      <c r="L153" s="6">
        <f t="shared" si="30"/>
        <v>0.38</v>
      </c>
      <c r="M153" s="9">
        <f t="shared" si="24"/>
        <v>0.79585093364439818</v>
      </c>
    </row>
    <row r="154" spans="1:13" x14ac:dyDescent="0.25">
      <c r="A154" s="14">
        <v>53</v>
      </c>
      <c r="B154" s="15">
        <v>27</v>
      </c>
      <c r="C154" s="13" t="s">
        <v>169</v>
      </c>
      <c r="D154" s="13">
        <v>384</v>
      </c>
      <c r="E154" s="13">
        <v>5.9506425525877269</v>
      </c>
      <c r="F154" s="13">
        <v>54</v>
      </c>
      <c r="G154" s="13">
        <v>1</v>
      </c>
      <c r="H154" s="13">
        <v>1</v>
      </c>
      <c r="I154" s="13">
        <v>33</v>
      </c>
      <c r="J154" s="13">
        <v>0</v>
      </c>
      <c r="K154" s="13">
        <v>0</v>
      </c>
      <c r="L154" s="6">
        <f t="shared" si="30"/>
        <v>0.4</v>
      </c>
      <c r="M154" s="9">
        <f t="shared" si="24"/>
        <v>1.5802570210350908</v>
      </c>
    </row>
    <row r="155" spans="1:13" x14ac:dyDescent="0.25">
      <c r="A155" s="14">
        <v>53</v>
      </c>
      <c r="B155" s="15">
        <v>28</v>
      </c>
      <c r="C155" s="13" t="s">
        <v>170</v>
      </c>
      <c r="D155" s="13">
        <v>581</v>
      </c>
      <c r="E155" s="13">
        <v>6.3647507568519108</v>
      </c>
      <c r="F155" s="13">
        <v>26</v>
      </c>
      <c r="G155" s="13">
        <v>1</v>
      </c>
      <c r="H155" s="13">
        <v>1</v>
      </c>
      <c r="I155" s="13">
        <v>33</v>
      </c>
      <c r="J155" s="13">
        <v>0</v>
      </c>
      <c r="K155" s="13">
        <v>0</v>
      </c>
      <c r="L155" s="6">
        <f t="shared" si="30"/>
        <v>0.46</v>
      </c>
      <c r="M155" s="9">
        <f t="shared" si="24"/>
        <v>2.007785348151879</v>
      </c>
    </row>
    <row r="156" spans="1:13" x14ac:dyDescent="0.25">
      <c r="A156" s="14">
        <v>53</v>
      </c>
      <c r="B156" s="15">
        <v>29</v>
      </c>
      <c r="C156" s="13" t="s">
        <v>171</v>
      </c>
      <c r="D156" s="13">
        <v>641</v>
      </c>
      <c r="E156" s="13">
        <v>6.4630294569206699</v>
      </c>
      <c r="F156" s="13">
        <v>176</v>
      </c>
      <c r="G156" s="13">
        <v>2</v>
      </c>
      <c r="H156" s="13">
        <v>0</v>
      </c>
      <c r="I156" s="13">
        <v>33</v>
      </c>
      <c r="J156" s="13">
        <v>0</v>
      </c>
      <c r="K156" s="13">
        <v>0</v>
      </c>
      <c r="L156" s="11">
        <f t="shared" ref="L156:L173" si="31">VLOOKUP(F156,$N$2:$P$22,2,TRUE)</f>
        <v>0.34</v>
      </c>
      <c r="M156" s="11">
        <f t="shared" ref="M156:M173" si="32">(LN(D156)-2)*L156</f>
        <v>1.5174300153530278</v>
      </c>
    </row>
    <row r="157" spans="1:13" x14ac:dyDescent="0.25">
      <c r="A157" s="14">
        <v>53</v>
      </c>
      <c r="B157" s="15">
        <v>30</v>
      </c>
      <c r="C157" s="13" t="s">
        <v>172</v>
      </c>
      <c r="D157" s="13">
        <v>150</v>
      </c>
      <c r="E157" s="13">
        <v>5.0106352940962555</v>
      </c>
      <c r="F157" s="13">
        <v>187</v>
      </c>
      <c r="G157" s="13">
        <v>3</v>
      </c>
      <c r="H157" s="13">
        <v>0</v>
      </c>
      <c r="I157" s="13">
        <v>33</v>
      </c>
      <c r="J157" s="13">
        <v>0</v>
      </c>
      <c r="K157" s="13">
        <v>0</v>
      </c>
      <c r="L157" s="11">
        <f t="shared" si="31"/>
        <v>0.35</v>
      </c>
      <c r="M157" s="11">
        <f t="shared" si="32"/>
        <v>1.0537223529336894</v>
      </c>
    </row>
    <row r="158" spans="1:13" x14ac:dyDescent="0.25">
      <c r="A158" s="14">
        <v>53</v>
      </c>
      <c r="B158" s="15">
        <v>31</v>
      </c>
      <c r="C158" s="13" t="s">
        <v>173</v>
      </c>
      <c r="D158" s="13">
        <v>141</v>
      </c>
      <c r="E158" s="13">
        <v>4.9487598903781684</v>
      </c>
      <c r="F158" s="13">
        <v>169</v>
      </c>
      <c r="G158" s="13">
        <v>2</v>
      </c>
      <c r="H158" s="13">
        <v>0</v>
      </c>
      <c r="I158" s="13">
        <v>33</v>
      </c>
      <c r="J158" s="13">
        <v>0</v>
      </c>
      <c r="K158" s="13">
        <v>0</v>
      </c>
      <c r="L158" s="11">
        <f t="shared" si="31"/>
        <v>0.34</v>
      </c>
      <c r="M158" s="11">
        <f t="shared" si="32"/>
        <v>1.0025783627285774</v>
      </c>
    </row>
    <row r="159" spans="1:13" x14ac:dyDescent="0.25">
      <c r="A159" s="14">
        <v>53</v>
      </c>
      <c r="B159" s="15">
        <v>32</v>
      </c>
      <c r="C159" s="13" t="s">
        <v>174</v>
      </c>
      <c r="D159" s="13">
        <v>3587</v>
      </c>
      <c r="E159" s="13">
        <v>8.1850714775322828</v>
      </c>
      <c r="F159" s="13">
        <v>26</v>
      </c>
      <c r="G159" s="13">
        <v>1</v>
      </c>
      <c r="H159" s="13">
        <v>1</v>
      </c>
      <c r="I159" s="13">
        <v>33</v>
      </c>
      <c r="J159" s="13">
        <v>0</v>
      </c>
      <c r="K159" s="13">
        <v>0</v>
      </c>
      <c r="L159" s="11">
        <f t="shared" si="31"/>
        <v>0.46</v>
      </c>
      <c r="M159" s="11">
        <f t="shared" si="32"/>
        <v>2.8451328796648503</v>
      </c>
    </row>
    <row r="160" spans="1:13" x14ac:dyDescent="0.25">
      <c r="A160" s="14">
        <v>53</v>
      </c>
      <c r="B160" s="15">
        <v>33</v>
      </c>
      <c r="C160" s="13" t="s">
        <v>175</v>
      </c>
      <c r="D160" s="13">
        <v>364</v>
      </c>
      <c r="E160" s="13">
        <v>5.8971538676367405</v>
      </c>
      <c r="F160" s="13">
        <v>100</v>
      </c>
      <c r="G160" s="13">
        <v>2</v>
      </c>
      <c r="H160" s="13">
        <v>0</v>
      </c>
      <c r="I160" s="13">
        <v>1</v>
      </c>
      <c r="J160" s="13">
        <v>1</v>
      </c>
      <c r="K160" s="13">
        <v>0</v>
      </c>
      <c r="L160" s="11">
        <f t="shared" si="31"/>
        <v>0.35</v>
      </c>
      <c r="M160" s="11">
        <f t="shared" si="32"/>
        <v>1.3640038536728591</v>
      </c>
    </row>
    <row r="161" spans="1:13" x14ac:dyDescent="0.25">
      <c r="A161" s="14">
        <v>53</v>
      </c>
      <c r="B161" s="15">
        <v>34</v>
      </c>
      <c r="C161" s="13" t="s">
        <v>176</v>
      </c>
      <c r="D161" s="13">
        <v>198</v>
      </c>
      <c r="E161" s="13">
        <v>5.2882670306945352</v>
      </c>
      <c r="F161" s="13">
        <v>27</v>
      </c>
      <c r="G161" s="13">
        <v>1</v>
      </c>
      <c r="H161" s="13">
        <v>1</v>
      </c>
      <c r="I161" s="13">
        <v>33</v>
      </c>
      <c r="J161" s="13">
        <v>0</v>
      </c>
      <c r="K161" s="13">
        <v>0</v>
      </c>
      <c r="L161" s="11">
        <f t="shared" si="31"/>
        <v>0.46</v>
      </c>
      <c r="M161" s="11">
        <f t="shared" si="32"/>
        <v>1.5126028341194862</v>
      </c>
    </row>
    <row r="162" spans="1:13" x14ac:dyDescent="0.25">
      <c r="A162" s="14">
        <v>53</v>
      </c>
      <c r="B162" s="15">
        <v>35</v>
      </c>
      <c r="C162" s="13" t="s">
        <v>177</v>
      </c>
      <c r="D162" s="12"/>
      <c r="E162" s="12"/>
      <c r="F162" s="16"/>
      <c r="G162" s="12"/>
      <c r="H162" s="12"/>
      <c r="I162" s="16"/>
      <c r="J162" s="12"/>
      <c r="K162" s="13">
        <v>1</v>
      </c>
      <c r="L162" s="11">
        <f t="shared" si="31"/>
        <v>0.49</v>
      </c>
      <c r="M162" s="11"/>
    </row>
    <row r="163" spans="1:13" x14ac:dyDescent="0.25">
      <c r="A163" s="14">
        <v>53</v>
      </c>
      <c r="B163" s="15">
        <v>36</v>
      </c>
      <c r="C163" s="13" t="s">
        <v>178</v>
      </c>
      <c r="D163" s="13">
        <v>1134</v>
      </c>
      <c r="E163" s="13">
        <v>7.0335064842876971</v>
      </c>
      <c r="F163" s="13">
        <v>31</v>
      </c>
      <c r="G163" s="13">
        <v>1</v>
      </c>
      <c r="H163" s="13">
        <v>1</v>
      </c>
      <c r="I163" s="13">
        <v>3</v>
      </c>
      <c r="J163" s="13">
        <v>0</v>
      </c>
      <c r="K163" s="13">
        <v>0</v>
      </c>
      <c r="L163" s="11">
        <f t="shared" si="31"/>
        <v>0.43</v>
      </c>
      <c r="M163" s="11">
        <f t="shared" si="32"/>
        <v>2.1644077882437096</v>
      </c>
    </row>
    <row r="164" spans="1:13" x14ac:dyDescent="0.25">
      <c r="A164" s="14">
        <v>53</v>
      </c>
      <c r="B164" s="15">
        <v>37</v>
      </c>
      <c r="C164" s="13" t="s">
        <v>179</v>
      </c>
      <c r="D164" s="13">
        <v>717</v>
      </c>
      <c r="E164" s="13">
        <v>6.5750758405996201</v>
      </c>
      <c r="F164" s="13">
        <v>243</v>
      </c>
      <c r="G164" s="13">
        <v>3</v>
      </c>
      <c r="H164" s="13">
        <v>0</v>
      </c>
      <c r="I164" s="13">
        <v>1</v>
      </c>
      <c r="J164" s="13">
        <v>1</v>
      </c>
      <c r="K164" s="13">
        <v>0</v>
      </c>
      <c r="L164" s="11">
        <f t="shared" si="31"/>
        <v>0.42</v>
      </c>
      <c r="M164" s="11">
        <f t="shared" si="32"/>
        <v>1.9215318530518404</v>
      </c>
    </row>
    <row r="165" spans="1:13" x14ac:dyDescent="0.25">
      <c r="A165" s="14">
        <v>53</v>
      </c>
      <c r="B165" s="15">
        <v>38</v>
      </c>
      <c r="C165" s="13" t="s">
        <v>180</v>
      </c>
      <c r="D165" s="13">
        <v>128</v>
      </c>
      <c r="E165" s="13">
        <v>4.8520302639196169</v>
      </c>
      <c r="F165" s="13">
        <v>84</v>
      </c>
      <c r="G165" s="13">
        <v>1</v>
      </c>
      <c r="H165" s="13">
        <v>1</v>
      </c>
      <c r="I165" s="13">
        <v>33</v>
      </c>
      <c r="J165" s="13">
        <v>0</v>
      </c>
      <c r="K165" s="13">
        <v>0</v>
      </c>
      <c r="L165" s="11">
        <f t="shared" si="31"/>
        <v>0.36</v>
      </c>
      <c r="M165" s="11">
        <f t="shared" si="32"/>
        <v>1.0267308950110621</v>
      </c>
    </row>
    <row r="166" spans="1:13" x14ac:dyDescent="0.25">
      <c r="A166" s="14">
        <v>53</v>
      </c>
      <c r="B166" s="15">
        <v>39</v>
      </c>
      <c r="C166" s="13" t="s">
        <v>181</v>
      </c>
      <c r="D166" s="13">
        <v>2596</v>
      </c>
      <c r="E166" s="13">
        <v>7.8617270778239803</v>
      </c>
      <c r="F166" s="13">
        <v>117</v>
      </c>
      <c r="G166" s="13">
        <v>2</v>
      </c>
      <c r="H166" s="13">
        <v>0</v>
      </c>
      <c r="I166" s="13">
        <v>33</v>
      </c>
      <c r="J166" s="13">
        <v>0</v>
      </c>
      <c r="K166" s="13">
        <v>0</v>
      </c>
      <c r="L166" s="11">
        <f t="shared" si="31"/>
        <v>0.34</v>
      </c>
      <c r="M166" s="11">
        <f t="shared" si="32"/>
        <v>1.9929872064601535</v>
      </c>
    </row>
    <row r="167" spans="1:13" x14ac:dyDescent="0.25">
      <c r="A167" s="14">
        <v>53</v>
      </c>
      <c r="B167" s="15">
        <v>40</v>
      </c>
      <c r="C167" s="13" t="s">
        <v>182</v>
      </c>
      <c r="D167" s="13">
        <v>167</v>
      </c>
      <c r="E167" s="13">
        <v>5.1179938124167554</v>
      </c>
      <c r="F167" s="13">
        <v>39</v>
      </c>
      <c r="G167" s="13">
        <v>1</v>
      </c>
      <c r="H167" s="13">
        <v>1</v>
      </c>
      <c r="I167" s="13">
        <v>1</v>
      </c>
      <c r="J167" s="13">
        <v>1</v>
      </c>
      <c r="K167" s="13">
        <v>0</v>
      </c>
      <c r="L167" s="11">
        <f t="shared" si="31"/>
        <v>0.43</v>
      </c>
      <c r="M167" s="11">
        <f t="shared" si="32"/>
        <v>1.3407373393392048</v>
      </c>
    </row>
    <row r="168" spans="1:13" x14ac:dyDescent="0.25">
      <c r="A168" s="14">
        <v>53</v>
      </c>
      <c r="B168" s="15">
        <v>41</v>
      </c>
      <c r="C168" s="13" t="s">
        <v>183</v>
      </c>
      <c r="D168" s="12"/>
      <c r="E168" s="12"/>
      <c r="F168" s="13">
        <v>54</v>
      </c>
      <c r="G168" s="13">
        <v>1</v>
      </c>
      <c r="H168" s="13">
        <v>1</v>
      </c>
      <c r="I168" s="13">
        <v>33</v>
      </c>
      <c r="J168" s="13">
        <v>0</v>
      </c>
      <c r="K168" s="13">
        <v>1</v>
      </c>
      <c r="L168" s="11">
        <f t="shared" si="31"/>
        <v>0.4</v>
      </c>
      <c r="M168" s="11"/>
    </row>
    <row r="169" spans="1:13" x14ac:dyDescent="0.25">
      <c r="A169" s="14">
        <v>53</v>
      </c>
      <c r="B169" s="15">
        <v>42</v>
      </c>
      <c r="C169" s="13" t="s">
        <v>184</v>
      </c>
      <c r="D169" s="13">
        <v>34</v>
      </c>
      <c r="E169" s="13">
        <v>3.5263605246161616</v>
      </c>
      <c r="F169" s="13">
        <v>58</v>
      </c>
      <c r="G169" s="13">
        <v>1</v>
      </c>
      <c r="H169" s="13">
        <v>1</v>
      </c>
      <c r="I169" s="13">
        <v>1</v>
      </c>
      <c r="J169" s="13">
        <v>1</v>
      </c>
      <c r="K169" s="13">
        <v>0</v>
      </c>
      <c r="L169" s="11">
        <f t="shared" si="31"/>
        <v>0.4</v>
      </c>
      <c r="M169" s="11">
        <f t="shared" si="32"/>
        <v>0.61054420984646463</v>
      </c>
    </row>
    <row r="170" spans="1:13" x14ac:dyDescent="0.25">
      <c r="A170" s="14">
        <v>53</v>
      </c>
      <c r="B170" s="15">
        <v>43</v>
      </c>
      <c r="C170" s="13" t="s">
        <v>185</v>
      </c>
      <c r="D170" s="13">
        <v>1655</v>
      </c>
      <c r="E170" s="13">
        <v>7.4115562878111634</v>
      </c>
      <c r="F170" s="13">
        <v>16</v>
      </c>
      <c r="G170" s="13">
        <v>1</v>
      </c>
      <c r="H170" s="13">
        <v>1</v>
      </c>
      <c r="I170" s="13">
        <v>1</v>
      </c>
      <c r="J170" s="13">
        <v>1</v>
      </c>
      <c r="K170" s="13">
        <v>0</v>
      </c>
      <c r="L170" s="11">
        <f t="shared" si="31"/>
        <v>0.46</v>
      </c>
      <c r="M170" s="11">
        <f t="shared" si="32"/>
        <v>2.4893158923931353</v>
      </c>
    </row>
    <row r="171" spans="1:13" x14ac:dyDescent="0.25">
      <c r="A171" s="14">
        <v>53</v>
      </c>
      <c r="B171" s="15">
        <v>44</v>
      </c>
      <c r="C171" s="13" t="s">
        <v>186</v>
      </c>
      <c r="D171" s="13">
        <v>1774</v>
      </c>
      <c r="E171" s="13">
        <v>7.4809921628695246</v>
      </c>
      <c r="F171" s="13">
        <v>63</v>
      </c>
      <c r="G171" s="13">
        <v>1</v>
      </c>
      <c r="H171" s="13">
        <v>1</v>
      </c>
      <c r="I171" s="13">
        <v>1</v>
      </c>
      <c r="J171" s="13">
        <v>1</v>
      </c>
      <c r="K171" s="13">
        <v>0</v>
      </c>
      <c r="L171" s="11">
        <f t="shared" si="31"/>
        <v>0.38</v>
      </c>
      <c r="M171" s="11">
        <f t="shared" si="32"/>
        <v>2.0827770218904194</v>
      </c>
    </row>
    <row r="172" spans="1:13" x14ac:dyDescent="0.25">
      <c r="A172" s="14">
        <v>53</v>
      </c>
      <c r="B172" s="15">
        <v>45</v>
      </c>
      <c r="C172" s="13" t="s">
        <v>187</v>
      </c>
      <c r="D172" s="13">
        <v>107</v>
      </c>
      <c r="E172" s="13">
        <v>4.6728288344619058</v>
      </c>
      <c r="F172" s="13">
        <v>36</v>
      </c>
      <c r="G172" s="13">
        <v>1</v>
      </c>
      <c r="H172" s="13">
        <v>1</v>
      </c>
      <c r="I172" s="13">
        <v>1</v>
      </c>
      <c r="J172" s="13">
        <v>1</v>
      </c>
      <c r="K172" s="13">
        <v>0</v>
      </c>
      <c r="L172" s="11">
        <f t="shared" si="31"/>
        <v>0.43</v>
      </c>
      <c r="M172" s="11">
        <f t="shared" si="32"/>
        <v>1.1493163988186195</v>
      </c>
    </row>
    <row r="173" spans="1:13" x14ac:dyDescent="0.25">
      <c r="A173" s="14">
        <v>53</v>
      </c>
      <c r="B173" s="15">
        <v>46</v>
      </c>
      <c r="C173" s="13" t="s">
        <v>188</v>
      </c>
      <c r="D173" s="13">
        <v>728</v>
      </c>
      <c r="E173" s="13">
        <v>6.5903010481966859</v>
      </c>
      <c r="F173" s="13">
        <v>30</v>
      </c>
      <c r="G173" s="13">
        <v>1</v>
      </c>
      <c r="H173" s="13">
        <v>1</v>
      </c>
      <c r="I173" s="13">
        <v>1</v>
      </c>
      <c r="J173" s="13">
        <v>1</v>
      </c>
      <c r="K173" s="13">
        <v>0</v>
      </c>
      <c r="L173" s="11">
        <f t="shared" si="31"/>
        <v>0.43</v>
      </c>
      <c r="M173" s="11">
        <f t="shared" si="32"/>
        <v>1.9738294507245748</v>
      </c>
    </row>
  </sheetData>
  <autoFilter ref="A1:P1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45"/>
  <sheetViews>
    <sheetView topLeftCell="A21" workbookViewId="0">
      <selection activeCell="B1" sqref="B1:B45"/>
    </sheetView>
  </sheetViews>
  <sheetFormatPr baseColWidth="10" defaultRowHeight="15" x14ac:dyDescent="0.25"/>
  <cols>
    <col min="7" max="8" width="11.42578125" style="11"/>
    <col min="22" max="22" width="12.5703125" bestFit="1" customWidth="1"/>
    <col min="27" max="27" width="11.42578125" customWidth="1"/>
  </cols>
  <sheetData>
    <row r="1" spans="1:26" x14ac:dyDescent="0.2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19" t="s">
        <v>206</v>
      </c>
      <c r="H1" s="19" t="s">
        <v>207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4</v>
      </c>
      <c r="N1" s="7" t="s">
        <v>14</v>
      </c>
      <c r="O1" s="7" t="s">
        <v>191</v>
      </c>
      <c r="P1" s="10" t="s">
        <v>9</v>
      </c>
      <c r="Q1" s="10" t="s">
        <v>189</v>
      </c>
      <c r="R1" s="10" t="s">
        <v>190</v>
      </c>
      <c r="T1" s="7" t="s">
        <v>8</v>
      </c>
    </row>
    <row r="2" spans="1:26" x14ac:dyDescent="0.25">
      <c r="A2" s="14">
        <v>44</v>
      </c>
      <c r="B2" s="15">
        <v>1</v>
      </c>
      <c r="C2" s="13" t="s">
        <v>15</v>
      </c>
      <c r="D2" s="13">
        <v>2070</v>
      </c>
      <c r="E2" s="13">
        <v>7.6353038862594147</v>
      </c>
      <c r="F2" s="13">
        <v>143</v>
      </c>
      <c r="G2" s="16">
        <f>F2+30</f>
        <v>173</v>
      </c>
      <c r="H2" s="20">
        <v>13.361781800953976</v>
      </c>
      <c r="I2" s="13">
        <v>2</v>
      </c>
      <c r="J2" s="13">
        <v>0</v>
      </c>
      <c r="K2" s="13">
        <v>33</v>
      </c>
      <c r="L2" s="13">
        <v>0</v>
      </c>
      <c r="M2" s="13">
        <v>0</v>
      </c>
      <c r="N2" s="11">
        <f>VLOOKUP(F2,$P$2:$R$22,3,TRUE)</f>
        <v>0.84</v>
      </c>
      <c r="O2" s="11">
        <f>(LN(D2)-2)*N2</f>
        <v>4.7336552644579077</v>
      </c>
      <c r="P2" s="4">
        <v>0</v>
      </c>
      <c r="Q2" s="4">
        <v>0.49</v>
      </c>
      <c r="R2" s="4">
        <v>0.88</v>
      </c>
      <c r="T2" s="13">
        <v>7.6353038862594147</v>
      </c>
      <c r="U2">
        <f ca="1">RANDBETWEEN(1,7)</f>
        <v>6</v>
      </c>
      <c r="Y2">
        <v>1</v>
      </c>
      <c r="Z2">
        <v>0.5</v>
      </c>
    </row>
    <row r="3" spans="1:26" x14ac:dyDescent="0.25">
      <c r="A3" s="14">
        <v>44</v>
      </c>
      <c r="B3" s="15">
        <v>2</v>
      </c>
      <c r="C3" s="13" t="s">
        <v>16</v>
      </c>
      <c r="D3" s="13">
        <v>881</v>
      </c>
      <c r="E3" s="13">
        <v>6.7810576259361799</v>
      </c>
      <c r="F3" s="13">
        <v>69</v>
      </c>
      <c r="G3" s="16">
        <f t="shared" ref="G3:G45" si="0">F3+30</f>
        <v>99</v>
      </c>
      <c r="H3" s="20">
        <v>13.56211525187236</v>
      </c>
      <c r="I3" s="13">
        <v>1</v>
      </c>
      <c r="J3" s="13">
        <v>1</v>
      </c>
      <c r="K3" s="13">
        <v>1</v>
      </c>
      <c r="L3" s="13">
        <v>1</v>
      </c>
      <c r="M3" s="13">
        <v>0</v>
      </c>
      <c r="N3" s="11">
        <f>VLOOKUP(F3,$P$2:$R$22,2,TRUE)</f>
        <v>0.38</v>
      </c>
      <c r="O3" s="11">
        <f t="shared" ref="O3:O45" si="1">(LN(D3)-2)*N3</f>
        <v>1.8168018978557483</v>
      </c>
      <c r="P3" s="4">
        <v>15</v>
      </c>
      <c r="Q3" s="4">
        <v>0.46</v>
      </c>
      <c r="R3" s="4">
        <v>0.84</v>
      </c>
      <c r="T3" s="13">
        <v>6.7810576259361799</v>
      </c>
      <c r="U3" s="11">
        <f t="shared" ref="U3:U45" ca="1" si="2">RANDBETWEEN(1,7)</f>
        <v>6</v>
      </c>
      <c r="Y3">
        <v>2</v>
      </c>
      <c r="Z3">
        <v>0.75</v>
      </c>
    </row>
    <row r="4" spans="1:26" x14ac:dyDescent="0.25">
      <c r="A4" s="14">
        <v>44</v>
      </c>
      <c r="B4" s="15">
        <v>3</v>
      </c>
      <c r="C4" s="13" t="s">
        <v>17</v>
      </c>
      <c r="D4" s="13">
        <v>251</v>
      </c>
      <c r="E4" s="13">
        <v>5.5254529391317835</v>
      </c>
      <c r="F4" s="13">
        <v>88</v>
      </c>
      <c r="G4" s="16">
        <f t="shared" si="0"/>
        <v>118</v>
      </c>
      <c r="H4" s="20">
        <v>5.5254529391317835</v>
      </c>
      <c r="I4" s="13">
        <v>1</v>
      </c>
      <c r="J4" s="13">
        <v>1</v>
      </c>
      <c r="K4" s="13">
        <v>33</v>
      </c>
      <c r="L4" s="13">
        <v>0</v>
      </c>
      <c r="M4" s="13">
        <v>0</v>
      </c>
      <c r="N4" s="11">
        <f t="shared" ref="N4:N9" si="3">VLOOKUP(F4,$P$2:$R$22,3,TRUE)</f>
        <v>0.76</v>
      </c>
      <c r="O4" s="11">
        <f t="shared" si="1"/>
        <v>2.6793442337401556</v>
      </c>
      <c r="P4" s="4">
        <v>30</v>
      </c>
      <c r="Q4" s="4">
        <v>0.43</v>
      </c>
      <c r="R4" s="4">
        <v>0.8</v>
      </c>
      <c r="T4" s="13">
        <v>5.5254529391317835</v>
      </c>
      <c r="U4" s="11">
        <f t="shared" ca="1" si="2"/>
        <v>5</v>
      </c>
      <c r="Y4">
        <v>3</v>
      </c>
      <c r="Z4">
        <v>1</v>
      </c>
    </row>
    <row r="5" spans="1:26" x14ac:dyDescent="0.25">
      <c r="A5" s="14">
        <v>44</v>
      </c>
      <c r="B5" s="15">
        <v>4</v>
      </c>
      <c r="C5" s="13" t="s">
        <v>18</v>
      </c>
      <c r="D5" s="13">
        <v>178</v>
      </c>
      <c r="E5" s="13">
        <v>5.181783550292085</v>
      </c>
      <c r="F5" s="13">
        <v>418</v>
      </c>
      <c r="G5" s="16">
        <f t="shared" si="0"/>
        <v>448</v>
      </c>
      <c r="H5" s="20">
        <v>3.8863376627190638</v>
      </c>
      <c r="I5" s="13">
        <v>3</v>
      </c>
      <c r="J5" s="13">
        <v>0</v>
      </c>
      <c r="K5" s="13">
        <v>33</v>
      </c>
      <c r="L5" s="13">
        <v>0</v>
      </c>
      <c r="M5" s="13">
        <v>0</v>
      </c>
      <c r="N5" s="11">
        <f t="shared" si="3"/>
        <v>1.8</v>
      </c>
      <c r="O5" s="11">
        <f t="shared" si="1"/>
        <v>5.7272103905257534</v>
      </c>
      <c r="P5" s="4">
        <v>45</v>
      </c>
      <c r="Q5" s="4">
        <v>0.4</v>
      </c>
      <c r="R5" s="4">
        <v>0.78</v>
      </c>
      <c r="T5" s="13">
        <v>5.181783550292085</v>
      </c>
      <c r="U5" s="11">
        <f t="shared" ca="1" si="2"/>
        <v>5</v>
      </c>
      <c r="Y5">
        <v>4</v>
      </c>
      <c r="Z5">
        <v>1.25</v>
      </c>
    </row>
    <row r="6" spans="1:26" x14ac:dyDescent="0.25">
      <c r="A6" s="14">
        <v>44</v>
      </c>
      <c r="B6" s="15">
        <v>5</v>
      </c>
      <c r="C6" s="13" t="s">
        <v>19</v>
      </c>
      <c r="D6" s="13">
        <v>541</v>
      </c>
      <c r="E6" s="13">
        <v>6.2934192788464811</v>
      </c>
      <c r="F6" s="13">
        <v>255</v>
      </c>
      <c r="G6" s="16">
        <f t="shared" si="0"/>
        <v>285</v>
      </c>
      <c r="H6" s="20">
        <v>7.8667740985581016</v>
      </c>
      <c r="I6" s="13">
        <v>3</v>
      </c>
      <c r="J6" s="13">
        <v>0</v>
      </c>
      <c r="K6" s="13">
        <v>33</v>
      </c>
      <c r="L6" s="13">
        <v>0</v>
      </c>
      <c r="M6" s="13">
        <v>0</v>
      </c>
      <c r="N6" s="11">
        <f t="shared" si="3"/>
        <v>1.52</v>
      </c>
      <c r="O6" s="11">
        <f t="shared" si="1"/>
        <v>6.5259973038466512</v>
      </c>
      <c r="P6" s="4">
        <v>60</v>
      </c>
      <c r="Q6" s="4">
        <v>0.38</v>
      </c>
      <c r="R6" s="4">
        <v>0.76</v>
      </c>
      <c r="T6" s="13">
        <v>6.2934192788464811</v>
      </c>
      <c r="U6" s="11">
        <f t="shared" ca="1" si="2"/>
        <v>2</v>
      </c>
      <c r="Y6">
        <v>5</v>
      </c>
      <c r="Z6">
        <v>1.5</v>
      </c>
    </row>
    <row r="7" spans="1:26" x14ac:dyDescent="0.25">
      <c r="A7" s="14">
        <v>44</v>
      </c>
      <c r="B7" s="15">
        <v>6</v>
      </c>
      <c r="C7" s="13" t="s">
        <v>20</v>
      </c>
      <c r="D7" s="13">
        <v>216</v>
      </c>
      <c r="E7" s="13">
        <v>5.3752784076841653</v>
      </c>
      <c r="F7" s="13">
        <v>88</v>
      </c>
      <c r="G7" s="16">
        <f t="shared" si="0"/>
        <v>118</v>
      </c>
      <c r="H7" s="20">
        <v>9.4067372134472897</v>
      </c>
      <c r="I7" s="13">
        <v>1</v>
      </c>
      <c r="J7" s="13">
        <v>1</v>
      </c>
      <c r="K7" s="13">
        <v>33</v>
      </c>
      <c r="L7" s="13">
        <v>0</v>
      </c>
      <c r="M7" s="13">
        <v>0</v>
      </c>
      <c r="N7" s="11">
        <f t="shared" si="3"/>
        <v>0.76</v>
      </c>
      <c r="O7" s="11">
        <f t="shared" si="1"/>
        <v>2.5652115898399659</v>
      </c>
      <c r="P7" s="4">
        <v>75</v>
      </c>
      <c r="Q7" s="4">
        <v>0.36</v>
      </c>
      <c r="R7" s="4">
        <v>0.76</v>
      </c>
      <c r="T7" s="13">
        <v>5.3752784076841653</v>
      </c>
      <c r="U7" s="11">
        <f t="shared" ca="1" si="2"/>
        <v>5</v>
      </c>
      <c r="Y7">
        <v>6</v>
      </c>
      <c r="Z7">
        <v>1.75</v>
      </c>
    </row>
    <row r="8" spans="1:26" x14ac:dyDescent="0.25">
      <c r="A8" s="14">
        <v>44</v>
      </c>
      <c r="B8" s="15">
        <v>7</v>
      </c>
      <c r="C8" s="13" t="s">
        <v>21</v>
      </c>
      <c r="D8" s="13">
        <v>1162</v>
      </c>
      <c r="E8" s="13">
        <v>7.0578979374118562</v>
      </c>
      <c r="F8" s="13">
        <v>184</v>
      </c>
      <c r="G8" s="16">
        <f t="shared" si="0"/>
        <v>214</v>
      </c>
      <c r="H8" s="20">
        <v>8.8223724217648201</v>
      </c>
      <c r="I8" s="13">
        <v>3</v>
      </c>
      <c r="J8" s="13">
        <v>0</v>
      </c>
      <c r="K8" s="13">
        <v>33</v>
      </c>
      <c r="L8" s="13">
        <v>0</v>
      </c>
      <c r="M8" s="13">
        <v>0</v>
      </c>
      <c r="N8" s="11">
        <f t="shared" si="3"/>
        <v>1.02</v>
      </c>
      <c r="O8" s="11">
        <f t="shared" si="1"/>
        <v>5.1590558961600932</v>
      </c>
      <c r="P8" s="4">
        <v>90</v>
      </c>
      <c r="Q8" s="4">
        <v>0.35</v>
      </c>
      <c r="R8" s="4">
        <v>0.76</v>
      </c>
      <c r="T8" s="13">
        <v>7.0578979374118562</v>
      </c>
      <c r="U8" s="11">
        <f t="shared" ca="1" si="2"/>
        <v>4</v>
      </c>
      <c r="Y8">
        <v>7</v>
      </c>
      <c r="Z8">
        <v>2</v>
      </c>
    </row>
    <row r="9" spans="1:26" x14ac:dyDescent="0.25">
      <c r="A9" s="14">
        <v>44</v>
      </c>
      <c r="B9" s="15">
        <v>8</v>
      </c>
      <c r="C9" s="13" t="s">
        <v>22</v>
      </c>
      <c r="D9" s="13">
        <v>415</v>
      </c>
      <c r="E9" s="13">
        <v>6.0282785202306979</v>
      </c>
      <c r="F9" s="13">
        <v>224</v>
      </c>
      <c r="G9" s="16">
        <f t="shared" si="0"/>
        <v>254</v>
      </c>
      <c r="H9" s="20">
        <v>6.0282785202306979</v>
      </c>
      <c r="I9" s="13">
        <v>3</v>
      </c>
      <c r="J9" s="13">
        <v>0</v>
      </c>
      <c r="K9" s="13">
        <v>33</v>
      </c>
      <c r="L9" s="13">
        <v>0</v>
      </c>
      <c r="M9" s="13">
        <v>0</v>
      </c>
      <c r="N9" s="11">
        <f t="shared" si="3"/>
        <v>1.19</v>
      </c>
      <c r="O9" s="11">
        <f t="shared" si="1"/>
        <v>4.7936514390745302</v>
      </c>
      <c r="P9" s="4">
        <v>105</v>
      </c>
      <c r="Q9" s="4">
        <v>0.34</v>
      </c>
      <c r="R9" s="4">
        <v>0.78</v>
      </c>
      <c r="T9" s="13">
        <v>6.0282785202306979</v>
      </c>
      <c r="U9" s="11">
        <f t="shared" ca="1" si="2"/>
        <v>2</v>
      </c>
    </row>
    <row r="10" spans="1:26" x14ac:dyDescent="0.25">
      <c r="A10" s="14">
        <v>44</v>
      </c>
      <c r="B10" s="15">
        <v>9</v>
      </c>
      <c r="C10" s="13" t="s">
        <v>23</v>
      </c>
      <c r="D10" s="13">
        <v>180</v>
      </c>
      <c r="E10" s="13">
        <v>5.1929568508902104</v>
      </c>
      <c r="F10" s="13">
        <v>110</v>
      </c>
      <c r="G10" s="16">
        <f t="shared" si="0"/>
        <v>140</v>
      </c>
      <c r="H10" s="20">
        <v>5.1929568508902104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1">
        <f t="shared" ref="N10:N11" si="4">VLOOKUP(F10,$P$2:$R$22,2,TRUE)</f>
        <v>0.34</v>
      </c>
      <c r="O10" s="11">
        <f t="shared" si="1"/>
        <v>1.0856053293026717</v>
      </c>
      <c r="P10" s="4">
        <v>120</v>
      </c>
      <c r="Q10" s="4">
        <v>0.34</v>
      </c>
      <c r="R10" s="4">
        <v>0.81</v>
      </c>
      <c r="T10" s="13">
        <v>5.1929568508902104</v>
      </c>
      <c r="U10" s="11">
        <f t="shared" ca="1" si="2"/>
        <v>3</v>
      </c>
    </row>
    <row r="11" spans="1:26" x14ac:dyDescent="0.25">
      <c r="A11" s="14">
        <v>44</v>
      </c>
      <c r="B11" s="15">
        <v>10</v>
      </c>
      <c r="C11" s="13" t="s">
        <v>24</v>
      </c>
      <c r="D11" s="13">
        <v>387</v>
      </c>
      <c r="E11" s="13">
        <v>5.9584246930297819</v>
      </c>
      <c r="F11" s="13">
        <v>256</v>
      </c>
      <c r="G11" s="16">
        <f t="shared" si="0"/>
        <v>286</v>
      </c>
      <c r="H11" s="20">
        <v>11.916849386059564</v>
      </c>
      <c r="I11" s="13">
        <v>3</v>
      </c>
      <c r="J11" s="13">
        <v>0</v>
      </c>
      <c r="K11" s="13">
        <v>1</v>
      </c>
      <c r="L11" s="13">
        <v>1</v>
      </c>
      <c r="M11" s="13">
        <v>0</v>
      </c>
      <c r="N11" s="11">
        <f t="shared" si="4"/>
        <v>0.45</v>
      </c>
      <c r="O11" s="11">
        <f t="shared" si="1"/>
        <v>1.7812911118634018</v>
      </c>
      <c r="P11" s="4">
        <v>135</v>
      </c>
      <c r="Q11" s="4">
        <v>0.33</v>
      </c>
      <c r="R11" s="4">
        <v>0.84</v>
      </c>
      <c r="T11" s="13">
        <v>5.9584246930297819</v>
      </c>
      <c r="U11" s="11">
        <f t="shared" ca="1" si="2"/>
        <v>7</v>
      </c>
    </row>
    <row r="12" spans="1:26" x14ac:dyDescent="0.25">
      <c r="A12" s="14">
        <v>44</v>
      </c>
      <c r="B12" s="15">
        <v>11</v>
      </c>
      <c r="C12" s="13" t="s">
        <v>25</v>
      </c>
      <c r="D12" s="13">
        <v>382</v>
      </c>
      <c r="E12" s="13">
        <v>5.9454206086065753</v>
      </c>
      <c r="F12" s="13">
        <v>48</v>
      </c>
      <c r="G12" s="16">
        <f t="shared" si="0"/>
        <v>78</v>
      </c>
      <c r="H12" s="20">
        <v>7.4317757607582191</v>
      </c>
      <c r="I12" s="13">
        <v>1</v>
      </c>
      <c r="J12" s="13">
        <v>1</v>
      </c>
      <c r="K12" s="13">
        <v>33</v>
      </c>
      <c r="L12" s="13">
        <v>0</v>
      </c>
      <c r="M12" s="13">
        <v>0</v>
      </c>
      <c r="N12" s="11">
        <f t="shared" ref="N12:N18" si="5">VLOOKUP(F12,$P$2:$R$22,3,TRUE)</f>
        <v>0.78</v>
      </c>
      <c r="O12" s="11">
        <f t="shared" si="1"/>
        <v>3.0774280747131288</v>
      </c>
      <c r="P12" s="4">
        <v>150</v>
      </c>
      <c r="Q12" s="4">
        <v>0.33</v>
      </c>
      <c r="R12" s="4">
        <v>0.89</v>
      </c>
      <c r="T12" s="13">
        <v>5.9454206086065753</v>
      </c>
      <c r="U12" s="11">
        <f t="shared" ca="1" si="2"/>
        <v>6</v>
      </c>
    </row>
    <row r="13" spans="1:26" x14ac:dyDescent="0.25">
      <c r="A13" s="14">
        <v>44</v>
      </c>
      <c r="B13" s="15">
        <v>12</v>
      </c>
      <c r="C13" s="13" t="s">
        <v>26</v>
      </c>
      <c r="D13" s="13">
        <v>136</v>
      </c>
      <c r="E13" s="13">
        <v>4.9126548857360524</v>
      </c>
      <c r="F13" s="13">
        <v>148</v>
      </c>
      <c r="G13" s="16">
        <f t="shared" si="0"/>
        <v>178</v>
      </c>
      <c r="H13" s="20">
        <v>2.4563274428680262</v>
      </c>
      <c r="I13" s="13">
        <v>2</v>
      </c>
      <c r="J13" s="13">
        <v>0</v>
      </c>
      <c r="K13" s="13">
        <v>33</v>
      </c>
      <c r="L13" s="13">
        <v>0</v>
      </c>
      <c r="M13" s="13">
        <v>0</v>
      </c>
      <c r="N13" s="11">
        <f t="shared" si="5"/>
        <v>0.84</v>
      </c>
      <c r="O13" s="11">
        <f t="shared" si="1"/>
        <v>2.4466301040182841</v>
      </c>
      <c r="P13" s="4">
        <v>165</v>
      </c>
      <c r="Q13" s="4">
        <v>0.34</v>
      </c>
      <c r="R13" s="4">
        <v>0.95</v>
      </c>
      <c r="T13" s="13">
        <v>4.9126548857360524</v>
      </c>
      <c r="U13" s="11">
        <f t="shared" ca="1" si="2"/>
        <v>3</v>
      </c>
    </row>
    <row r="14" spans="1:26" x14ac:dyDescent="0.25">
      <c r="A14" s="14">
        <v>44</v>
      </c>
      <c r="B14" s="15">
        <v>13</v>
      </c>
      <c r="C14" s="13" t="s">
        <v>27</v>
      </c>
      <c r="D14" s="13">
        <v>940</v>
      </c>
      <c r="E14" s="13">
        <v>6.8458798752640497</v>
      </c>
      <c r="F14" s="13">
        <v>260</v>
      </c>
      <c r="G14" s="16">
        <f t="shared" si="0"/>
        <v>290</v>
      </c>
      <c r="H14" s="20">
        <v>5.1344099064480373</v>
      </c>
      <c r="I14" s="13">
        <v>3</v>
      </c>
      <c r="J14" s="13">
        <v>0</v>
      </c>
      <c r="K14" s="13">
        <v>33</v>
      </c>
      <c r="L14" s="13">
        <v>0</v>
      </c>
      <c r="M14" s="13">
        <v>0</v>
      </c>
      <c r="N14" s="11">
        <f t="shared" si="5"/>
        <v>1.52</v>
      </c>
      <c r="O14" s="11">
        <f t="shared" si="1"/>
        <v>7.3657374104013558</v>
      </c>
      <c r="P14" s="4">
        <v>180</v>
      </c>
      <c r="Q14" s="4">
        <v>0.35</v>
      </c>
      <c r="R14" s="4">
        <v>1.02</v>
      </c>
      <c r="T14" s="13">
        <v>6.8458798752640497</v>
      </c>
      <c r="U14" s="11">
        <f t="shared" ca="1" si="2"/>
        <v>5</v>
      </c>
    </row>
    <row r="15" spans="1:26" x14ac:dyDescent="0.25">
      <c r="A15" s="14">
        <v>44</v>
      </c>
      <c r="B15" s="15">
        <v>14</v>
      </c>
      <c r="C15" s="13" t="s">
        <v>28</v>
      </c>
      <c r="D15" s="13">
        <v>491</v>
      </c>
      <c r="E15" s="13">
        <v>6.1964441277945204</v>
      </c>
      <c r="F15" s="13">
        <v>129</v>
      </c>
      <c r="G15" s="16">
        <f t="shared" si="0"/>
        <v>159</v>
      </c>
      <c r="H15" s="20">
        <v>7.7455551597431507</v>
      </c>
      <c r="I15" s="13">
        <v>2</v>
      </c>
      <c r="J15" s="13">
        <v>0</v>
      </c>
      <c r="K15" s="13">
        <v>33</v>
      </c>
      <c r="L15" s="13">
        <v>0</v>
      </c>
      <c r="M15" s="13">
        <v>0</v>
      </c>
      <c r="N15" s="11">
        <f t="shared" si="5"/>
        <v>0.81</v>
      </c>
      <c r="O15" s="11">
        <f t="shared" si="1"/>
        <v>3.3991197435135616</v>
      </c>
      <c r="P15" s="4">
        <v>195</v>
      </c>
      <c r="Q15" s="4">
        <v>0.36</v>
      </c>
      <c r="R15" s="4">
        <v>1.1000000000000001</v>
      </c>
      <c r="T15" s="13">
        <v>6.1964441277945204</v>
      </c>
      <c r="U15" s="11">
        <f t="shared" ca="1" si="2"/>
        <v>3</v>
      </c>
    </row>
    <row r="16" spans="1:26" x14ac:dyDescent="0.25">
      <c r="A16" s="14">
        <v>44</v>
      </c>
      <c r="B16" s="15">
        <v>15</v>
      </c>
      <c r="C16" s="13" t="s">
        <v>29</v>
      </c>
      <c r="D16" s="13">
        <v>659</v>
      </c>
      <c r="E16" s="13">
        <v>6.4907235345025072</v>
      </c>
      <c r="F16" s="13">
        <v>181</v>
      </c>
      <c r="G16" s="16">
        <f t="shared" si="0"/>
        <v>211</v>
      </c>
      <c r="H16" s="20">
        <v>3.2453617672512536</v>
      </c>
      <c r="I16" s="13">
        <v>3</v>
      </c>
      <c r="J16" s="13">
        <v>0</v>
      </c>
      <c r="K16" s="13">
        <v>33</v>
      </c>
      <c r="L16" s="13">
        <v>0</v>
      </c>
      <c r="M16" s="13">
        <v>0</v>
      </c>
      <c r="N16" s="11">
        <f t="shared" si="5"/>
        <v>1.02</v>
      </c>
      <c r="O16" s="11">
        <f t="shared" si="1"/>
        <v>4.5805380051925573</v>
      </c>
      <c r="P16" s="4">
        <v>210</v>
      </c>
      <c r="Q16" s="4">
        <v>0.38</v>
      </c>
      <c r="R16" s="4">
        <v>1.19</v>
      </c>
      <c r="T16" s="13">
        <v>6.4907235345025072</v>
      </c>
      <c r="U16" s="11">
        <f t="shared" ca="1" si="2"/>
        <v>4</v>
      </c>
    </row>
    <row r="17" spans="1:21" x14ac:dyDescent="0.25">
      <c r="A17" s="14">
        <v>44</v>
      </c>
      <c r="B17" s="15">
        <v>16</v>
      </c>
      <c r="C17" s="13" t="s">
        <v>30</v>
      </c>
      <c r="D17" s="13">
        <v>325</v>
      </c>
      <c r="E17" s="13">
        <v>5.7838251823297373</v>
      </c>
      <c r="F17" s="13">
        <v>221</v>
      </c>
      <c r="G17" s="16">
        <f t="shared" si="0"/>
        <v>251</v>
      </c>
      <c r="H17" s="20">
        <v>8.6757377734946068</v>
      </c>
      <c r="I17" s="13">
        <v>3</v>
      </c>
      <c r="J17" s="13">
        <v>0</v>
      </c>
      <c r="K17" s="13">
        <v>33</v>
      </c>
      <c r="L17" s="13">
        <v>0</v>
      </c>
      <c r="M17" s="13">
        <v>0</v>
      </c>
      <c r="N17" s="11">
        <f t="shared" si="5"/>
        <v>1.19</v>
      </c>
      <c r="O17" s="11">
        <f t="shared" si="1"/>
        <v>4.5027519669723874</v>
      </c>
      <c r="P17" s="4">
        <v>225</v>
      </c>
      <c r="Q17" s="4">
        <v>0.4</v>
      </c>
      <c r="R17" s="4">
        <v>1.29</v>
      </c>
      <c r="T17" s="13">
        <v>5.7838251823297373</v>
      </c>
      <c r="U17" s="11">
        <f t="shared" ca="1" si="2"/>
        <v>2</v>
      </c>
    </row>
    <row r="18" spans="1:21" x14ac:dyDescent="0.25">
      <c r="A18" s="14">
        <v>44</v>
      </c>
      <c r="B18" s="15">
        <v>17</v>
      </c>
      <c r="C18" s="13" t="s">
        <v>31</v>
      </c>
      <c r="D18" s="13">
        <v>568</v>
      </c>
      <c r="E18" s="13">
        <v>6.3421214187211516</v>
      </c>
      <c r="F18" s="13">
        <v>238</v>
      </c>
      <c r="G18" s="16">
        <f t="shared" si="0"/>
        <v>268</v>
      </c>
      <c r="H18" s="20">
        <v>11.098712482762016</v>
      </c>
      <c r="I18" s="13">
        <v>3</v>
      </c>
      <c r="J18" s="13">
        <v>0</v>
      </c>
      <c r="K18" s="13">
        <v>33</v>
      </c>
      <c r="L18" s="13">
        <v>0</v>
      </c>
      <c r="M18" s="13">
        <v>0</v>
      </c>
      <c r="N18" s="11">
        <f t="shared" si="5"/>
        <v>1.29</v>
      </c>
      <c r="O18" s="11">
        <f t="shared" si="1"/>
        <v>5.6013366301502856</v>
      </c>
      <c r="P18" s="4">
        <v>240</v>
      </c>
      <c r="Q18" s="4">
        <v>0.42</v>
      </c>
      <c r="R18" s="4">
        <v>1.4</v>
      </c>
      <c r="T18" s="13">
        <v>6.3421214187211516</v>
      </c>
      <c r="U18" s="11">
        <f t="shared" ca="1" si="2"/>
        <v>2</v>
      </c>
    </row>
    <row r="19" spans="1:21" x14ac:dyDescent="0.25">
      <c r="A19" s="14">
        <v>44</v>
      </c>
      <c r="B19" s="15">
        <v>18</v>
      </c>
      <c r="C19" s="13" t="s">
        <v>32</v>
      </c>
      <c r="D19" s="13">
        <v>177</v>
      </c>
      <c r="E19" s="13">
        <v>5.1761497325738288</v>
      </c>
      <c r="F19" s="13">
        <v>114</v>
      </c>
      <c r="G19" s="16">
        <f t="shared" si="0"/>
        <v>144</v>
      </c>
      <c r="H19" s="20">
        <v>5.1761497325738288</v>
      </c>
      <c r="I19" s="13">
        <v>2</v>
      </c>
      <c r="J19" s="13">
        <v>0</v>
      </c>
      <c r="K19" s="13">
        <v>1</v>
      </c>
      <c r="L19" s="13">
        <v>1</v>
      </c>
      <c r="M19" s="13">
        <v>0</v>
      </c>
      <c r="N19" s="11">
        <f t="shared" ref="N19:N20" si="6">VLOOKUP(F19,$P$2:$R$22,2,TRUE)</f>
        <v>0.34</v>
      </c>
      <c r="O19" s="11">
        <f t="shared" si="1"/>
        <v>1.0798909090751019</v>
      </c>
      <c r="P19" s="4">
        <v>255</v>
      </c>
      <c r="Q19" s="4">
        <v>0.45</v>
      </c>
      <c r="R19" s="4">
        <v>1.52</v>
      </c>
      <c r="T19" s="13">
        <v>5.1761497325738288</v>
      </c>
      <c r="U19" s="11">
        <f t="shared" ca="1" si="2"/>
        <v>2</v>
      </c>
    </row>
    <row r="20" spans="1:21" x14ac:dyDescent="0.25">
      <c r="A20" s="14">
        <v>44</v>
      </c>
      <c r="B20" s="15">
        <v>19</v>
      </c>
      <c r="C20" s="13" t="s">
        <v>33</v>
      </c>
      <c r="D20" s="13">
        <v>93</v>
      </c>
      <c r="E20" s="13">
        <v>4.5325994931532563</v>
      </c>
      <c r="F20" s="13">
        <v>223</v>
      </c>
      <c r="G20" s="16">
        <f t="shared" si="0"/>
        <v>253</v>
      </c>
      <c r="H20" s="20">
        <v>2.2662997465766281</v>
      </c>
      <c r="I20" s="13">
        <v>3</v>
      </c>
      <c r="J20" s="13">
        <v>0</v>
      </c>
      <c r="K20" s="13">
        <v>1</v>
      </c>
      <c r="L20" s="13">
        <v>1</v>
      </c>
      <c r="M20" s="13">
        <v>0</v>
      </c>
      <c r="N20" s="11">
        <f t="shared" si="6"/>
        <v>0.38</v>
      </c>
      <c r="O20" s="11">
        <f t="shared" si="1"/>
        <v>0.96238780739823737</v>
      </c>
      <c r="P20" s="4">
        <v>270</v>
      </c>
      <c r="Q20" s="4">
        <v>0.48</v>
      </c>
      <c r="R20" s="4">
        <v>1.66</v>
      </c>
      <c r="T20" s="13">
        <v>4.5325994931532563</v>
      </c>
      <c r="U20" s="11">
        <f t="shared" ca="1" si="2"/>
        <v>2</v>
      </c>
    </row>
    <row r="21" spans="1:21" x14ac:dyDescent="0.25">
      <c r="A21" s="14">
        <v>44</v>
      </c>
      <c r="B21" s="15">
        <v>20</v>
      </c>
      <c r="C21" s="13" t="s">
        <v>34</v>
      </c>
      <c r="D21" s="13">
        <v>2027</v>
      </c>
      <c r="E21" s="13">
        <v>7.6143121464519998</v>
      </c>
      <c r="F21" s="13">
        <v>279</v>
      </c>
      <c r="G21" s="16">
        <f t="shared" si="0"/>
        <v>309</v>
      </c>
      <c r="H21" s="20">
        <v>11.421468219677999</v>
      </c>
      <c r="I21" s="13">
        <v>3</v>
      </c>
      <c r="J21" s="13">
        <v>0</v>
      </c>
      <c r="K21" s="13">
        <v>33</v>
      </c>
      <c r="L21" s="13">
        <v>0</v>
      </c>
      <c r="M21" s="13">
        <v>0</v>
      </c>
      <c r="N21" s="11">
        <f>VLOOKUP(F21,$P$2:$R$22,3,TRUE)</f>
        <v>1.66</v>
      </c>
      <c r="O21" s="11">
        <f t="shared" si="1"/>
        <v>9.3197581631103201</v>
      </c>
      <c r="P21" s="4">
        <v>285</v>
      </c>
      <c r="Q21" s="4">
        <v>0.52</v>
      </c>
      <c r="R21" s="4">
        <v>1.8</v>
      </c>
      <c r="T21" s="13">
        <v>7.6143121464519998</v>
      </c>
      <c r="U21" s="11">
        <f t="shared" ca="1" si="2"/>
        <v>2</v>
      </c>
    </row>
    <row r="22" spans="1:21" x14ac:dyDescent="0.25">
      <c r="A22" s="14">
        <v>44</v>
      </c>
      <c r="B22" s="15">
        <v>21</v>
      </c>
      <c r="C22" s="13" t="s">
        <v>35</v>
      </c>
      <c r="D22" s="13">
        <v>505</v>
      </c>
      <c r="E22" s="13">
        <v>6.2245584292753602</v>
      </c>
      <c r="F22" s="13">
        <v>222</v>
      </c>
      <c r="G22" s="16">
        <f t="shared" si="0"/>
        <v>252</v>
      </c>
      <c r="H22" s="20">
        <v>6.2245584292753602</v>
      </c>
      <c r="I22" s="13">
        <v>3</v>
      </c>
      <c r="J22" s="13">
        <v>0</v>
      </c>
      <c r="K22" s="13">
        <v>1</v>
      </c>
      <c r="L22" s="13">
        <v>1</v>
      </c>
      <c r="M22" s="13">
        <v>0</v>
      </c>
      <c r="N22" s="11">
        <f>VLOOKUP(F22,$P$2:$R$22,2,TRUE)</f>
        <v>0.38</v>
      </c>
      <c r="O22" s="11">
        <f t="shared" si="1"/>
        <v>1.6053322031246369</v>
      </c>
      <c r="P22" s="4">
        <v>300</v>
      </c>
      <c r="Q22" s="4">
        <v>0.52</v>
      </c>
      <c r="R22" s="4">
        <v>1.8</v>
      </c>
      <c r="T22" s="13">
        <v>6.2245584292753602</v>
      </c>
      <c r="U22" s="11">
        <f t="shared" ca="1" si="2"/>
        <v>7</v>
      </c>
    </row>
    <row r="23" spans="1:21" x14ac:dyDescent="0.25">
      <c r="A23" s="14">
        <v>44</v>
      </c>
      <c r="B23" s="15">
        <v>22</v>
      </c>
      <c r="C23" s="13" t="s">
        <v>36</v>
      </c>
      <c r="D23" s="13">
        <v>638</v>
      </c>
      <c r="E23" s="13">
        <v>6.4583382833447898</v>
      </c>
      <c r="F23" s="13">
        <v>67</v>
      </c>
      <c r="G23" s="16">
        <f t="shared" si="0"/>
        <v>97</v>
      </c>
      <c r="H23" s="20">
        <v>3.2291691416723949</v>
      </c>
      <c r="I23" s="13">
        <v>1</v>
      </c>
      <c r="J23" s="13">
        <v>1</v>
      </c>
      <c r="K23" s="13">
        <v>33</v>
      </c>
      <c r="L23" s="13">
        <v>0</v>
      </c>
      <c r="M23" s="13">
        <v>0</v>
      </c>
      <c r="N23" s="11">
        <f>VLOOKUP(F23,$P$2:$R$22,3,TRUE)</f>
        <v>0.76</v>
      </c>
      <c r="O23" s="11">
        <f t="shared" si="1"/>
        <v>3.3883370953420404</v>
      </c>
      <c r="P23" s="11"/>
      <c r="Q23" s="11"/>
      <c r="R23" s="11"/>
      <c r="T23" s="13">
        <v>6.4583382833447898</v>
      </c>
      <c r="U23" s="11">
        <f t="shared" ca="1" si="2"/>
        <v>4</v>
      </c>
    </row>
    <row r="24" spans="1:21" x14ac:dyDescent="0.25">
      <c r="A24" s="14">
        <v>44</v>
      </c>
      <c r="B24" s="15">
        <v>23</v>
      </c>
      <c r="C24" s="13" t="s">
        <v>37</v>
      </c>
      <c r="D24" s="13">
        <v>724</v>
      </c>
      <c r="E24" s="13">
        <v>6.584791392385716</v>
      </c>
      <c r="F24" s="13">
        <v>226</v>
      </c>
      <c r="G24" s="16">
        <f t="shared" si="0"/>
        <v>256</v>
      </c>
      <c r="H24" s="20">
        <v>8.2309892404821454</v>
      </c>
      <c r="I24" s="13">
        <v>3</v>
      </c>
      <c r="J24" s="13">
        <v>0</v>
      </c>
      <c r="K24" s="13">
        <v>1</v>
      </c>
      <c r="L24" s="13">
        <v>1</v>
      </c>
      <c r="M24" s="13">
        <v>0</v>
      </c>
      <c r="N24" s="11">
        <f t="shared" ref="N24:N27" si="7">VLOOKUP(F24,$P$2:$R$22,2,TRUE)</f>
        <v>0.4</v>
      </c>
      <c r="O24" s="11">
        <f t="shared" si="1"/>
        <v>1.8339165569542866</v>
      </c>
      <c r="P24" s="11"/>
      <c r="Q24" s="11"/>
      <c r="R24" s="11"/>
      <c r="T24" s="13">
        <v>6.584791392385716</v>
      </c>
      <c r="U24" s="11">
        <f t="shared" ca="1" si="2"/>
        <v>7</v>
      </c>
    </row>
    <row r="25" spans="1:21" x14ac:dyDescent="0.25">
      <c r="A25" s="14">
        <v>44</v>
      </c>
      <c r="B25" s="15">
        <v>24</v>
      </c>
      <c r="C25" s="13" t="s">
        <v>38</v>
      </c>
      <c r="D25" s="13">
        <v>167</v>
      </c>
      <c r="E25" s="13">
        <v>5.1179938124167554</v>
      </c>
      <c r="F25" s="13">
        <v>117</v>
      </c>
      <c r="G25" s="16">
        <f t="shared" si="0"/>
        <v>147</v>
      </c>
      <c r="H25" s="20">
        <v>2.5589969062083777</v>
      </c>
      <c r="I25" s="13">
        <v>2</v>
      </c>
      <c r="J25" s="13">
        <v>0</v>
      </c>
      <c r="K25" s="13">
        <v>1</v>
      </c>
      <c r="L25" s="13">
        <v>1</v>
      </c>
      <c r="M25" s="13">
        <v>0</v>
      </c>
      <c r="N25" s="11">
        <f t="shared" si="7"/>
        <v>0.34</v>
      </c>
      <c r="O25" s="11">
        <f t="shared" si="1"/>
        <v>1.0601178962216968</v>
      </c>
      <c r="P25" s="11"/>
      <c r="Q25" s="11"/>
      <c r="R25" s="11"/>
      <c r="T25" s="13">
        <v>5.1179938124167554</v>
      </c>
      <c r="U25" s="11">
        <f t="shared" ca="1" si="2"/>
        <v>7</v>
      </c>
    </row>
    <row r="26" spans="1:21" x14ac:dyDescent="0.25">
      <c r="A26" s="14">
        <v>44</v>
      </c>
      <c r="B26" s="15">
        <v>25</v>
      </c>
      <c r="C26" s="13" t="s">
        <v>39</v>
      </c>
      <c r="D26" s="13">
        <v>198</v>
      </c>
      <c r="E26" s="13">
        <v>5.2882670306945352</v>
      </c>
      <c r="F26" s="16"/>
      <c r="G26" s="16">
        <f t="shared" si="0"/>
        <v>30</v>
      </c>
      <c r="H26" s="20">
        <v>5.2882670306945352</v>
      </c>
      <c r="I26" s="12"/>
      <c r="J26" s="12"/>
      <c r="K26" s="13">
        <v>1</v>
      </c>
      <c r="L26" s="13">
        <v>1</v>
      </c>
      <c r="M26" s="13">
        <v>0</v>
      </c>
      <c r="N26" s="11">
        <f t="shared" si="7"/>
        <v>0.49</v>
      </c>
      <c r="O26" s="11">
        <f t="shared" si="1"/>
        <v>1.6112508450403222</v>
      </c>
      <c r="P26" s="11"/>
      <c r="Q26" s="11"/>
      <c r="R26" s="11"/>
      <c r="T26" s="13">
        <v>5.2882670306945352</v>
      </c>
      <c r="U26" s="11">
        <f t="shared" ca="1" si="2"/>
        <v>1</v>
      </c>
    </row>
    <row r="27" spans="1:21" x14ac:dyDescent="0.25">
      <c r="A27" s="14">
        <v>44</v>
      </c>
      <c r="B27" s="15">
        <v>26</v>
      </c>
      <c r="C27" s="13" t="s">
        <v>40</v>
      </c>
      <c r="D27" s="13">
        <v>144</v>
      </c>
      <c r="E27" s="13">
        <v>4.9698132995760007</v>
      </c>
      <c r="F27" s="13">
        <v>248</v>
      </c>
      <c r="G27" s="16">
        <f t="shared" si="0"/>
        <v>278</v>
      </c>
      <c r="H27" s="20">
        <v>3.7273599746820008</v>
      </c>
      <c r="I27" s="13">
        <v>3</v>
      </c>
      <c r="J27" s="13">
        <v>0</v>
      </c>
      <c r="K27" s="13">
        <v>1</v>
      </c>
      <c r="L27" s="13">
        <v>1</v>
      </c>
      <c r="M27" s="13">
        <v>0</v>
      </c>
      <c r="N27" s="11">
        <f t="shared" si="7"/>
        <v>0.42</v>
      </c>
      <c r="O27" s="11">
        <f t="shared" si="1"/>
        <v>1.2473215858219202</v>
      </c>
      <c r="P27" s="11"/>
      <c r="Q27" s="11"/>
      <c r="R27" s="11"/>
      <c r="T27" s="13">
        <v>4.9698132995760007</v>
      </c>
      <c r="U27" s="11">
        <f t="shared" ca="1" si="2"/>
        <v>6</v>
      </c>
    </row>
    <row r="28" spans="1:21" x14ac:dyDescent="0.25">
      <c r="A28" s="14">
        <v>44</v>
      </c>
      <c r="B28" s="15">
        <v>28</v>
      </c>
      <c r="C28" s="13" t="s">
        <v>41</v>
      </c>
      <c r="D28" s="13">
        <v>366</v>
      </c>
      <c r="E28" s="13">
        <v>5.9026333334013659</v>
      </c>
      <c r="F28" s="13">
        <v>47</v>
      </c>
      <c r="G28" s="16">
        <f t="shared" si="0"/>
        <v>77</v>
      </c>
      <c r="H28" s="20">
        <v>11.805266666802732</v>
      </c>
      <c r="I28" s="13">
        <v>1</v>
      </c>
      <c r="J28" s="13">
        <v>1</v>
      </c>
      <c r="K28" s="13">
        <v>1</v>
      </c>
      <c r="L28" s="13">
        <v>1</v>
      </c>
      <c r="M28" s="13">
        <v>0</v>
      </c>
      <c r="N28" s="11">
        <f t="shared" ref="N28:N30" si="8">VLOOKUP(F28,$P$2:$R$22,3,TRUE)</f>
        <v>0.78</v>
      </c>
      <c r="O28" s="11">
        <f t="shared" si="1"/>
        <v>3.0440540000530656</v>
      </c>
      <c r="P28" s="11"/>
      <c r="Q28" s="11"/>
      <c r="R28" s="11"/>
      <c r="T28" s="13">
        <v>5.9026333334013659</v>
      </c>
      <c r="U28" s="11">
        <f t="shared" ca="1" si="2"/>
        <v>1</v>
      </c>
    </row>
    <row r="29" spans="1:21" x14ac:dyDescent="0.25">
      <c r="A29" s="14">
        <v>44</v>
      </c>
      <c r="B29" s="15">
        <v>29</v>
      </c>
      <c r="C29" s="13" t="s">
        <v>42</v>
      </c>
      <c r="D29" s="13">
        <v>478</v>
      </c>
      <c r="E29" s="13">
        <v>6.1696107324914564</v>
      </c>
      <c r="F29" s="13">
        <v>229</v>
      </c>
      <c r="G29" s="16">
        <f t="shared" si="0"/>
        <v>259</v>
      </c>
      <c r="H29" s="20">
        <v>6.1696107324914564</v>
      </c>
      <c r="I29" s="13">
        <v>3</v>
      </c>
      <c r="J29" s="13">
        <v>0</v>
      </c>
      <c r="K29" s="13">
        <v>33</v>
      </c>
      <c r="L29" s="13">
        <v>0</v>
      </c>
      <c r="M29" s="13">
        <v>0</v>
      </c>
      <c r="N29" s="11">
        <f t="shared" si="8"/>
        <v>1.29</v>
      </c>
      <c r="O29" s="11">
        <f t="shared" si="1"/>
        <v>5.3787978449139793</v>
      </c>
      <c r="P29" s="11"/>
      <c r="Q29" s="11"/>
      <c r="R29" s="11"/>
      <c r="T29" s="13">
        <v>6.1696107324914564</v>
      </c>
      <c r="U29" s="11">
        <f t="shared" ca="1" si="2"/>
        <v>2</v>
      </c>
    </row>
    <row r="30" spans="1:21" x14ac:dyDescent="0.25">
      <c r="A30" s="14">
        <v>44</v>
      </c>
      <c r="B30" s="15">
        <v>30</v>
      </c>
      <c r="C30" s="13" t="s">
        <v>43</v>
      </c>
      <c r="D30" s="13">
        <v>107</v>
      </c>
      <c r="E30" s="13">
        <v>4.6728288344619058</v>
      </c>
      <c r="F30" s="13">
        <v>112</v>
      </c>
      <c r="G30" s="16">
        <f t="shared" si="0"/>
        <v>142</v>
      </c>
      <c r="H30" s="20">
        <v>8.1774504603083358</v>
      </c>
      <c r="I30" s="13">
        <v>2</v>
      </c>
      <c r="J30" s="13">
        <v>0</v>
      </c>
      <c r="K30" s="13">
        <v>33</v>
      </c>
      <c r="L30" s="13">
        <v>0</v>
      </c>
      <c r="M30" s="13">
        <v>0</v>
      </c>
      <c r="N30" s="11">
        <f t="shared" si="8"/>
        <v>0.78</v>
      </c>
      <c r="O30" s="11">
        <f t="shared" si="1"/>
        <v>2.0848064908802866</v>
      </c>
      <c r="P30" s="11"/>
      <c r="Q30" s="11"/>
      <c r="R30" s="11"/>
      <c r="T30" s="13">
        <v>4.6728288344619058</v>
      </c>
      <c r="U30" s="11">
        <f t="shared" ca="1" si="2"/>
        <v>2</v>
      </c>
    </row>
    <row r="31" spans="1:21" x14ac:dyDescent="0.25">
      <c r="A31" s="14">
        <v>44</v>
      </c>
      <c r="B31" s="15">
        <v>31</v>
      </c>
      <c r="C31" s="13" t="s">
        <v>44</v>
      </c>
      <c r="D31" s="13">
        <v>306</v>
      </c>
      <c r="E31" s="13">
        <v>5.7235851019523807</v>
      </c>
      <c r="F31" s="13">
        <v>120</v>
      </c>
      <c r="G31" s="16">
        <f t="shared" si="0"/>
        <v>150</v>
      </c>
      <c r="H31" s="20">
        <v>8.585377652928571</v>
      </c>
      <c r="I31" s="13">
        <v>2</v>
      </c>
      <c r="J31" s="13">
        <v>0</v>
      </c>
      <c r="K31" s="13">
        <v>33</v>
      </c>
      <c r="L31" s="13">
        <v>0</v>
      </c>
      <c r="M31" s="13">
        <v>0</v>
      </c>
      <c r="N31" s="11">
        <f t="shared" ref="N31:N33" si="9">VLOOKUP(F31,$P$2:$R$22,2,TRUE)</f>
        <v>0.34</v>
      </c>
      <c r="O31" s="11">
        <f t="shared" si="1"/>
        <v>1.2660189346638095</v>
      </c>
      <c r="P31" s="11"/>
      <c r="Q31" s="11"/>
      <c r="R31" s="11"/>
      <c r="T31" s="13">
        <v>5.7235851019523807</v>
      </c>
      <c r="U31" s="11">
        <f t="shared" ca="1" si="2"/>
        <v>3</v>
      </c>
    </row>
    <row r="32" spans="1:21" x14ac:dyDescent="0.25">
      <c r="A32" s="14">
        <v>44</v>
      </c>
      <c r="B32" s="15">
        <v>32</v>
      </c>
      <c r="C32" s="13" t="s">
        <v>45</v>
      </c>
      <c r="D32" s="13">
        <v>165</v>
      </c>
      <c r="E32" s="13">
        <v>5.1059454739005803</v>
      </c>
      <c r="F32" s="13">
        <v>101</v>
      </c>
      <c r="G32" s="16">
        <f t="shared" si="0"/>
        <v>131</v>
      </c>
      <c r="H32" s="20">
        <v>3.8294591054254354</v>
      </c>
      <c r="I32" s="13">
        <v>2</v>
      </c>
      <c r="J32" s="13">
        <v>0</v>
      </c>
      <c r="K32" s="13">
        <v>1</v>
      </c>
      <c r="L32" s="13">
        <v>1</v>
      </c>
      <c r="M32" s="13">
        <v>0</v>
      </c>
      <c r="N32" s="11">
        <f t="shared" si="9"/>
        <v>0.35</v>
      </c>
      <c r="O32" s="11">
        <f t="shared" si="1"/>
        <v>1.0870809158652031</v>
      </c>
      <c r="P32" s="11"/>
      <c r="Q32" s="11"/>
      <c r="R32" s="11"/>
      <c r="T32" s="13">
        <v>5.1059454739005803</v>
      </c>
      <c r="U32" s="11">
        <f t="shared" ca="1" si="2"/>
        <v>2</v>
      </c>
    </row>
    <row r="33" spans="1:21" x14ac:dyDescent="0.25">
      <c r="A33" s="14">
        <v>44</v>
      </c>
      <c r="B33" s="15">
        <v>33</v>
      </c>
      <c r="C33" s="13" t="s">
        <v>46</v>
      </c>
      <c r="D33" s="13">
        <v>1295</v>
      </c>
      <c r="E33" s="13">
        <v>7.1662659741336379</v>
      </c>
      <c r="F33" s="13">
        <v>323</v>
      </c>
      <c r="G33" s="16">
        <f t="shared" si="0"/>
        <v>353</v>
      </c>
      <c r="H33" s="20">
        <v>7.1662659741336379</v>
      </c>
      <c r="I33" s="13">
        <v>3</v>
      </c>
      <c r="J33" s="13">
        <v>0</v>
      </c>
      <c r="K33" s="13">
        <v>1</v>
      </c>
      <c r="L33" s="13">
        <v>1</v>
      </c>
      <c r="M33" s="13">
        <v>0</v>
      </c>
      <c r="N33" s="11">
        <f t="shared" si="9"/>
        <v>0.52</v>
      </c>
      <c r="O33" s="11">
        <f t="shared" si="1"/>
        <v>2.6864583065494916</v>
      </c>
      <c r="P33" s="11"/>
      <c r="Q33" s="11"/>
      <c r="R33" s="11"/>
      <c r="T33" s="13">
        <v>7.1662659741336379</v>
      </c>
      <c r="U33" s="11">
        <f t="shared" ca="1" si="2"/>
        <v>2</v>
      </c>
    </row>
    <row r="34" spans="1:21" x14ac:dyDescent="0.25">
      <c r="A34" s="14">
        <v>44</v>
      </c>
      <c r="B34" s="15">
        <v>34</v>
      </c>
      <c r="C34" s="13" t="s">
        <v>47</v>
      </c>
      <c r="D34" s="13">
        <v>175</v>
      </c>
      <c r="E34" s="13">
        <v>5.1647859739235145</v>
      </c>
      <c r="F34" s="13">
        <v>260</v>
      </c>
      <c r="G34" s="16">
        <f t="shared" si="0"/>
        <v>290</v>
      </c>
      <c r="H34" s="20">
        <v>7.7471789608852717</v>
      </c>
      <c r="I34" s="13">
        <v>3</v>
      </c>
      <c r="J34" s="13">
        <v>0</v>
      </c>
      <c r="K34" s="13">
        <v>1</v>
      </c>
      <c r="L34" s="13">
        <v>1</v>
      </c>
      <c r="M34" s="13">
        <v>0</v>
      </c>
      <c r="N34" s="11">
        <f t="shared" ref="N34:N36" si="10">VLOOKUP(F34,$P$2:$R$22,3,TRUE)</f>
        <v>1.52</v>
      </c>
      <c r="O34" s="11">
        <f t="shared" si="1"/>
        <v>4.8104746803637424</v>
      </c>
      <c r="P34" s="11"/>
      <c r="Q34" s="11"/>
      <c r="R34" s="11"/>
      <c r="T34" s="13">
        <v>5.1647859739235145</v>
      </c>
      <c r="U34" s="11">
        <f t="shared" ca="1" si="2"/>
        <v>6</v>
      </c>
    </row>
    <row r="35" spans="1:21" x14ac:dyDescent="0.25">
      <c r="A35" s="14">
        <v>44</v>
      </c>
      <c r="B35" s="15">
        <v>35</v>
      </c>
      <c r="C35" s="13" t="s">
        <v>48</v>
      </c>
      <c r="D35" s="13">
        <v>807</v>
      </c>
      <c r="E35" s="13">
        <v>6.6933236682699491</v>
      </c>
      <c r="F35" s="13">
        <v>151</v>
      </c>
      <c r="G35" s="16">
        <f t="shared" si="0"/>
        <v>181</v>
      </c>
      <c r="H35" s="20">
        <v>3.3466618341349745</v>
      </c>
      <c r="I35" s="13">
        <v>2</v>
      </c>
      <c r="J35" s="13">
        <v>0</v>
      </c>
      <c r="K35" s="13">
        <v>33</v>
      </c>
      <c r="L35" s="13">
        <v>0</v>
      </c>
      <c r="M35" s="13">
        <v>0</v>
      </c>
      <c r="N35" s="11">
        <f t="shared" si="10"/>
        <v>0.89</v>
      </c>
      <c r="O35" s="11">
        <f t="shared" si="1"/>
        <v>4.1770580647602547</v>
      </c>
      <c r="P35" s="11"/>
      <c r="Q35" s="11"/>
      <c r="R35" s="11"/>
      <c r="T35" s="13">
        <v>6.6933236682699491</v>
      </c>
      <c r="U35" s="11">
        <f t="shared" ca="1" si="2"/>
        <v>2</v>
      </c>
    </row>
    <row r="36" spans="1:21" x14ac:dyDescent="0.25">
      <c r="A36" s="14">
        <v>44</v>
      </c>
      <c r="B36" s="15">
        <v>36</v>
      </c>
      <c r="C36" s="13" t="s">
        <v>49</v>
      </c>
      <c r="D36" s="13">
        <v>421</v>
      </c>
      <c r="E36" s="13">
        <v>6.0426328336823811</v>
      </c>
      <c r="F36" s="13">
        <v>204</v>
      </c>
      <c r="G36" s="16">
        <f t="shared" si="0"/>
        <v>234</v>
      </c>
      <c r="H36" s="20">
        <v>7.5532910421029769</v>
      </c>
      <c r="I36" s="13">
        <v>3</v>
      </c>
      <c r="J36" s="13">
        <v>0</v>
      </c>
      <c r="K36" s="13">
        <v>33</v>
      </c>
      <c r="L36" s="13">
        <v>0</v>
      </c>
      <c r="M36" s="13">
        <v>0</v>
      </c>
      <c r="N36" s="11">
        <f t="shared" si="10"/>
        <v>1.1000000000000001</v>
      </c>
      <c r="O36" s="11">
        <f t="shared" si="1"/>
        <v>4.4468961170506196</v>
      </c>
      <c r="P36" s="11"/>
      <c r="Q36" s="11"/>
      <c r="R36" s="11"/>
      <c r="T36" s="13">
        <v>6.0426328336823811</v>
      </c>
      <c r="U36" s="11">
        <f t="shared" ca="1" si="2"/>
        <v>6</v>
      </c>
    </row>
    <row r="37" spans="1:21" x14ac:dyDescent="0.25">
      <c r="A37" s="14">
        <v>44</v>
      </c>
      <c r="B37" s="15">
        <v>37</v>
      </c>
      <c r="C37" s="13" t="s">
        <v>50</v>
      </c>
      <c r="D37" s="13">
        <v>490</v>
      </c>
      <c r="E37" s="13">
        <v>6.1944053911046719</v>
      </c>
      <c r="F37" s="13">
        <v>501</v>
      </c>
      <c r="G37" s="16">
        <f t="shared" si="0"/>
        <v>531</v>
      </c>
      <c r="H37" s="20">
        <v>7.7430067388808403</v>
      </c>
      <c r="I37" s="13">
        <v>3</v>
      </c>
      <c r="J37" s="13">
        <v>0</v>
      </c>
      <c r="K37" s="13">
        <v>33</v>
      </c>
      <c r="L37" s="13">
        <v>0</v>
      </c>
      <c r="M37" s="13">
        <v>0</v>
      </c>
      <c r="N37" s="11">
        <f>VLOOKUP(F37,$P$2:$R$22,2,TRUE)</f>
        <v>0.52</v>
      </c>
      <c r="O37" s="11">
        <f t="shared" si="1"/>
        <v>2.1810908033744294</v>
      </c>
      <c r="P37" s="11"/>
      <c r="Q37" s="11"/>
      <c r="R37" s="11"/>
      <c r="T37" s="13">
        <v>6.1944053911046719</v>
      </c>
      <c r="U37" s="11">
        <f t="shared" ca="1" si="2"/>
        <v>7</v>
      </c>
    </row>
    <row r="38" spans="1:21" x14ac:dyDescent="0.25">
      <c r="A38" s="14">
        <v>44</v>
      </c>
      <c r="B38" s="15">
        <v>38</v>
      </c>
      <c r="C38" s="13" t="s">
        <v>51</v>
      </c>
      <c r="D38" s="13">
        <v>257</v>
      </c>
      <c r="E38" s="13">
        <v>5.5490760848952201</v>
      </c>
      <c r="F38" s="13">
        <v>121</v>
      </c>
      <c r="G38" s="16">
        <f t="shared" si="0"/>
        <v>151</v>
      </c>
      <c r="H38" s="20">
        <v>5.5490760848952201</v>
      </c>
      <c r="I38" s="13">
        <v>2</v>
      </c>
      <c r="J38" s="13">
        <v>0</v>
      </c>
      <c r="K38" s="13">
        <v>1</v>
      </c>
      <c r="L38" s="13">
        <v>1</v>
      </c>
      <c r="M38" s="13">
        <v>0</v>
      </c>
      <c r="N38" s="11">
        <f t="shared" ref="N38:N41" si="11">VLOOKUP(F38,$P$2:$R$22,3,TRUE)</f>
        <v>0.81</v>
      </c>
      <c r="O38" s="11">
        <f t="shared" si="1"/>
        <v>2.8747516287651282</v>
      </c>
      <c r="P38" s="11"/>
      <c r="Q38" s="11"/>
      <c r="R38" s="11"/>
      <c r="T38" s="13">
        <v>5.5490760848952201</v>
      </c>
      <c r="U38" s="11">
        <f t="shared" ca="1" si="2"/>
        <v>7</v>
      </c>
    </row>
    <row r="39" spans="1:21" x14ac:dyDescent="0.25">
      <c r="A39" s="14">
        <v>44</v>
      </c>
      <c r="B39" s="15">
        <v>39</v>
      </c>
      <c r="C39" s="13" t="s">
        <v>52</v>
      </c>
      <c r="D39" s="13">
        <v>170</v>
      </c>
      <c r="E39" s="13">
        <v>5.1357984370502621</v>
      </c>
      <c r="F39" s="13">
        <v>238</v>
      </c>
      <c r="G39" s="16">
        <f t="shared" si="0"/>
        <v>268</v>
      </c>
      <c r="H39" s="20">
        <v>10.271596874100524</v>
      </c>
      <c r="I39" s="13">
        <v>3</v>
      </c>
      <c r="J39" s="13">
        <v>0</v>
      </c>
      <c r="K39" s="13">
        <v>33</v>
      </c>
      <c r="L39" s="13">
        <v>0</v>
      </c>
      <c r="M39" s="13">
        <v>0</v>
      </c>
      <c r="N39" s="11">
        <f t="shared" si="11"/>
        <v>1.29</v>
      </c>
      <c r="O39" s="11">
        <f t="shared" si="1"/>
        <v>4.0451799837948386</v>
      </c>
      <c r="P39" s="11"/>
      <c r="Q39" s="11"/>
      <c r="R39" s="11"/>
      <c r="T39" s="13">
        <v>5.1357984370502621</v>
      </c>
      <c r="U39" s="11">
        <f t="shared" ca="1" si="2"/>
        <v>1</v>
      </c>
    </row>
    <row r="40" spans="1:21" x14ac:dyDescent="0.25">
      <c r="A40" s="14">
        <v>44</v>
      </c>
      <c r="B40" s="15">
        <v>40</v>
      </c>
      <c r="C40" s="13" t="s">
        <v>53</v>
      </c>
      <c r="D40" s="13">
        <v>857</v>
      </c>
      <c r="E40" s="13">
        <v>6.75343791859778</v>
      </c>
      <c r="F40" s="13">
        <v>293</v>
      </c>
      <c r="G40" s="16">
        <f t="shared" si="0"/>
        <v>323</v>
      </c>
      <c r="H40" s="20">
        <v>5.0650784389483352</v>
      </c>
      <c r="I40" s="13">
        <v>3</v>
      </c>
      <c r="J40" s="13">
        <v>0</v>
      </c>
      <c r="K40" s="13">
        <v>33</v>
      </c>
      <c r="L40" s="13">
        <v>0</v>
      </c>
      <c r="M40" s="13">
        <v>0</v>
      </c>
      <c r="N40" s="11">
        <f t="shared" si="11"/>
        <v>1.8</v>
      </c>
      <c r="O40" s="11">
        <f t="shared" si="1"/>
        <v>8.5561882534760034</v>
      </c>
      <c r="P40" s="11"/>
      <c r="Q40" s="11"/>
      <c r="R40" s="11"/>
      <c r="T40" s="13">
        <v>6.75343791859778</v>
      </c>
      <c r="U40" s="11">
        <f t="shared" ca="1" si="2"/>
        <v>3</v>
      </c>
    </row>
    <row r="41" spans="1:21" x14ac:dyDescent="0.25">
      <c r="A41" s="14">
        <v>44</v>
      </c>
      <c r="B41" s="15">
        <v>41</v>
      </c>
      <c r="C41" s="13" t="s">
        <v>54</v>
      </c>
      <c r="D41" s="13">
        <v>730</v>
      </c>
      <c r="E41" s="13">
        <v>6.5930445341424369</v>
      </c>
      <c r="F41" s="13">
        <v>165</v>
      </c>
      <c r="G41" s="16">
        <f t="shared" si="0"/>
        <v>195</v>
      </c>
      <c r="H41" s="20">
        <v>8.2413056676780467</v>
      </c>
      <c r="I41" s="13">
        <v>2</v>
      </c>
      <c r="J41" s="13">
        <v>0</v>
      </c>
      <c r="K41" s="13">
        <v>33</v>
      </c>
      <c r="L41" s="13">
        <v>0</v>
      </c>
      <c r="M41" s="13">
        <v>0</v>
      </c>
      <c r="N41" s="11">
        <f t="shared" si="11"/>
        <v>0.95</v>
      </c>
      <c r="O41" s="11">
        <f t="shared" si="1"/>
        <v>4.3633923074353147</v>
      </c>
      <c r="P41" s="11"/>
      <c r="Q41" s="11"/>
      <c r="R41" s="11"/>
      <c r="T41" s="13">
        <v>6.5930445341424369</v>
      </c>
      <c r="U41" s="11">
        <f t="shared" ca="1" si="2"/>
        <v>2</v>
      </c>
    </row>
    <row r="42" spans="1:21" x14ac:dyDescent="0.25">
      <c r="A42" s="14">
        <v>44</v>
      </c>
      <c r="B42" s="15">
        <v>42</v>
      </c>
      <c r="C42" s="13" t="s">
        <v>55</v>
      </c>
      <c r="D42" s="13">
        <v>484</v>
      </c>
      <c r="E42" s="13">
        <v>6.1820849067166321</v>
      </c>
      <c r="F42" s="13">
        <v>544</v>
      </c>
      <c r="G42" s="16">
        <f t="shared" si="0"/>
        <v>574</v>
      </c>
      <c r="H42" s="20">
        <v>7.7276061333957902</v>
      </c>
      <c r="I42" s="13">
        <v>3</v>
      </c>
      <c r="J42" s="13">
        <v>0</v>
      </c>
      <c r="K42" s="13">
        <v>33</v>
      </c>
      <c r="L42" s="13">
        <v>0</v>
      </c>
      <c r="M42" s="13">
        <v>0</v>
      </c>
      <c r="N42" s="11">
        <f>VLOOKUP(F42,$P$2:$R$22,2,TRUE)</f>
        <v>0.52</v>
      </c>
      <c r="O42" s="11">
        <f t="shared" si="1"/>
        <v>2.1746841514926487</v>
      </c>
      <c r="P42" s="11"/>
      <c r="Q42" s="11"/>
      <c r="R42" s="11"/>
      <c r="T42" s="13">
        <v>6.1820849067166321</v>
      </c>
      <c r="U42" s="11">
        <f t="shared" ca="1" si="2"/>
        <v>6</v>
      </c>
    </row>
    <row r="43" spans="1:21" x14ac:dyDescent="0.25">
      <c r="A43" s="14">
        <v>44</v>
      </c>
      <c r="B43" s="15">
        <v>43</v>
      </c>
      <c r="C43" s="13" t="s">
        <v>56</v>
      </c>
      <c r="D43" s="13">
        <v>1443</v>
      </c>
      <c r="E43" s="13">
        <v>7.2744795587738711</v>
      </c>
      <c r="F43" s="13">
        <v>301</v>
      </c>
      <c r="G43" s="16">
        <f t="shared" si="0"/>
        <v>331</v>
      </c>
      <c r="H43" s="20">
        <v>7.2744795587738711</v>
      </c>
      <c r="I43" s="13">
        <v>3</v>
      </c>
      <c r="J43" s="13">
        <v>0</v>
      </c>
      <c r="K43" s="13">
        <v>1</v>
      </c>
      <c r="L43" s="13">
        <v>1</v>
      </c>
      <c r="M43" s="13">
        <v>0</v>
      </c>
      <c r="N43" s="11">
        <f t="shared" ref="N43:N45" si="12">VLOOKUP(F43,$P$2:$R$22,3,TRUE)</f>
        <v>1.8</v>
      </c>
      <c r="O43" s="11">
        <f t="shared" si="1"/>
        <v>9.494063205792969</v>
      </c>
      <c r="P43" s="11"/>
      <c r="Q43" s="11"/>
      <c r="R43" s="11"/>
      <c r="T43" s="13">
        <v>7.2744795587738711</v>
      </c>
      <c r="U43" s="11">
        <f t="shared" ca="1" si="2"/>
        <v>2</v>
      </c>
    </row>
    <row r="44" spans="1:21" x14ac:dyDescent="0.25">
      <c r="A44" s="14">
        <v>44</v>
      </c>
      <c r="B44" s="15">
        <v>44</v>
      </c>
      <c r="C44" s="13" t="s">
        <v>57</v>
      </c>
      <c r="D44" s="13">
        <v>896</v>
      </c>
      <c r="E44" s="13">
        <v>6.7979404129749303</v>
      </c>
      <c r="F44" s="13">
        <v>557</v>
      </c>
      <c r="G44" s="16">
        <f t="shared" si="0"/>
        <v>587</v>
      </c>
      <c r="H44" s="20">
        <v>13.595880825949861</v>
      </c>
      <c r="I44" s="13">
        <v>3</v>
      </c>
      <c r="J44" s="13">
        <v>0</v>
      </c>
      <c r="K44" s="13">
        <v>33</v>
      </c>
      <c r="L44" s="13">
        <v>0</v>
      </c>
      <c r="M44" s="13">
        <v>0</v>
      </c>
      <c r="N44" s="11">
        <f t="shared" si="12"/>
        <v>1.8</v>
      </c>
      <c r="O44" s="11">
        <f t="shared" si="1"/>
        <v>8.6362927433548755</v>
      </c>
      <c r="P44" s="11"/>
      <c r="Q44" s="11"/>
      <c r="R44" s="11"/>
      <c r="T44" s="13">
        <v>6.7979404129749303</v>
      </c>
      <c r="U44" s="11">
        <f t="shared" ca="1" si="2"/>
        <v>2</v>
      </c>
    </row>
    <row r="45" spans="1:21" x14ac:dyDescent="0.25">
      <c r="A45" s="14">
        <v>44</v>
      </c>
      <c r="B45" s="15">
        <v>45</v>
      </c>
      <c r="C45" s="13" t="s">
        <v>58</v>
      </c>
      <c r="D45" s="13">
        <v>481</v>
      </c>
      <c r="E45" s="13">
        <v>6.1758672701057611</v>
      </c>
      <c r="F45" s="13">
        <v>205</v>
      </c>
      <c r="G45" s="16">
        <f t="shared" si="0"/>
        <v>235</v>
      </c>
      <c r="H45" s="20">
        <v>10.807767722685082</v>
      </c>
      <c r="I45" s="13">
        <v>3</v>
      </c>
      <c r="J45" s="13">
        <v>0</v>
      </c>
      <c r="K45" s="13">
        <v>33</v>
      </c>
      <c r="L45" s="13">
        <v>0</v>
      </c>
      <c r="M45" s="13">
        <v>0</v>
      </c>
      <c r="N45" s="11">
        <f t="shared" si="12"/>
        <v>1.1000000000000001</v>
      </c>
      <c r="O45" s="11">
        <f t="shared" si="1"/>
        <v>4.5934539971163373</v>
      </c>
      <c r="P45" s="11"/>
      <c r="Q45" s="11"/>
      <c r="R45" s="11"/>
      <c r="T45" s="13">
        <v>6.1758672701057611</v>
      </c>
      <c r="U45" s="11">
        <f t="shared" ca="1" si="2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5" workbookViewId="0">
      <selection activeCell="M54" sqref="M54"/>
    </sheetView>
  </sheetViews>
  <sheetFormatPr baseColWidth="10" defaultRowHeight="15" x14ac:dyDescent="0.25"/>
  <cols>
    <col min="3" max="4" width="11.42578125" style="11"/>
  </cols>
  <sheetData>
    <row r="1" spans="1:10" s="11" customFormat="1" x14ac:dyDescent="0.25">
      <c r="D1" s="11" t="s">
        <v>211</v>
      </c>
    </row>
    <row r="2" spans="1:10" x14ac:dyDescent="0.25">
      <c r="A2" s="7" t="s">
        <v>5</v>
      </c>
      <c r="B2" t="s">
        <v>208</v>
      </c>
      <c r="D2" s="7" t="s">
        <v>5</v>
      </c>
      <c r="E2" s="11" t="s">
        <v>208</v>
      </c>
    </row>
    <row r="3" spans="1:10" x14ac:dyDescent="0.25">
      <c r="A3" s="15">
        <v>1</v>
      </c>
      <c r="B3">
        <v>0.84</v>
      </c>
      <c r="D3" s="15">
        <v>9</v>
      </c>
      <c r="E3" s="11">
        <v>0.34</v>
      </c>
      <c r="G3" t="s">
        <v>209</v>
      </c>
    </row>
    <row r="4" spans="1:10" x14ac:dyDescent="0.25">
      <c r="A4" s="15">
        <v>2</v>
      </c>
      <c r="B4">
        <v>0.38</v>
      </c>
      <c r="D4" s="15">
        <v>18</v>
      </c>
      <c r="E4" s="11">
        <v>0.34</v>
      </c>
      <c r="J4" t="s">
        <v>210</v>
      </c>
    </row>
    <row r="5" spans="1:10" x14ac:dyDescent="0.25">
      <c r="A5" s="15">
        <v>3</v>
      </c>
      <c r="B5">
        <v>0.76</v>
      </c>
      <c r="D5" s="15">
        <v>24</v>
      </c>
      <c r="E5" s="11">
        <v>0.34</v>
      </c>
    </row>
    <row r="6" spans="1:10" x14ac:dyDescent="0.25">
      <c r="A6" s="15">
        <v>4</v>
      </c>
      <c r="B6">
        <v>1.8</v>
      </c>
      <c r="D6" s="15">
        <v>31</v>
      </c>
      <c r="E6" s="11">
        <v>0.34</v>
      </c>
    </row>
    <row r="7" spans="1:10" x14ac:dyDescent="0.25">
      <c r="A7" s="15">
        <v>5</v>
      </c>
      <c r="B7">
        <v>1.52</v>
      </c>
      <c r="D7" s="15">
        <v>32</v>
      </c>
      <c r="E7" s="11">
        <v>0.35</v>
      </c>
      <c r="G7" s="11"/>
    </row>
    <row r="8" spans="1:10" x14ac:dyDescent="0.25">
      <c r="A8" s="15">
        <v>6</v>
      </c>
      <c r="B8">
        <v>0.76</v>
      </c>
      <c r="D8" s="15">
        <v>2</v>
      </c>
      <c r="E8" s="11">
        <v>0.38</v>
      </c>
      <c r="G8" s="11"/>
    </row>
    <row r="9" spans="1:10" x14ac:dyDescent="0.25">
      <c r="A9" s="15">
        <v>7</v>
      </c>
      <c r="B9">
        <v>1.02</v>
      </c>
      <c r="D9" s="15">
        <v>19</v>
      </c>
      <c r="E9" s="11">
        <v>0.38</v>
      </c>
      <c r="G9" s="11"/>
    </row>
    <row r="10" spans="1:10" x14ac:dyDescent="0.25">
      <c r="A10" s="15">
        <v>8</v>
      </c>
      <c r="B10">
        <v>1.19</v>
      </c>
      <c r="D10" s="15">
        <v>21</v>
      </c>
      <c r="E10" s="11">
        <v>0.38</v>
      </c>
      <c r="G10" s="11"/>
    </row>
    <row r="11" spans="1:10" x14ac:dyDescent="0.25">
      <c r="A11" s="15">
        <v>9</v>
      </c>
      <c r="B11">
        <v>0.34</v>
      </c>
      <c r="D11" s="15">
        <v>23</v>
      </c>
      <c r="E11" s="11">
        <v>0.4</v>
      </c>
      <c r="G11" s="11"/>
    </row>
    <row r="12" spans="1:10" x14ac:dyDescent="0.25">
      <c r="A12" s="15">
        <v>10</v>
      </c>
      <c r="B12">
        <v>0.45</v>
      </c>
      <c r="D12" s="15">
        <v>26</v>
      </c>
      <c r="E12" s="11">
        <v>0.42</v>
      </c>
      <c r="G12" s="11"/>
    </row>
    <row r="13" spans="1:10" x14ac:dyDescent="0.25">
      <c r="A13" s="15">
        <v>11</v>
      </c>
      <c r="B13">
        <v>0.78</v>
      </c>
      <c r="D13" s="15">
        <v>10</v>
      </c>
      <c r="E13" s="11">
        <v>0.45</v>
      </c>
      <c r="F13" t="s">
        <v>213</v>
      </c>
      <c r="G13" s="11"/>
    </row>
    <row r="14" spans="1:10" x14ac:dyDescent="0.25">
      <c r="A14" s="15">
        <v>12</v>
      </c>
      <c r="B14">
        <v>0.84</v>
      </c>
      <c r="D14" s="15">
        <v>25</v>
      </c>
      <c r="E14" s="11">
        <v>0.49</v>
      </c>
      <c r="G14" s="11"/>
    </row>
    <row r="15" spans="1:10" x14ac:dyDescent="0.25">
      <c r="A15" s="15">
        <v>13</v>
      </c>
      <c r="B15">
        <v>1.52</v>
      </c>
      <c r="D15" s="15">
        <v>33</v>
      </c>
      <c r="E15" s="11">
        <v>0.52</v>
      </c>
      <c r="G15" s="11"/>
    </row>
    <row r="16" spans="1:10" x14ac:dyDescent="0.25">
      <c r="A16" s="15">
        <v>14</v>
      </c>
      <c r="B16">
        <v>0.81</v>
      </c>
      <c r="D16" s="15">
        <v>37</v>
      </c>
      <c r="E16" s="11">
        <v>0.52</v>
      </c>
      <c r="G16" s="11"/>
    </row>
    <row r="17" spans="1:7" x14ac:dyDescent="0.25">
      <c r="A17" s="15">
        <v>15</v>
      </c>
      <c r="B17">
        <v>1.02</v>
      </c>
      <c r="D17" s="15">
        <v>42</v>
      </c>
      <c r="E17" s="11">
        <v>0.52</v>
      </c>
      <c r="G17" s="11"/>
    </row>
    <row r="18" spans="1:7" x14ac:dyDescent="0.25">
      <c r="A18" s="15">
        <v>16</v>
      </c>
      <c r="B18">
        <v>1.19</v>
      </c>
      <c r="D18" s="15">
        <v>3</v>
      </c>
      <c r="E18" s="11">
        <v>0.76</v>
      </c>
      <c r="G18" s="11"/>
    </row>
    <row r="19" spans="1:7" x14ac:dyDescent="0.25">
      <c r="A19" s="15">
        <v>17</v>
      </c>
      <c r="B19">
        <v>1.29</v>
      </c>
      <c r="D19" s="15">
        <v>6</v>
      </c>
      <c r="E19" s="11">
        <v>0.76</v>
      </c>
      <c r="G19" s="11"/>
    </row>
    <row r="20" spans="1:7" x14ac:dyDescent="0.25">
      <c r="A20" s="15">
        <v>18</v>
      </c>
      <c r="B20">
        <v>0.34</v>
      </c>
      <c r="D20" s="15">
        <v>22</v>
      </c>
      <c r="E20" s="11">
        <v>0.76</v>
      </c>
      <c r="G20" s="11"/>
    </row>
    <row r="21" spans="1:7" x14ac:dyDescent="0.25">
      <c r="A21" s="15">
        <v>19</v>
      </c>
      <c r="B21">
        <v>0.38</v>
      </c>
      <c r="D21" s="15">
        <v>11</v>
      </c>
      <c r="E21" s="11">
        <v>0.78</v>
      </c>
      <c r="G21" s="11"/>
    </row>
    <row r="22" spans="1:7" x14ac:dyDescent="0.25">
      <c r="A22" s="15">
        <v>20</v>
      </c>
      <c r="B22">
        <v>1.66</v>
      </c>
      <c r="D22" s="15">
        <v>28</v>
      </c>
      <c r="E22" s="11">
        <v>0.78</v>
      </c>
      <c r="G22" s="11"/>
    </row>
    <row r="23" spans="1:7" x14ac:dyDescent="0.25">
      <c r="A23" s="15">
        <v>21</v>
      </c>
      <c r="B23">
        <v>0.38</v>
      </c>
      <c r="D23" s="15">
        <v>30</v>
      </c>
      <c r="E23" s="11">
        <v>0.78</v>
      </c>
      <c r="G23" s="11"/>
    </row>
    <row r="24" spans="1:7" x14ac:dyDescent="0.25">
      <c r="A24" s="15">
        <v>22</v>
      </c>
      <c r="B24">
        <v>0.76</v>
      </c>
      <c r="D24" s="15">
        <v>14</v>
      </c>
      <c r="E24" s="11">
        <v>0.81</v>
      </c>
      <c r="G24" s="11"/>
    </row>
    <row r="25" spans="1:7" x14ac:dyDescent="0.25">
      <c r="A25" s="15">
        <v>23</v>
      </c>
      <c r="B25">
        <v>0.4</v>
      </c>
      <c r="D25" s="15">
        <v>38</v>
      </c>
      <c r="E25" s="11">
        <v>0.81</v>
      </c>
      <c r="F25" t="s">
        <v>212</v>
      </c>
      <c r="G25" s="11"/>
    </row>
    <row r="26" spans="1:7" x14ac:dyDescent="0.25">
      <c r="A26" s="15">
        <v>24</v>
      </c>
      <c r="B26">
        <v>0.34</v>
      </c>
      <c r="D26" s="15">
        <v>1</v>
      </c>
      <c r="E26" s="11">
        <v>0.84</v>
      </c>
    </row>
    <row r="27" spans="1:7" x14ac:dyDescent="0.25">
      <c r="A27" s="15">
        <v>25</v>
      </c>
      <c r="B27">
        <v>0.49</v>
      </c>
      <c r="D27" s="15">
        <v>12</v>
      </c>
      <c r="E27" s="11">
        <v>0.84</v>
      </c>
    </row>
    <row r="28" spans="1:7" x14ac:dyDescent="0.25">
      <c r="A28" s="15">
        <v>26</v>
      </c>
      <c r="B28">
        <v>0.42</v>
      </c>
      <c r="D28" s="15">
        <v>35</v>
      </c>
      <c r="E28" s="11">
        <v>0.89</v>
      </c>
    </row>
    <row r="29" spans="1:7" x14ac:dyDescent="0.25">
      <c r="A29" s="15">
        <v>28</v>
      </c>
      <c r="B29">
        <v>0.78</v>
      </c>
      <c r="D29" s="15">
        <v>41</v>
      </c>
      <c r="E29" s="11">
        <v>0.95</v>
      </c>
    </row>
    <row r="30" spans="1:7" x14ac:dyDescent="0.25">
      <c r="A30" s="15">
        <v>29</v>
      </c>
      <c r="B30">
        <v>1.29</v>
      </c>
      <c r="D30" s="15">
        <v>7</v>
      </c>
      <c r="E30" s="11">
        <v>1.02</v>
      </c>
    </row>
    <row r="31" spans="1:7" x14ac:dyDescent="0.25">
      <c r="A31" s="15">
        <v>30</v>
      </c>
      <c r="B31">
        <v>0.78</v>
      </c>
      <c r="D31" s="15">
        <v>15</v>
      </c>
      <c r="E31" s="11">
        <v>1.02</v>
      </c>
    </row>
    <row r="32" spans="1:7" x14ac:dyDescent="0.25">
      <c r="A32" s="15">
        <v>31</v>
      </c>
      <c r="B32">
        <v>0.34</v>
      </c>
      <c r="D32" s="15">
        <v>36</v>
      </c>
      <c r="E32" s="11">
        <v>1.1000000000000001</v>
      </c>
    </row>
    <row r="33" spans="1:8" x14ac:dyDescent="0.25">
      <c r="A33" s="15">
        <v>32</v>
      </c>
      <c r="B33">
        <v>0.35</v>
      </c>
      <c r="D33" s="15">
        <v>45</v>
      </c>
      <c r="E33" s="11">
        <v>1.1000000000000001</v>
      </c>
    </row>
    <row r="34" spans="1:8" x14ac:dyDescent="0.25">
      <c r="A34" s="15">
        <v>33</v>
      </c>
      <c r="B34">
        <v>0.52</v>
      </c>
      <c r="D34" s="15">
        <v>8</v>
      </c>
      <c r="E34" s="11">
        <v>1.19</v>
      </c>
    </row>
    <row r="35" spans="1:8" x14ac:dyDescent="0.25">
      <c r="A35" s="15">
        <v>34</v>
      </c>
      <c r="B35">
        <v>1.52</v>
      </c>
      <c r="D35" s="15">
        <v>16</v>
      </c>
      <c r="E35" s="11">
        <v>1.19</v>
      </c>
    </row>
    <row r="36" spans="1:8" x14ac:dyDescent="0.25">
      <c r="A36" s="15">
        <v>35</v>
      </c>
      <c r="B36">
        <v>0.89</v>
      </c>
      <c r="D36" s="15">
        <v>17</v>
      </c>
      <c r="E36" s="11">
        <v>1.29</v>
      </c>
      <c r="F36" t="s">
        <v>214</v>
      </c>
    </row>
    <row r="37" spans="1:8" x14ac:dyDescent="0.25">
      <c r="A37" s="15">
        <v>36</v>
      </c>
      <c r="B37">
        <v>1.1000000000000001</v>
      </c>
      <c r="D37" s="15">
        <v>29</v>
      </c>
      <c r="E37" s="11">
        <v>1.29</v>
      </c>
    </row>
    <row r="38" spans="1:8" x14ac:dyDescent="0.25">
      <c r="A38" s="15">
        <v>37</v>
      </c>
      <c r="B38">
        <v>0.52</v>
      </c>
      <c r="D38" s="15">
        <v>39</v>
      </c>
      <c r="E38" s="11">
        <v>1.29</v>
      </c>
    </row>
    <row r="39" spans="1:8" x14ac:dyDescent="0.25">
      <c r="A39" s="15">
        <v>38</v>
      </c>
      <c r="B39">
        <v>0.81</v>
      </c>
      <c r="D39" s="15">
        <v>5</v>
      </c>
      <c r="E39" s="11">
        <v>1.52</v>
      </c>
    </row>
    <row r="40" spans="1:8" x14ac:dyDescent="0.25">
      <c r="A40" s="15">
        <v>39</v>
      </c>
      <c r="B40">
        <v>1.29</v>
      </c>
      <c r="D40" s="15">
        <v>13</v>
      </c>
      <c r="E40" s="11">
        <v>1.52</v>
      </c>
    </row>
    <row r="41" spans="1:8" x14ac:dyDescent="0.25">
      <c r="A41" s="15">
        <v>40</v>
      </c>
      <c r="B41">
        <v>1.8</v>
      </c>
      <c r="D41" s="15">
        <v>34</v>
      </c>
      <c r="E41" s="11">
        <v>1.52</v>
      </c>
    </row>
    <row r="42" spans="1:8" x14ac:dyDescent="0.25">
      <c r="A42" s="15">
        <v>41</v>
      </c>
      <c r="B42">
        <v>0.95</v>
      </c>
      <c r="D42" s="15">
        <v>20</v>
      </c>
      <c r="E42" s="11">
        <v>1.66</v>
      </c>
    </row>
    <row r="43" spans="1:8" x14ac:dyDescent="0.25">
      <c r="A43" s="15">
        <v>42</v>
      </c>
      <c r="B43">
        <v>0.52</v>
      </c>
      <c r="D43" s="15">
        <v>4</v>
      </c>
      <c r="E43" s="11">
        <v>1.8</v>
      </c>
    </row>
    <row r="44" spans="1:8" x14ac:dyDescent="0.25">
      <c r="A44" s="15">
        <v>43</v>
      </c>
      <c r="B44">
        <v>1.8</v>
      </c>
      <c r="D44" s="15">
        <v>40</v>
      </c>
      <c r="E44" s="11">
        <v>1.8</v>
      </c>
    </row>
    <row r="45" spans="1:8" x14ac:dyDescent="0.25">
      <c r="A45" s="15">
        <v>44</v>
      </c>
      <c r="B45">
        <v>1.8</v>
      </c>
      <c r="D45" s="15">
        <v>43</v>
      </c>
      <c r="E45" s="11">
        <v>1.8</v>
      </c>
    </row>
    <row r="46" spans="1:8" x14ac:dyDescent="0.25">
      <c r="A46" s="15">
        <v>45</v>
      </c>
      <c r="B46">
        <v>1.1000000000000001</v>
      </c>
      <c r="D46" s="15">
        <v>44</v>
      </c>
      <c r="E46" s="11">
        <v>1.8</v>
      </c>
    </row>
    <row r="47" spans="1:8" x14ac:dyDescent="0.25">
      <c r="G47" t="s">
        <v>215</v>
      </c>
    </row>
    <row r="48" spans="1:8" x14ac:dyDescent="0.25">
      <c r="E48">
        <f>MEDIAN(E3:E46)</f>
        <v>0.81</v>
      </c>
      <c r="G48" t="s">
        <v>216</v>
      </c>
      <c r="H48">
        <v>0.45</v>
      </c>
    </row>
    <row r="49" spans="4:8" x14ac:dyDescent="0.25">
      <c r="E49" t="e">
        <f>_xlfn.QUARTILE.EXC(E3:E46,25)</f>
        <v>#NUM!</v>
      </c>
      <c r="G49" t="s">
        <v>217</v>
      </c>
      <c r="H49">
        <v>0.81</v>
      </c>
    </row>
    <row r="50" spans="4:8" x14ac:dyDescent="0.25">
      <c r="G50" t="s">
        <v>218</v>
      </c>
      <c r="H50">
        <v>1.29</v>
      </c>
    </row>
    <row r="53" spans="4:8" x14ac:dyDescent="0.25">
      <c r="E53" t="s">
        <v>219</v>
      </c>
    </row>
    <row r="57" spans="4:8" x14ac:dyDescent="0.25">
      <c r="E57" t="s">
        <v>220</v>
      </c>
      <c r="F57" t="s">
        <v>221</v>
      </c>
      <c r="G57" t="s">
        <v>222</v>
      </c>
    </row>
    <row r="58" spans="4:8" x14ac:dyDescent="0.25">
      <c r="D58" s="11" t="s">
        <v>224</v>
      </c>
      <c r="E58" s="11">
        <v>0.45</v>
      </c>
      <c r="F58" s="11">
        <v>0.45</v>
      </c>
      <c r="G58" s="11">
        <v>0.45</v>
      </c>
    </row>
    <row r="59" spans="4:8" x14ac:dyDescent="0.25">
      <c r="D59" s="11" t="s">
        <v>223</v>
      </c>
      <c r="E59" s="11">
        <v>1.29</v>
      </c>
      <c r="F59" s="11">
        <v>1.29</v>
      </c>
      <c r="G59" s="11">
        <v>1.29</v>
      </c>
    </row>
    <row r="60" spans="4:8" x14ac:dyDescent="0.25">
      <c r="D60" s="11" t="s">
        <v>217</v>
      </c>
      <c r="E60" s="11">
        <v>0.81</v>
      </c>
      <c r="F60" s="11">
        <v>0.81</v>
      </c>
      <c r="G60" s="11">
        <v>0.81</v>
      </c>
    </row>
  </sheetData>
  <sortState ref="D3:E46">
    <sortCondition ref="E3:E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tambo</vt:lpstr>
      <vt:lpstr>base de vaca</vt:lpstr>
      <vt:lpstr>t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Claudina</dc:creator>
  <cp:lastModifiedBy>Toshiba</cp:lastModifiedBy>
  <dcterms:created xsi:type="dcterms:W3CDTF">2014-08-26T17:58:48Z</dcterms:created>
  <dcterms:modified xsi:type="dcterms:W3CDTF">2014-11-10T21:37:11Z</dcterms:modified>
</cp:coreProperties>
</file>