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Documentos y Escritorio\Desktop\"/>
    </mc:Choice>
  </mc:AlternateContent>
  <bookViews>
    <workbookView xWindow="0" yWindow="0" windowWidth="24000" windowHeight="8835"/>
  </bookViews>
  <sheets>
    <sheet name=" ejemplo de anualidad  TIC 4,2" sheetId="1" r:id="rId1"/>
    <sheet name="amortizacion 4,3" sheetId="2" r:id="rId2"/>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12" i="2" l="1"/>
  <c r="G12" i="2" s="1"/>
  <c r="E7" i="2"/>
  <c r="F16" i="2" s="1"/>
  <c r="B25" i="1"/>
  <c r="H17" i="1"/>
  <c r="H16" i="1"/>
  <c r="H15" i="1"/>
  <c r="H14" i="1"/>
  <c r="G9" i="1"/>
  <c r="H5" i="1"/>
  <c r="C20" i="1"/>
  <c r="B13" i="1"/>
  <c r="C19" i="1"/>
  <c r="C7" i="1"/>
  <c r="F12" i="2" l="1"/>
  <c r="H12" i="2" s="1"/>
  <c r="F57" i="2"/>
  <c r="F55" i="2"/>
  <c r="F53" i="2"/>
  <c r="F51" i="2"/>
  <c r="F49" i="2"/>
  <c r="F47" i="2"/>
  <c r="F45" i="2"/>
  <c r="F43" i="2"/>
  <c r="F41" i="2"/>
  <c r="F39" i="2"/>
  <c r="F37" i="2"/>
  <c r="F35" i="2"/>
  <c r="F33" i="2"/>
  <c r="F31" i="2"/>
  <c r="F29" i="2"/>
  <c r="F27" i="2"/>
  <c r="F25" i="2"/>
  <c r="F23" i="2"/>
  <c r="F21" i="2"/>
  <c r="F19" i="2"/>
  <c r="F17" i="2"/>
  <c r="F15" i="2"/>
  <c r="F14" i="2"/>
  <c r="F13" i="2"/>
  <c r="F58" i="2"/>
  <c r="F56" i="2"/>
  <c r="F54" i="2"/>
  <c r="F52" i="2"/>
  <c r="F50" i="2"/>
  <c r="F48" i="2"/>
  <c r="F46" i="2"/>
  <c r="F44" i="2"/>
  <c r="F42" i="2"/>
  <c r="F40" i="2"/>
  <c r="F38" i="2"/>
  <c r="F36" i="2"/>
  <c r="F34" i="2"/>
  <c r="F32" i="2"/>
  <c r="F30" i="2"/>
  <c r="F28" i="2"/>
  <c r="F26" i="2"/>
  <c r="F24" i="2"/>
  <c r="F22" i="2"/>
  <c r="F20" i="2"/>
  <c r="F18" i="2"/>
  <c r="I12" i="2" l="1"/>
  <c r="E13" i="2"/>
  <c r="G13" i="2" l="1"/>
  <c r="H13" i="2" s="1"/>
  <c r="I13" i="2" s="1"/>
  <c r="E14" i="2" l="1"/>
  <c r="G14" i="2" l="1"/>
  <c r="H14" i="2" s="1"/>
  <c r="I14" i="2" s="1"/>
  <c r="E15" i="2" l="1"/>
  <c r="G15" i="2" s="1"/>
  <c r="H15" i="2" s="1"/>
  <c r="E16" i="2" s="1"/>
  <c r="I15" i="2" l="1"/>
  <c r="G16" i="2"/>
  <c r="H16" i="2" s="1"/>
  <c r="I16" i="2" s="1"/>
  <c r="E17" i="2" l="1"/>
  <c r="G17" i="2" s="1"/>
  <c r="H17" i="2" s="1"/>
  <c r="E18" i="2" s="1"/>
  <c r="G18" i="2" l="1"/>
  <c r="H18" i="2" s="1"/>
  <c r="I18" i="2" s="1"/>
  <c r="I17" i="2"/>
  <c r="E19" i="2" l="1"/>
  <c r="G19" i="2" s="1"/>
  <c r="H19" i="2" s="1"/>
  <c r="E20" i="2" s="1"/>
  <c r="I19" i="2" l="1"/>
  <c r="G20" i="2"/>
  <c r="H20" i="2" s="1"/>
  <c r="I20" i="2" s="1"/>
  <c r="E21" i="2" l="1"/>
  <c r="G21" i="2" s="1"/>
  <c r="H21" i="2" s="1"/>
  <c r="E22" i="2" s="1"/>
  <c r="I21" i="2" l="1"/>
  <c r="G22" i="2"/>
  <c r="H22" i="2" s="1"/>
  <c r="I22" i="2" s="1"/>
  <c r="E23" i="2" l="1"/>
  <c r="G23" i="2"/>
  <c r="H23" i="2" s="1"/>
  <c r="E24" i="2" s="1"/>
  <c r="I23" i="2" l="1"/>
  <c r="G24" i="2"/>
  <c r="H24" i="2" s="1"/>
  <c r="I24" i="2" s="1"/>
  <c r="E25" i="2" l="1"/>
  <c r="G25" i="2" s="1"/>
  <c r="H25" i="2" s="1"/>
  <c r="E26" i="2" s="1"/>
  <c r="G26" i="2" l="1"/>
  <c r="H26" i="2" s="1"/>
  <c r="I26" i="2" s="1"/>
  <c r="I25" i="2"/>
  <c r="E27" i="2" l="1"/>
  <c r="G27" i="2" s="1"/>
  <c r="H27" i="2" s="1"/>
  <c r="E28" i="2" s="1"/>
  <c r="G28" i="2" s="1"/>
  <c r="H28" i="2" s="1"/>
  <c r="I28" i="2" l="1"/>
  <c r="E29" i="2"/>
  <c r="I27" i="2"/>
  <c r="G29" i="2"/>
  <c r="H29" i="2" s="1"/>
  <c r="E30" i="2" s="1"/>
  <c r="G30" i="2" l="1"/>
  <c r="H30" i="2" s="1"/>
  <c r="I30" i="2" s="1"/>
  <c r="I29" i="2"/>
  <c r="E31" i="2" l="1"/>
  <c r="G31" i="2" s="1"/>
  <c r="H31" i="2" s="1"/>
  <c r="E32" i="2" s="1"/>
  <c r="G32" i="2" l="1"/>
  <c r="H32" i="2" s="1"/>
  <c r="I32" i="2" s="1"/>
  <c r="I31" i="2"/>
  <c r="E33" i="2" l="1"/>
  <c r="G33" i="2"/>
  <c r="H33" i="2" s="1"/>
  <c r="E34" i="2" s="1"/>
  <c r="I33" i="2" l="1"/>
  <c r="G34" i="2"/>
  <c r="H34" i="2" s="1"/>
  <c r="I34" i="2" s="1"/>
  <c r="E35" i="2" l="1"/>
  <c r="G35" i="2" s="1"/>
  <c r="H35" i="2" s="1"/>
  <c r="E36" i="2" s="1"/>
  <c r="G36" i="2" l="1"/>
  <c r="H36" i="2" s="1"/>
  <c r="I36" i="2" s="1"/>
  <c r="I35" i="2"/>
  <c r="E37" i="2" l="1"/>
  <c r="G37" i="2" s="1"/>
  <c r="H37" i="2" s="1"/>
  <c r="E38" i="2" s="1"/>
  <c r="G38" i="2" l="1"/>
  <c r="H38" i="2" s="1"/>
  <c r="I38" i="2" s="1"/>
  <c r="I37" i="2"/>
  <c r="E39" i="2" l="1"/>
  <c r="G39" i="2" s="1"/>
  <c r="H39" i="2" s="1"/>
  <c r="E40" i="2" l="1"/>
  <c r="I39" i="2"/>
  <c r="G40" i="2"/>
  <c r="H40" i="2" s="1"/>
  <c r="I40" i="2" s="1"/>
  <c r="E41" i="2" l="1"/>
  <c r="G41" i="2" s="1"/>
  <c r="H41" i="2" s="1"/>
  <c r="E42" i="2" s="1"/>
  <c r="G42" i="2" l="1"/>
  <c r="H42" i="2" s="1"/>
  <c r="E43" i="2" s="1"/>
  <c r="I41" i="2"/>
  <c r="G43" i="2" l="1"/>
  <c r="H43" i="2" s="1"/>
  <c r="I43" i="2" s="1"/>
  <c r="I42" i="2"/>
  <c r="E44" i="2" l="1"/>
  <c r="G44" i="2" l="1"/>
  <c r="H44" i="2" s="1"/>
  <c r="E45" i="2" s="1"/>
  <c r="G45" i="2" l="1"/>
  <c r="H45" i="2" s="1"/>
  <c r="I45" i="2" s="1"/>
  <c r="I44" i="2"/>
  <c r="E46" i="2" l="1"/>
  <c r="G46" i="2" s="1"/>
  <c r="H46" i="2" s="1"/>
  <c r="E47" i="2" s="1"/>
  <c r="G47" i="2" l="1"/>
  <c r="H47" i="2" s="1"/>
  <c r="I47" i="2" s="1"/>
  <c r="I46" i="2"/>
  <c r="E48" i="2" l="1"/>
  <c r="G48" i="2" s="1"/>
  <c r="H48" i="2" s="1"/>
  <c r="E49" i="2" s="1"/>
  <c r="G49" i="2" l="1"/>
  <c r="H49" i="2" s="1"/>
  <c r="I49" i="2" s="1"/>
  <c r="I48" i="2"/>
  <c r="E50" i="2" l="1"/>
  <c r="G50" i="2"/>
  <c r="H50" i="2" s="1"/>
  <c r="E51" i="2" s="1"/>
  <c r="G51" i="2" l="1"/>
  <c r="H51" i="2" s="1"/>
  <c r="I51" i="2" s="1"/>
  <c r="I50" i="2"/>
  <c r="E52" i="2" l="1"/>
  <c r="G52" i="2"/>
  <c r="H52" i="2" s="1"/>
  <c r="E53" i="2" s="1"/>
  <c r="I52" i="2" l="1"/>
  <c r="G53" i="2"/>
  <c r="H53" i="2" s="1"/>
  <c r="I53" i="2" s="1"/>
  <c r="E54" i="2" l="1"/>
  <c r="G54" i="2" s="1"/>
  <c r="H54" i="2" s="1"/>
  <c r="E55" i="2" s="1"/>
  <c r="I54" i="2" l="1"/>
  <c r="G55" i="2"/>
  <c r="H55" i="2" s="1"/>
  <c r="I55" i="2" s="1"/>
  <c r="E56" i="2" l="1"/>
  <c r="G56" i="2" s="1"/>
  <c r="H56" i="2" s="1"/>
  <c r="E57" i="2" s="1"/>
  <c r="I56" i="2" l="1"/>
  <c r="G57" i="2"/>
  <c r="H57" i="2" s="1"/>
  <c r="E58" i="2" s="1"/>
  <c r="G58" i="2" l="1"/>
  <c r="H58" i="2" s="1"/>
  <c r="I58" i="2" s="1"/>
  <c r="I57" i="2"/>
</calcChain>
</file>

<file path=xl/sharedStrings.xml><?xml version="1.0" encoding="utf-8"?>
<sst xmlns="http://schemas.openxmlformats.org/spreadsheetml/2006/main" count="47" uniqueCount="37">
  <si>
    <t xml:space="preserve">datos </t>
  </si>
  <si>
    <t>( de 0 a 12 años)</t>
  </si>
  <si>
    <t>pagos</t>
  </si>
  <si>
    <t>bimestral</t>
  </si>
  <si>
    <t>periodo</t>
  </si>
  <si>
    <t>12 años</t>
  </si>
  <si>
    <t>mensual</t>
  </si>
  <si>
    <t>mensual + 1 cuota</t>
  </si>
  <si>
    <t>interes anual</t>
  </si>
  <si>
    <t>interes mensual</t>
  </si>
  <si>
    <t>monto 1</t>
  </si>
  <si>
    <t>1 parte</t>
  </si>
  <si>
    <t>2 parte</t>
  </si>
  <si>
    <t>datos</t>
  </si>
  <si>
    <t>(12 a 18años)</t>
  </si>
  <si>
    <t>6 años</t>
  </si>
  <si>
    <t>monto 2</t>
  </si>
  <si>
    <t>ahorro despues de los 12 años</t>
  </si>
  <si>
    <t>3 parte</t>
  </si>
  <si>
    <t>ahorro</t>
  </si>
  <si>
    <t>monto  3</t>
  </si>
  <si>
    <t>sumatoria de los 3 montos</t>
  </si>
  <si>
    <t>monto 3</t>
  </si>
  <si>
    <t>total</t>
  </si>
  <si>
    <t>la hija de don david tendra a sus 18 años un monto total de 70,706,660</t>
  </si>
  <si>
    <t>ejemplo 2 - david prada es un padre de familia que desea ahorrar para que su hija tenga un dinero con el fin de estudiar, cuando su hija nace, el empieza a ahorrar 100000 bimestral en una coorporacion que le ofrece el 12,2 capitalizable mensual.el ahorra esta cuots hasta que ella cumpla 12 años, luego al mes siguiente, empieza ahorrar mensualmente 200000, en el mismo lugar. la huja de don david desea saber cuanto va a recibir cuando ella cumpla 18 años</t>
  </si>
  <si>
    <t>valor</t>
  </si>
  <si>
    <t>tasa</t>
  </si>
  <si>
    <t>cuota</t>
  </si>
  <si>
    <t>tasa mensual</t>
  </si>
  <si>
    <t>meses</t>
  </si>
  <si>
    <t>n</t>
  </si>
  <si>
    <t>saldo inicial</t>
  </si>
  <si>
    <t>cuotas</t>
  </si>
  <si>
    <t>intereses</t>
  </si>
  <si>
    <t>capital</t>
  </si>
  <si>
    <t>saldo final</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</si>
</sst>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6" formatCode="&quot;$&quot;#,##0;[Red]\-&quot;$&quot;#,##0"/>
    <numFmt numFmtId="44" formatCode="_-&quot;$&quot;* #,##0.00_-;\-&quot;$&quot;* #,##0.00_-;_-&quot;$&quot;* &quot;-&quot;??_-;_-@_-"/>
    <numFmt numFmtId="164" formatCode="_-&quot;$&quot;* #,##0_-;\-&quot;$&quot;* #,##0_-;_-&quot;$&quot;* &quot;-&quot;??_-;_-@_-"/>
    <numFmt numFmtId="165" formatCode="0.0%"/>
  </numFmts>
  <fonts count="3" x14ac:knownFonts="1">
    <font>
      <sz val="11"/>
      <color theme="1"/>
      <name val="Calibri"/>
      <family val="2"/>
      <scheme val="minor"/>
    </font>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9" fontId="1" fillId="0" borderId="0" applyFont="0" applyFill="0" applyBorder="0" applyAlignment="0" applyProtection="0"/>
  </cellStyleXfs>
  <cellXfs count="21">
    <xf numFmtId="0" fontId="0" fillId="0" borderId="0" xfId="0"/>
    <xf numFmtId="0" fontId="0" fillId="0" borderId="1" xfId="0" applyBorder="1"/>
    <xf numFmtId="0" fontId="0" fillId="0" borderId="1" xfId="0" applyBorder="1" applyAlignment="1">
      <alignment horizontal="center"/>
    </xf>
    <xf numFmtId="164" fontId="0" fillId="0" borderId="1" xfId="0" applyNumberFormat="1" applyBorder="1" applyAlignment="1"/>
    <xf numFmtId="10" fontId="0" fillId="0" borderId="1" xfId="0" applyNumberFormat="1" applyBorder="1" applyAlignment="1">
      <alignment horizontal="center"/>
    </xf>
    <xf numFmtId="165" fontId="0" fillId="0" borderId="1" xfId="0" applyNumberFormat="1" applyBorder="1" applyAlignment="1">
      <alignment horizontal="center"/>
    </xf>
    <xf numFmtId="6" fontId="0" fillId="0" borderId="1" xfId="0" applyNumberFormat="1" applyBorder="1"/>
    <xf numFmtId="6" fontId="0" fillId="2" borderId="1" xfId="0" applyNumberFormat="1" applyFill="1" applyBorder="1"/>
    <xf numFmtId="10" fontId="0" fillId="0" borderId="1" xfId="0" applyNumberFormat="1" applyBorder="1"/>
    <xf numFmtId="164" fontId="0" fillId="0" borderId="1" xfId="0" applyNumberFormat="1" applyBorder="1"/>
    <xf numFmtId="44" fontId="2" fillId="0" borderId="1" xfId="0" applyNumberFormat="1" applyFont="1" applyBorder="1" applyAlignment="1">
      <alignment horizontal="center"/>
    </xf>
    <xf numFmtId="0" fontId="2" fillId="0" borderId="1" xfId="0" applyFont="1" applyBorder="1" applyAlignment="1">
      <alignment horizontal="center"/>
    </xf>
    <xf numFmtId="9" fontId="0" fillId="0" borderId="1" xfId="1" applyNumberFormat="1" applyFont="1" applyBorder="1" applyAlignment="1">
      <alignment horizontal="center"/>
    </xf>
    <xf numFmtId="6" fontId="0" fillId="0" borderId="1" xfId="0" applyNumberFormat="1" applyBorder="1" applyAlignment="1">
      <alignment horizontal="center"/>
    </xf>
    <xf numFmtId="0" fontId="0" fillId="0" borderId="0" xfId="0" applyBorder="1"/>
    <xf numFmtId="0" fontId="2" fillId="2" borderId="1" xfId="0" applyFont="1" applyFill="1" applyBorder="1" applyAlignment="1">
      <alignment horizontal="center" vertical="center"/>
    </xf>
    <xf numFmtId="0" fontId="2" fillId="2" borderId="1" xfId="0" applyFont="1" applyFill="1" applyBorder="1" applyAlignment="1">
      <alignment horizontal="left" vertical="top" wrapText="1"/>
    </xf>
    <xf numFmtId="0" fontId="0" fillId="0" borderId="1" xfId="0" applyBorder="1" applyAlignment="1">
      <alignment horizontal="center" vertical="center"/>
    </xf>
    <xf numFmtId="0" fontId="2" fillId="2" borderId="1" xfId="0" applyFont="1" applyFill="1" applyBorder="1" applyAlignment="1">
      <alignment horizontal="center"/>
    </xf>
    <xf numFmtId="0" fontId="0" fillId="2" borderId="1" xfId="0" applyFill="1" applyBorder="1" applyAlignment="1">
      <alignment horizontal="center"/>
    </xf>
    <xf numFmtId="0" fontId="0" fillId="0" borderId="1" xfId="0" applyBorder="1" applyAlignment="1">
      <alignment horizontal="center"/>
    </xf>
  </cellXfs>
  <cellStyles count="2">
    <cellStyle name="Normal" xfId="0" builtinId="0"/>
    <cellStyle name="Porcentaj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P25"/>
  <sheetViews>
    <sheetView tabSelected="1" workbookViewId="0">
      <selection activeCell="F13" sqref="F13"/>
    </sheetView>
  </sheetViews>
  <sheetFormatPr baseColWidth="10" defaultRowHeight="15" x14ac:dyDescent="0.25"/>
  <cols>
    <col min="2" max="2" width="24" customWidth="1"/>
    <col min="3" max="3" width="12.5703125" bestFit="1" customWidth="1"/>
    <col min="7" max="7" width="15.28515625" customWidth="1"/>
    <col min="8" max="8" width="12.5703125" bestFit="1" customWidth="1"/>
    <col min="13" max="13" width="21.28515625" customWidth="1"/>
    <col min="14" max="14" width="22.85546875" customWidth="1"/>
  </cols>
  <sheetData>
    <row r="1" spans="2:16" x14ac:dyDescent="0.25">
      <c r="G1" s="18" t="s">
        <v>18</v>
      </c>
      <c r="H1" s="18"/>
      <c r="I1" s="18"/>
      <c r="J1" s="18"/>
      <c r="M1" s="16" t="s">
        <v>25</v>
      </c>
      <c r="N1" s="16"/>
      <c r="O1" s="16"/>
      <c r="P1" s="16"/>
    </row>
    <row r="2" spans="2:16" x14ac:dyDescent="0.25">
      <c r="B2" s="18" t="s">
        <v>11</v>
      </c>
      <c r="C2" s="19"/>
      <c r="D2" s="19"/>
      <c r="G2" s="20" t="s">
        <v>17</v>
      </c>
      <c r="H2" s="20"/>
      <c r="I2" s="20"/>
      <c r="J2" s="20"/>
      <c r="M2" s="16"/>
      <c r="N2" s="16"/>
      <c r="O2" s="16"/>
      <c r="P2" s="16"/>
    </row>
    <row r="3" spans="2:16" x14ac:dyDescent="0.25">
      <c r="B3" s="1" t="s">
        <v>0</v>
      </c>
      <c r="C3" s="1" t="s">
        <v>1</v>
      </c>
      <c r="D3" s="1"/>
      <c r="M3" s="16"/>
      <c r="N3" s="16"/>
      <c r="O3" s="16"/>
      <c r="P3" s="16"/>
    </row>
    <row r="4" spans="2:16" x14ac:dyDescent="0.25">
      <c r="G4" s="1" t="s">
        <v>19</v>
      </c>
      <c r="H4" s="9">
        <v>200000</v>
      </c>
      <c r="M4" s="16"/>
      <c r="N4" s="16"/>
      <c r="O4" s="16"/>
      <c r="P4" s="16"/>
    </row>
    <row r="5" spans="2:16" x14ac:dyDescent="0.25">
      <c r="B5" s="1" t="s">
        <v>2</v>
      </c>
      <c r="C5" s="3">
        <v>50000</v>
      </c>
      <c r="D5" s="1" t="s">
        <v>3</v>
      </c>
      <c r="G5" s="1" t="s">
        <v>9</v>
      </c>
      <c r="H5" s="8">
        <f>C7</f>
        <v>1.0166666666666666E-2</v>
      </c>
      <c r="M5" s="16"/>
      <c r="N5" s="16"/>
      <c r="O5" s="16"/>
      <c r="P5" s="16"/>
    </row>
    <row r="6" spans="2:16" x14ac:dyDescent="0.25">
      <c r="B6" s="1" t="s">
        <v>8</v>
      </c>
      <c r="C6" s="5">
        <v>0.122</v>
      </c>
      <c r="G6" s="1" t="s">
        <v>4</v>
      </c>
      <c r="H6" s="1" t="s">
        <v>15</v>
      </c>
      <c r="M6" s="16"/>
      <c r="N6" s="16"/>
      <c r="O6" s="16"/>
      <c r="P6" s="16"/>
    </row>
    <row r="7" spans="2:16" x14ac:dyDescent="0.25">
      <c r="B7" s="1" t="s">
        <v>9</v>
      </c>
      <c r="C7" s="4">
        <f>C6/12</f>
        <v>1.0166666666666666E-2</v>
      </c>
      <c r="G7" s="1" t="s">
        <v>6</v>
      </c>
      <c r="H7" s="1">
        <v>71</v>
      </c>
      <c r="M7" s="16"/>
      <c r="N7" s="16"/>
      <c r="O7" s="16"/>
      <c r="P7" s="16"/>
    </row>
    <row r="8" spans="2:16" x14ac:dyDescent="0.25">
      <c r="B8" s="1" t="s">
        <v>4</v>
      </c>
      <c r="C8" s="2" t="s">
        <v>5</v>
      </c>
      <c r="M8" s="16"/>
      <c r="N8" s="16"/>
      <c r="O8" s="16"/>
      <c r="P8" s="16"/>
    </row>
    <row r="9" spans="2:16" x14ac:dyDescent="0.25">
      <c r="B9" s="17" t="s">
        <v>7</v>
      </c>
      <c r="C9" s="2">
        <v>145</v>
      </c>
      <c r="G9" s="7">
        <f>FV(H5,H7,-H4,0,0)</f>
        <v>20669810.652761504</v>
      </c>
      <c r="H9" s="1" t="s">
        <v>20</v>
      </c>
    </row>
    <row r="10" spans="2:16" x14ac:dyDescent="0.25">
      <c r="B10" s="17"/>
    </row>
    <row r="13" spans="2:16" x14ac:dyDescent="0.25">
      <c r="B13" s="7">
        <f>FV(C7,145,-C5,0,0)</f>
        <v>16401677.340769822</v>
      </c>
      <c r="C13" s="1" t="s">
        <v>10</v>
      </c>
      <c r="G13" s="19" t="s">
        <v>21</v>
      </c>
      <c r="H13" s="19"/>
    </row>
    <row r="14" spans="2:16" x14ac:dyDescent="0.25">
      <c r="G14" s="1" t="s">
        <v>10</v>
      </c>
      <c r="H14" s="6">
        <f>B13</f>
        <v>16401677.340769822</v>
      </c>
    </row>
    <row r="15" spans="2:16" x14ac:dyDescent="0.25">
      <c r="B15" s="18" t="s">
        <v>12</v>
      </c>
      <c r="C15" s="18"/>
      <c r="D15" s="18"/>
      <c r="G15" s="1" t="s">
        <v>16</v>
      </c>
      <c r="H15" s="6">
        <f>B25</f>
        <v>33635171.896024376</v>
      </c>
    </row>
    <row r="16" spans="2:16" x14ac:dyDescent="0.25">
      <c r="G16" s="1" t="s">
        <v>22</v>
      </c>
      <c r="H16" s="6">
        <f>G9</f>
        <v>20669810.652761504</v>
      </c>
    </row>
    <row r="17" spans="2:11" x14ac:dyDescent="0.25">
      <c r="B17" s="1" t="s">
        <v>13</v>
      </c>
      <c r="C17" s="1" t="s">
        <v>14</v>
      </c>
      <c r="G17" s="1" t="s">
        <v>23</v>
      </c>
      <c r="H17" s="7">
        <f>SUM(H14:H16)</f>
        <v>70706659.889555693</v>
      </c>
    </row>
    <row r="19" spans="2:11" x14ac:dyDescent="0.25">
      <c r="B19" s="1" t="s">
        <v>2</v>
      </c>
      <c r="C19" s="6">
        <f>B13</f>
        <v>16401677.340769822</v>
      </c>
      <c r="G19" s="15" t="s">
        <v>24</v>
      </c>
      <c r="H19" s="15"/>
      <c r="I19" s="15"/>
      <c r="J19" s="15"/>
      <c r="K19" s="15"/>
    </row>
    <row r="20" spans="2:11" x14ac:dyDescent="0.25">
      <c r="B20" s="1" t="s">
        <v>9</v>
      </c>
      <c r="C20" s="8">
        <f>C7</f>
        <v>1.0166666666666666E-2</v>
      </c>
      <c r="G20" s="15"/>
      <c r="H20" s="15"/>
      <c r="I20" s="15"/>
      <c r="J20" s="15"/>
      <c r="K20" s="15"/>
    </row>
    <row r="21" spans="2:11" x14ac:dyDescent="0.25">
      <c r="B21" s="1" t="s">
        <v>4</v>
      </c>
      <c r="C21" s="1" t="s">
        <v>15</v>
      </c>
    </row>
    <row r="22" spans="2:11" x14ac:dyDescent="0.25">
      <c r="B22" s="1" t="s">
        <v>6</v>
      </c>
      <c r="C22" s="1">
        <v>71</v>
      </c>
    </row>
    <row r="25" spans="2:11" x14ac:dyDescent="0.25">
      <c r="B25" s="7">
        <f>C19*(1+C20)^71</f>
        <v>33635171.896024376</v>
      </c>
      <c r="C25" s="1" t="s">
        <v>16</v>
      </c>
    </row>
  </sheetData>
  <mergeCells count="8">
    <mergeCell ref="G19:K20"/>
    <mergeCell ref="M1:P8"/>
    <mergeCell ref="B9:B10"/>
    <mergeCell ref="B2:D2"/>
    <mergeCell ref="B15:D15"/>
    <mergeCell ref="G1:J1"/>
    <mergeCell ref="G2:J2"/>
    <mergeCell ref="G13:H1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3:J71"/>
  <sheetViews>
    <sheetView workbookViewId="0">
      <selection activeCell="K19" sqref="K19"/>
    </sheetView>
  </sheetViews>
  <sheetFormatPr baseColWidth="10" defaultRowHeight="15" x14ac:dyDescent="0.25"/>
  <cols>
    <col min="4" max="4" width="13.85546875" customWidth="1"/>
    <col min="5" max="5" width="14.140625" bestFit="1" customWidth="1"/>
  </cols>
  <sheetData>
    <row r="3" spans="4:10" x14ac:dyDescent="0.25">
      <c r="D3" s="10" t="s">
        <v>26</v>
      </c>
      <c r="E3" s="9">
        <v>7500000</v>
      </c>
    </row>
    <row r="4" spans="4:10" x14ac:dyDescent="0.25">
      <c r="D4" s="11" t="s">
        <v>27</v>
      </c>
      <c r="E4" s="12">
        <v>0.12</v>
      </c>
    </row>
    <row r="5" spans="4:10" x14ac:dyDescent="0.25">
      <c r="D5" s="11" t="s">
        <v>29</v>
      </c>
      <c r="E5" s="12">
        <v>0.01</v>
      </c>
    </row>
    <row r="6" spans="4:10" x14ac:dyDescent="0.25">
      <c r="D6" s="11" t="s">
        <v>4</v>
      </c>
      <c r="E6" s="2">
        <v>47</v>
      </c>
      <c r="F6" s="1" t="s">
        <v>30</v>
      </c>
    </row>
    <row r="7" spans="4:10" x14ac:dyDescent="0.25">
      <c r="D7" s="11" t="s">
        <v>28</v>
      </c>
      <c r="E7" s="13">
        <f>PMT(E5,E6,-E3,,0)</f>
        <v>200783.32756945252</v>
      </c>
    </row>
    <row r="11" spans="4:10" x14ac:dyDescent="0.25">
      <c r="D11" s="1" t="s">
        <v>31</v>
      </c>
      <c r="E11" s="1" t="s">
        <v>32</v>
      </c>
      <c r="F11" s="1" t="s">
        <v>33</v>
      </c>
      <c r="G11" s="1" t="s">
        <v>34</v>
      </c>
      <c r="H11" s="1" t="s">
        <v>35</v>
      </c>
      <c r="I11" s="1" t="s">
        <v>36</v>
      </c>
      <c r="J11" s="14"/>
    </row>
    <row r="12" spans="4:10" x14ac:dyDescent="0.25">
      <c r="D12" s="1">
        <v>1</v>
      </c>
      <c r="E12" s="9">
        <f>E3</f>
        <v>7500000</v>
      </c>
      <c r="F12" s="6">
        <f>$E$7</f>
        <v>200783.32756945252</v>
      </c>
      <c r="G12" s="9">
        <f>E12*$E$5</f>
        <v>75000</v>
      </c>
      <c r="H12" s="6">
        <f>F12-G12</f>
        <v>125783.32756945252</v>
      </c>
      <c r="I12" s="9">
        <f>E12-H12</f>
        <v>7374216.6724305479</v>
      </c>
    </row>
    <row r="13" spans="4:10" x14ac:dyDescent="0.25">
      <c r="D13" s="1">
        <v>2</v>
      </c>
      <c r="E13" s="9">
        <f>E12-H12</f>
        <v>7374216.6724305479</v>
      </c>
      <c r="F13" s="6">
        <f>$E$7</f>
        <v>200783.32756945252</v>
      </c>
      <c r="G13" s="9">
        <f>E13*$E$5</f>
        <v>73742.166724305484</v>
      </c>
      <c r="H13" s="6">
        <f>F13-G13</f>
        <v>127041.16084514704</v>
      </c>
      <c r="I13" s="9">
        <f>E13-H13</f>
        <v>7247175.5115854004</v>
      </c>
    </row>
    <row r="14" spans="4:10" x14ac:dyDescent="0.25">
      <c r="D14" s="1">
        <v>3</v>
      </c>
      <c r="E14" s="9">
        <f t="shared" ref="E14:E58" si="0">E13-H13</f>
        <v>7247175.5115854004</v>
      </c>
      <c r="F14" s="6">
        <f t="shared" ref="F14:F58" si="1">$E$7</f>
        <v>200783.32756945252</v>
      </c>
      <c r="G14" s="9">
        <f t="shared" ref="G14:G58" si="2">E14*$E$5</f>
        <v>72471.755115854001</v>
      </c>
      <c r="H14" s="6">
        <f t="shared" ref="H14:H58" si="3">F14-G14</f>
        <v>128311.57245359852</v>
      </c>
      <c r="I14" s="9">
        <f t="shared" ref="I14:I58" si="4">E14-H14</f>
        <v>7118863.9391318019</v>
      </c>
    </row>
    <row r="15" spans="4:10" x14ac:dyDescent="0.25">
      <c r="D15" s="1">
        <v>4</v>
      </c>
      <c r="E15" s="9">
        <f t="shared" si="0"/>
        <v>7118863.9391318019</v>
      </c>
      <c r="F15" s="6">
        <f t="shared" si="1"/>
        <v>200783.32756945252</v>
      </c>
      <c r="G15" s="9">
        <f t="shared" si="2"/>
        <v>71188.639391318022</v>
      </c>
      <c r="H15" s="6">
        <f t="shared" si="3"/>
        <v>129594.6881781345</v>
      </c>
      <c r="I15" s="9">
        <f t="shared" si="4"/>
        <v>6989269.2509536678</v>
      </c>
    </row>
    <row r="16" spans="4:10" x14ac:dyDescent="0.25">
      <c r="D16" s="1">
        <v>5</v>
      </c>
      <c r="E16" s="9">
        <f t="shared" si="0"/>
        <v>6989269.2509536678</v>
      </c>
      <c r="F16" s="6">
        <f t="shared" si="1"/>
        <v>200783.32756945252</v>
      </c>
      <c r="G16" s="9">
        <f t="shared" si="2"/>
        <v>69892.692509536675</v>
      </c>
      <c r="H16" s="6">
        <f t="shared" si="3"/>
        <v>130890.63505991585</v>
      </c>
      <c r="I16" s="9">
        <f t="shared" si="4"/>
        <v>6858378.6158937523</v>
      </c>
    </row>
    <row r="17" spans="4:9" x14ac:dyDescent="0.25">
      <c r="D17" s="1">
        <v>6</v>
      </c>
      <c r="E17" s="9">
        <f t="shared" si="0"/>
        <v>6858378.6158937523</v>
      </c>
      <c r="F17" s="6">
        <f t="shared" si="1"/>
        <v>200783.32756945252</v>
      </c>
      <c r="G17" s="9">
        <f t="shared" si="2"/>
        <v>68583.786158937524</v>
      </c>
      <c r="H17" s="6">
        <f t="shared" si="3"/>
        <v>132199.541410515</v>
      </c>
      <c r="I17" s="9">
        <f t="shared" si="4"/>
        <v>6726179.0744832372</v>
      </c>
    </row>
    <row r="18" spans="4:9" x14ac:dyDescent="0.25">
      <c r="D18" s="1">
        <v>7</v>
      </c>
      <c r="E18" s="9">
        <f t="shared" si="0"/>
        <v>6726179.0744832372</v>
      </c>
      <c r="F18" s="6">
        <f t="shared" si="1"/>
        <v>200783.32756945252</v>
      </c>
      <c r="G18" s="9">
        <f t="shared" si="2"/>
        <v>67261.790744832368</v>
      </c>
      <c r="H18" s="6">
        <f t="shared" si="3"/>
        <v>133521.53682462015</v>
      </c>
      <c r="I18" s="9">
        <f t="shared" si="4"/>
        <v>6592657.5376586169</v>
      </c>
    </row>
    <row r="19" spans="4:9" x14ac:dyDescent="0.25">
      <c r="D19" s="1">
        <v>8</v>
      </c>
      <c r="E19" s="9">
        <f t="shared" si="0"/>
        <v>6592657.5376586169</v>
      </c>
      <c r="F19" s="6">
        <f t="shared" si="1"/>
        <v>200783.32756945252</v>
      </c>
      <c r="G19" s="9">
        <f t="shared" si="2"/>
        <v>65926.575376586174</v>
      </c>
      <c r="H19" s="6">
        <f t="shared" si="3"/>
        <v>134856.75219286635</v>
      </c>
      <c r="I19" s="9">
        <f t="shared" si="4"/>
        <v>6457800.7854657508</v>
      </c>
    </row>
    <row r="20" spans="4:9" x14ac:dyDescent="0.25">
      <c r="D20" s="1">
        <v>9</v>
      </c>
      <c r="E20" s="9">
        <f t="shared" si="0"/>
        <v>6457800.7854657508</v>
      </c>
      <c r="F20" s="6">
        <f t="shared" si="1"/>
        <v>200783.32756945252</v>
      </c>
      <c r="G20" s="9">
        <f t="shared" si="2"/>
        <v>64578.00785465751</v>
      </c>
      <c r="H20" s="6">
        <f t="shared" si="3"/>
        <v>136205.31971479501</v>
      </c>
      <c r="I20" s="9">
        <f t="shared" si="4"/>
        <v>6321595.465750956</v>
      </c>
    </row>
    <row r="21" spans="4:9" x14ac:dyDescent="0.25">
      <c r="D21" s="1">
        <v>10</v>
      </c>
      <c r="E21" s="9">
        <f t="shared" si="0"/>
        <v>6321595.465750956</v>
      </c>
      <c r="F21" s="6">
        <f t="shared" si="1"/>
        <v>200783.32756945252</v>
      </c>
      <c r="G21" s="9">
        <f t="shared" si="2"/>
        <v>63215.954657509559</v>
      </c>
      <c r="H21" s="6">
        <f t="shared" si="3"/>
        <v>137567.37291194295</v>
      </c>
      <c r="I21" s="9">
        <f t="shared" si="4"/>
        <v>6184028.0928390129</v>
      </c>
    </row>
    <row r="22" spans="4:9" x14ac:dyDescent="0.25">
      <c r="D22" s="1">
        <v>11</v>
      </c>
      <c r="E22" s="9">
        <f t="shared" si="0"/>
        <v>6184028.0928390129</v>
      </c>
      <c r="F22" s="6">
        <f t="shared" si="1"/>
        <v>200783.32756945252</v>
      </c>
      <c r="G22" s="9">
        <f t="shared" si="2"/>
        <v>61840.28092839013</v>
      </c>
      <c r="H22" s="6">
        <f t="shared" si="3"/>
        <v>138943.04664106239</v>
      </c>
      <c r="I22" s="9">
        <f t="shared" si="4"/>
        <v>6045085.0461979508</v>
      </c>
    </row>
    <row r="23" spans="4:9" x14ac:dyDescent="0.25">
      <c r="D23" s="1">
        <v>12</v>
      </c>
      <c r="E23" s="9">
        <f t="shared" si="0"/>
        <v>6045085.0461979508</v>
      </c>
      <c r="F23" s="6">
        <f t="shared" si="1"/>
        <v>200783.32756945252</v>
      </c>
      <c r="G23" s="9">
        <f t="shared" si="2"/>
        <v>60450.850461979513</v>
      </c>
      <c r="H23" s="6">
        <f t="shared" si="3"/>
        <v>140332.47710747301</v>
      </c>
      <c r="I23" s="9">
        <f t="shared" si="4"/>
        <v>5904752.5690904781</v>
      </c>
    </row>
    <row r="24" spans="4:9" x14ac:dyDescent="0.25">
      <c r="D24" s="1">
        <v>13</v>
      </c>
      <c r="E24" s="9">
        <f t="shared" si="0"/>
        <v>5904752.5690904781</v>
      </c>
      <c r="F24" s="6">
        <f t="shared" si="1"/>
        <v>200783.32756945252</v>
      </c>
      <c r="G24" s="9">
        <f t="shared" si="2"/>
        <v>59047.525690904782</v>
      </c>
      <c r="H24" s="6">
        <f t="shared" si="3"/>
        <v>141735.80187854773</v>
      </c>
      <c r="I24" s="9">
        <f t="shared" si="4"/>
        <v>5763016.7672119308</v>
      </c>
    </row>
    <row r="25" spans="4:9" x14ac:dyDescent="0.25">
      <c r="D25" s="1">
        <v>14</v>
      </c>
      <c r="E25" s="9">
        <f t="shared" si="0"/>
        <v>5763016.7672119308</v>
      </c>
      <c r="F25" s="6">
        <f t="shared" si="1"/>
        <v>200783.32756945252</v>
      </c>
      <c r="G25" s="9">
        <f t="shared" si="2"/>
        <v>57630.167672119307</v>
      </c>
      <c r="H25" s="6">
        <f t="shared" si="3"/>
        <v>143153.15989733321</v>
      </c>
      <c r="I25" s="9">
        <f t="shared" si="4"/>
        <v>5619863.6073145978</v>
      </c>
    </row>
    <row r="26" spans="4:9" x14ac:dyDescent="0.25">
      <c r="D26" s="1">
        <v>15</v>
      </c>
      <c r="E26" s="9">
        <f t="shared" si="0"/>
        <v>5619863.6073145978</v>
      </c>
      <c r="F26" s="6">
        <f t="shared" si="1"/>
        <v>200783.32756945252</v>
      </c>
      <c r="G26" s="9">
        <f t="shared" si="2"/>
        <v>56198.636073145979</v>
      </c>
      <c r="H26" s="6">
        <f t="shared" si="3"/>
        <v>144584.69149630654</v>
      </c>
      <c r="I26" s="9">
        <f t="shared" si="4"/>
        <v>5475278.9158182917</v>
      </c>
    </row>
    <row r="27" spans="4:9" x14ac:dyDescent="0.25">
      <c r="D27" s="1">
        <v>16</v>
      </c>
      <c r="E27" s="9">
        <f t="shared" si="0"/>
        <v>5475278.9158182917</v>
      </c>
      <c r="F27" s="6">
        <f t="shared" si="1"/>
        <v>200783.32756945252</v>
      </c>
      <c r="G27" s="9">
        <f t="shared" si="2"/>
        <v>54752.789158182917</v>
      </c>
      <c r="H27" s="6">
        <f t="shared" si="3"/>
        <v>146030.5384112696</v>
      </c>
      <c r="I27" s="9">
        <f t="shared" si="4"/>
        <v>5329248.3774070218</v>
      </c>
    </row>
    <row r="28" spans="4:9" x14ac:dyDescent="0.25">
      <c r="D28" s="1">
        <v>17</v>
      </c>
      <c r="E28" s="9">
        <f t="shared" si="0"/>
        <v>5329248.3774070218</v>
      </c>
      <c r="F28" s="6">
        <f t="shared" si="1"/>
        <v>200783.32756945252</v>
      </c>
      <c r="G28" s="9">
        <f t="shared" si="2"/>
        <v>53292.483774070221</v>
      </c>
      <c r="H28" s="6">
        <f t="shared" si="3"/>
        <v>147490.8437953823</v>
      </c>
      <c r="I28" s="9">
        <f t="shared" si="4"/>
        <v>5181757.5336116394</v>
      </c>
    </row>
    <row r="29" spans="4:9" x14ac:dyDescent="0.25">
      <c r="D29" s="1">
        <v>18</v>
      </c>
      <c r="E29" s="9">
        <f t="shared" si="0"/>
        <v>5181757.5336116394</v>
      </c>
      <c r="F29" s="6">
        <f t="shared" si="1"/>
        <v>200783.32756945252</v>
      </c>
      <c r="G29" s="9">
        <f t="shared" si="2"/>
        <v>51817.575336116395</v>
      </c>
      <c r="H29" s="6">
        <f t="shared" si="3"/>
        <v>148965.75223333613</v>
      </c>
      <c r="I29" s="9">
        <f t="shared" si="4"/>
        <v>5032791.7813783037</v>
      </c>
    </row>
    <row r="30" spans="4:9" x14ac:dyDescent="0.25">
      <c r="D30" s="1">
        <v>19</v>
      </c>
      <c r="E30" s="9">
        <f t="shared" si="0"/>
        <v>5032791.7813783037</v>
      </c>
      <c r="F30" s="6">
        <f t="shared" si="1"/>
        <v>200783.32756945252</v>
      </c>
      <c r="G30" s="9">
        <f t="shared" si="2"/>
        <v>50327.917813783039</v>
      </c>
      <c r="H30" s="6">
        <f t="shared" si="3"/>
        <v>150455.40975566948</v>
      </c>
      <c r="I30" s="9">
        <f t="shared" si="4"/>
        <v>4882336.3716226341</v>
      </c>
    </row>
    <row r="31" spans="4:9" x14ac:dyDescent="0.25">
      <c r="D31" s="1">
        <v>20</v>
      </c>
      <c r="E31" s="9">
        <f t="shared" si="0"/>
        <v>4882336.3716226341</v>
      </c>
      <c r="F31" s="6">
        <f t="shared" si="1"/>
        <v>200783.32756945252</v>
      </c>
      <c r="G31" s="9">
        <f t="shared" si="2"/>
        <v>48823.36371622634</v>
      </c>
      <c r="H31" s="6">
        <f t="shared" si="3"/>
        <v>151959.96385322619</v>
      </c>
      <c r="I31" s="9">
        <f t="shared" si="4"/>
        <v>4730376.4077694081</v>
      </c>
    </row>
    <row r="32" spans="4:9" x14ac:dyDescent="0.25">
      <c r="D32" s="1">
        <v>21</v>
      </c>
      <c r="E32" s="9">
        <f t="shared" si="0"/>
        <v>4730376.4077694081</v>
      </c>
      <c r="F32" s="6">
        <f t="shared" si="1"/>
        <v>200783.32756945252</v>
      </c>
      <c r="G32" s="9">
        <f t="shared" si="2"/>
        <v>47303.764077694083</v>
      </c>
      <c r="H32" s="6">
        <f t="shared" si="3"/>
        <v>153479.56349175842</v>
      </c>
      <c r="I32" s="9">
        <f t="shared" si="4"/>
        <v>4576896.8442776501</v>
      </c>
    </row>
    <row r="33" spans="4:9" x14ac:dyDescent="0.25">
      <c r="D33" s="1">
        <v>22</v>
      </c>
      <c r="E33" s="9">
        <f t="shared" si="0"/>
        <v>4576896.8442776501</v>
      </c>
      <c r="F33" s="6">
        <f t="shared" si="1"/>
        <v>200783.32756945252</v>
      </c>
      <c r="G33" s="9">
        <f t="shared" si="2"/>
        <v>45768.968442776502</v>
      </c>
      <c r="H33" s="6">
        <f t="shared" si="3"/>
        <v>155014.35912667602</v>
      </c>
      <c r="I33" s="9">
        <f t="shared" si="4"/>
        <v>4421882.4851509742</v>
      </c>
    </row>
    <row r="34" spans="4:9" x14ac:dyDescent="0.25">
      <c r="D34" s="1">
        <v>23</v>
      </c>
      <c r="E34" s="9">
        <f t="shared" si="0"/>
        <v>4421882.4851509742</v>
      </c>
      <c r="F34" s="6">
        <f t="shared" si="1"/>
        <v>200783.32756945252</v>
      </c>
      <c r="G34" s="9">
        <f t="shared" si="2"/>
        <v>44218.824851509744</v>
      </c>
      <c r="H34" s="6">
        <f t="shared" si="3"/>
        <v>156564.50271794279</v>
      </c>
      <c r="I34" s="9">
        <f t="shared" si="4"/>
        <v>4265317.9824330313</v>
      </c>
    </row>
    <row r="35" spans="4:9" x14ac:dyDescent="0.25">
      <c r="D35" s="1">
        <v>24</v>
      </c>
      <c r="E35" s="9">
        <f t="shared" si="0"/>
        <v>4265317.9824330313</v>
      </c>
      <c r="F35" s="6">
        <f t="shared" si="1"/>
        <v>200783.32756945252</v>
      </c>
      <c r="G35" s="9">
        <f t="shared" si="2"/>
        <v>42653.179824330313</v>
      </c>
      <c r="H35" s="6">
        <f t="shared" si="3"/>
        <v>158130.1477451222</v>
      </c>
      <c r="I35" s="9">
        <f t="shared" si="4"/>
        <v>4107187.8346879091</v>
      </c>
    </row>
    <row r="36" spans="4:9" x14ac:dyDescent="0.25">
      <c r="D36" s="1">
        <v>25</v>
      </c>
      <c r="E36" s="9">
        <f t="shared" si="0"/>
        <v>4107187.8346879091</v>
      </c>
      <c r="F36" s="6">
        <f t="shared" si="1"/>
        <v>200783.32756945252</v>
      </c>
      <c r="G36" s="9">
        <f t="shared" si="2"/>
        <v>41071.878346879093</v>
      </c>
      <c r="H36" s="6">
        <f t="shared" si="3"/>
        <v>159711.44922257343</v>
      </c>
      <c r="I36" s="9">
        <f t="shared" si="4"/>
        <v>3947476.3854653356</v>
      </c>
    </row>
    <row r="37" spans="4:9" x14ac:dyDescent="0.25">
      <c r="D37" s="1">
        <v>26</v>
      </c>
      <c r="E37" s="9">
        <f t="shared" si="0"/>
        <v>3947476.3854653356</v>
      </c>
      <c r="F37" s="6">
        <f t="shared" si="1"/>
        <v>200783.32756945252</v>
      </c>
      <c r="G37" s="9">
        <f t="shared" si="2"/>
        <v>39474.763854653356</v>
      </c>
      <c r="H37" s="6">
        <f t="shared" si="3"/>
        <v>161308.56371479918</v>
      </c>
      <c r="I37" s="9">
        <f t="shared" si="4"/>
        <v>3786167.8217505366</v>
      </c>
    </row>
    <row r="38" spans="4:9" x14ac:dyDescent="0.25">
      <c r="D38" s="1">
        <v>27</v>
      </c>
      <c r="E38" s="9">
        <f t="shared" si="0"/>
        <v>3786167.8217505366</v>
      </c>
      <c r="F38" s="6">
        <f t="shared" si="1"/>
        <v>200783.32756945252</v>
      </c>
      <c r="G38" s="9">
        <f t="shared" si="2"/>
        <v>37861.678217505367</v>
      </c>
      <c r="H38" s="6">
        <f t="shared" si="3"/>
        <v>162921.64935194716</v>
      </c>
      <c r="I38" s="9">
        <f t="shared" si="4"/>
        <v>3623246.1723985896</v>
      </c>
    </row>
    <row r="39" spans="4:9" x14ac:dyDescent="0.25">
      <c r="D39" s="1">
        <v>28</v>
      </c>
      <c r="E39" s="9">
        <f t="shared" si="0"/>
        <v>3623246.1723985896</v>
      </c>
      <c r="F39" s="6">
        <f t="shared" si="1"/>
        <v>200783.32756945252</v>
      </c>
      <c r="G39" s="9">
        <f t="shared" si="2"/>
        <v>36232.4617239859</v>
      </c>
      <c r="H39" s="6">
        <f t="shared" si="3"/>
        <v>164550.86584546661</v>
      </c>
      <c r="I39" s="9">
        <f t="shared" si="4"/>
        <v>3458695.3065531231</v>
      </c>
    </row>
    <row r="40" spans="4:9" x14ac:dyDescent="0.25">
      <c r="D40" s="1">
        <v>29</v>
      </c>
      <c r="E40" s="9">
        <f t="shared" si="0"/>
        <v>3458695.3065531231</v>
      </c>
      <c r="F40" s="6">
        <f t="shared" si="1"/>
        <v>200783.32756945252</v>
      </c>
      <c r="G40" s="9">
        <f t="shared" si="2"/>
        <v>34586.953065531234</v>
      </c>
      <c r="H40" s="6">
        <f t="shared" si="3"/>
        <v>166196.37450392128</v>
      </c>
      <c r="I40" s="9">
        <f t="shared" si="4"/>
        <v>3292498.9320492018</v>
      </c>
    </row>
    <row r="41" spans="4:9" x14ac:dyDescent="0.25">
      <c r="D41" s="1">
        <v>30</v>
      </c>
      <c r="E41" s="9">
        <f t="shared" si="0"/>
        <v>3292498.9320492018</v>
      </c>
      <c r="F41" s="6">
        <f t="shared" si="1"/>
        <v>200783.32756945252</v>
      </c>
      <c r="G41" s="9">
        <f t="shared" si="2"/>
        <v>32924.989320492015</v>
      </c>
      <c r="H41" s="6">
        <f t="shared" si="3"/>
        <v>167858.3382489605</v>
      </c>
      <c r="I41" s="9">
        <f t="shared" si="4"/>
        <v>3124640.5938002411</v>
      </c>
    </row>
    <row r="42" spans="4:9" x14ac:dyDescent="0.25">
      <c r="D42" s="1">
        <v>31</v>
      </c>
      <c r="E42" s="9">
        <f t="shared" si="0"/>
        <v>3124640.5938002411</v>
      </c>
      <c r="F42" s="6">
        <f t="shared" si="1"/>
        <v>200783.32756945252</v>
      </c>
      <c r="G42" s="9">
        <f t="shared" si="2"/>
        <v>31246.405938002412</v>
      </c>
      <c r="H42" s="6">
        <f t="shared" si="3"/>
        <v>169536.92163145012</v>
      </c>
      <c r="I42" s="9">
        <f t="shared" si="4"/>
        <v>2955103.6721687908</v>
      </c>
    </row>
    <row r="43" spans="4:9" x14ac:dyDescent="0.25">
      <c r="D43" s="1">
        <v>32</v>
      </c>
      <c r="E43" s="9">
        <f t="shared" si="0"/>
        <v>2955103.6721687908</v>
      </c>
      <c r="F43" s="6">
        <f t="shared" si="1"/>
        <v>200783.32756945252</v>
      </c>
      <c r="G43" s="9">
        <f t="shared" si="2"/>
        <v>29551.036721687909</v>
      </c>
      <c r="H43" s="6">
        <f t="shared" si="3"/>
        <v>171232.29084776461</v>
      </c>
      <c r="I43" s="9">
        <f t="shared" si="4"/>
        <v>2783871.381321026</v>
      </c>
    </row>
    <row r="44" spans="4:9" x14ac:dyDescent="0.25">
      <c r="D44" s="1">
        <v>33</v>
      </c>
      <c r="E44" s="9">
        <f t="shared" si="0"/>
        <v>2783871.381321026</v>
      </c>
      <c r="F44" s="6">
        <f t="shared" si="1"/>
        <v>200783.32756945252</v>
      </c>
      <c r="G44" s="9">
        <f t="shared" si="2"/>
        <v>27838.713813210259</v>
      </c>
      <c r="H44" s="6">
        <f t="shared" si="3"/>
        <v>172944.61375624227</v>
      </c>
      <c r="I44" s="9">
        <f t="shared" si="4"/>
        <v>2610926.7675647838</v>
      </c>
    </row>
    <row r="45" spans="4:9" x14ac:dyDescent="0.25">
      <c r="D45" s="1">
        <v>34</v>
      </c>
      <c r="E45" s="9">
        <f t="shared" si="0"/>
        <v>2610926.7675647838</v>
      </c>
      <c r="F45" s="6">
        <f t="shared" si="1"/>
        <v>200783.32756945252</v>
      </c>
      <c r="G45" s="9">
        <f t="shared" si="2"/>
        <v>26109.267675647839</v>
      </c>
      <c r="H45" s="6">
        <f t="shared" si="3"/>
        <v>174674.05989380469</v>
      </c>
      <c r="I45" s="9">
        <f t="shared" si="4"/>
        <v>2436252.7076709792</v>
      </c>
    </row>
    <row r="46" spans="4:9" x14ac:dyDescent="0.25">
      <c r="D46" s="1">
        <v>35</v>
      </c>
      <c r="E46" s="9">
        <f t="shared" si="0"/>
        <v>2436252.7076709792</v>
      </c>
      <c r="F46" s="6">
        <f t="shared" si="1"/>
        <v>200783.32756945252</v>
      </c>
      <c r="G46" s="9">
        <f t="shared" si="2"/>
        <v>24362.527076709794</v>
      </c>
      <c r="H46" s="6">
        <f t="shared" si="3"/>
        <v>176420.80049274274</v>
      </c>
      <c r="I46" s="9">
        <f t="shared" si="4"/>
        <v>2259831.9071782366</v>
      </c>
    </row>
    <row r="47" spans="4:9" x14ac:dyDescent="0.25">
      <c r="D47" s="1">
        <v>36</v>
      </c>
      <c r="E47" s="9">
        <f t="shared" si="0"/>
        <v>2259831.9071782366</v>
      </c>
      <c r="F47" s="6">
        <f t="shared" si="1"/>
        <v>200783.32756945252</v>
      </c>
      <c r="G47" s="9">
        <f t="shared" si="2"/>
        <v>22598.319071782367</v>
      </c>
      <c r="H47" s="6">
        <f t="shared" si="3"/>
        <v>178185.00849767015</v>
      </c>
      <c r="I47" s="9">
        <f t="shared" si="4"/>
        <v>2081646.8986805666</v>
      </c>
    </row>
    <row r="48" spans="4:9" x14ac:dyDescent="0.25">
      <c r="D48" s="1">
        <v>37</v>
      </c>
      <c r="E48" s="9">
        <f t="shared" si="0"/>
        <v>2081646.8986805666</v>
      </c>
      <c r="F48" s="6">
        <f t="shared" si="1"/>
        <v>200783.32756945252</v>
      </c>
      <c r="G48" s="9">
        <f t="shared" si="2"/>
        <v>20816.468986805667</v>
      </c>
      <c r="H48" s="6">
        <f t="shared" si="3"/>
        <v>179966.85858264685</v>
      </c>
      <c r="I48" s="9">
        <f t="shared" si="4"/>
        <v>1901680.0400979198</v>
      </c>
    </row>
    <row r="49" spans="4:9" x14ac:dyDescent="0.25">
      <c r="D49" s="1">
        <v>38</v>
      </c>
      <c r="E49" s="9">
        <f t="shared" si="0"/>
        <v>1901680.0400979198</v>
      </c>
      <c r="F49" s="6">
        <f t="shared" si="1"/>
        <v>200783.32756945252</v>
      </c>
      <c r="G49" s="9">
        <f t="shared" si="2"/>
        <v>19016.800400979198</v>
      </c>
      <c r="H49" s="6">
        <f t="shared" si="3"/>
        <v>181766.52716847332</v>
      </c>
      <c r="I49" s="9">
        <f t="shared" si="4"/>
        <v>1719913.5129294465</v>
      </c>
    </row>
    <row r="50" spans="4:9" x14ac:dyDescent="0.25">
      <c r="D50" s="1">
        <v>39</v>
      </c>
      <c r="E50" s="9">
        <f t="shared" si="0"/>
        <v>1719913.5129294465</v>
      </c>
      <c r="F50" s="6">
        <f t="shared" si="1"/>
        <v>200783.32756945252</v>
      </c>
      <c r="G50" s="9">
        <f t="shared" si="2"/>
        <v>17199.135129294467</v>
      </c>
      <c r="H50" s="6">
        <f t="shared" si="3"/>
        <v>183584.19244015805</v>
      </c>
      <c r="I50" s="9">
        <f t="shared" si="4"/>
        <v>1536329.3204892885</v>
      </c>
    </row>
    <row r="51" spans="4:9" x14ac:dyDescent="0.25">
      <c r="D51" s="1">
        <v>40</v>
      </c>
      <c r="E51" s="9">
        <f t="shared" si="0"/>
        <v>1536329.3204892885</v>
      </c>
      <c r="F51" s="6">
        <f t="shared" si="1"/>
        <v>200783.32756945252</v>
      </c>
      <c r="G51" s="9">
        <f t="shared" si="2"/>
        <v>15363.293204892885</v>
      </c>
      <c r="H51" s="6">
        <f t="shared" si="3"/>
        <v>185420.03436455963</v>
      </c>
      <c r="I51" s="9">
        <f t="shared" si="4"/>
        <v>1350909.2861247289</v>
      </c>
    </row>
    <row r="52" spans="4:9" x14ac:dyDescent="0.25">
      <c r="D52" s="1">
        <v>41</v>
      </c>
      <c r="E52" s="9">
        <f t="shared" si="0"/>
        <v>1350909.2861247289</v>
      </c>
      <c r="F52" s="6">
        <f t="shared" si="1"/>
        <v>200783.32756945252</v>
      </c>
      <c r="G52" s="9">
        <f t="shared" si="2"/>
        <v>13509.092861247289</v>
      </c>
      <c r="H52" s="6">
        <f t="shared" si="3"/>
        <v>187274.23470820524</v>
      </c>
      <c r="I52" s="9">
        <f t="shared" si="4"/>
        <v>1163635.0514165235</v>
      </c>
    </row>
    <row r="53" spans="4:9" x14ac:dyDescent="0.25">
      <c r="D53" s="1">
        <v>42</v>
      </c>
      <c r="E53" s="9">
        <f t="shared" si="0"/>
        <v>1163635.0514165235</v>
      </c>
      <c r="F53" s="6">
        <f t="shared" si="1"/>
        <v>200783.32756945252</v>
      </c>
      <c r="G53" s="9">
        <f t="shared" si="2"/>
        <v>11636.350514165235</v>
      </c>
      <c r="H53" s="6">
        <f t="shared" si="3"/>
        <v>189146.97705528728</v>
      </c>
      <c r="I53" s="9">
        <f t="shared" si="4"/>
        <v>974488.0743612363</v>
      </c>
    </row>
    <row r="54" spans="4:9" x14ac:dyDescent="0.25">
      <c r="D54" s="1">
        <v>43</v>
      </c>
      <c r="E54" s="9">
        <f t="shared" si="0"/>
        <v>974488.0743612363</v>
      </c>
      <c r="F54" s="6">
        <f t="shared" si="1"/>
        <v>200783.32756945252</v>
      </c>
      <c r="G54" s="9">
        <f t="shared" si="2"/>
        <v>9744.8807436123625</v>
      </c>
      <c r="H54" s="6">
        <f t="shared" si="3"/>
        <v>191038.44682584016</v>
      </c>
      <c r="I54" s="9">
        <f t="shared" si="4"/>
        <v>783449.62753539614</v>
      </c>
    </row>
    <row r="55" spans="4:9" x14ac:dyDescent="0.25">
      <c r="D55" s="1">
        <v>44</v>
      </c>
      <c r="E55" s="9">
        <f t="shared" si="0"/>
        <v>783449.62753539614</v>
      </c>
      <c r="F55" s="6">
        <f t="shared" si="1"/>
        <v>200783.32756945252</v>
      </c>
      <c r="G55" s="9">
        <f t="shared" si="2"/>
        <v>7834.4962753539612</v>
      </c>
      <c r="H55" s="6">
        <f t="shared" si="3"/>
        <v>192948.83129409855</v>
      </c>
      <c r="I55" s="9">
        <f t="shared" si="4"/>
        <v>590500.79624129762</v>
      </c>
    </row>
    <row r="56" spans="4:9" x14ac:dyDescent="0.25">
      <c r="D56" s="1">
        <v>45</v>
      </c>
      <c r="E56" s="9">
        <f t="shared" si="0"/>
        <v>590500.79624129762</v>
      </c>
      <c r="F56" s="6">
        <f t="shared" si="1"/>
        <v>200783.32756945252</v>
      </c>
      <c r="G56" s="9">
        <f t="shared" si="2"/>
        <v>5905.0079624129767</v>
      </c>
      <c r="H56" s="6">
        <f t="shared" si="3"/>
        <v>194878.31960703954</v>
      </c>
      <c r="I56" s="9">
        <f t="shared" si="4"/>
        <v>395622.47663425806</v>
      </c>
    </row>
    <row r="57" spans="4:9" x14ac:dyDescent="0.25">
      <c r="D57" s="1">
        <v>46</v>
      </c>
      <c r="E57" s="9">
        <f t="shared" si="0"/>
        <v>395622.47663425806</v>
      </c>
      <c r="F57" s="6">
        <f t="shared" si="1"/>
        <v>200783.32756945252</v>
      </c>
      <c r="G57" s="9">
        <f t="shared" si="2"/>
        <v>3956.2247663425806</v>
      </c>
      <c r="H57" s="6">
        <f t="shared" si="3"/>
        <v>196827.10280310994</v>
      </c>
      <c r="I57" s="9">
        <f t="shared" si="4"/>
        <v>198795.37383114811</v>
      </c>
    </row>
    <row r="58" spans="4:9" x14ac:dyDescent="0.25">
      <c r="D58" s="1">
        <v>47</v>
      </c>
      <c r="E58" s="9">
        <f t="shared" si="0"/>
        <v>198795.37383114811</v>
      </c>
      <c r="F58" s="6">
        <f t="shared" si="1"/>
        <v>200783.32756945252</v>
      </c>
      <c r="G58" s="9">
        <f t="shared" si="2"/>
        <v>1987.9537383114812</v>
      </c>
      <c r="H58" s="6">
        <f t="shared" si="3"/>
        <v>198795.37383114104</v>
      </c>
      <c r="I58" s="9">
        <f t="shared" si="4"/>
        <v>7.07223080098629E-9</v>
      </c>
    </row>
    <row r="59" spans="4:9" x14ac:dyDescent="0.25">
      <c r="D59" s="14"/>
    </row>
    <row r="60" spans="4:9" x14ac:dyDescent="0.25">
      <c r="D60" s="14"/>
    </row>
    <row r="61" spans="4:9" x14ac:dyDescent="0.25">
      <c r="D61" s="14"/>
    </row>
    <row r="62" spans="4:9" x14ac:dyDescent="0.25">
      <c r="D62" s="14"/>
    </row>
    <row r="63" spans="4:9" x14ac:dyDescent="0.25">
      <c r="D63" s="14"/>
    </row>
    <row r="64" spans="4:9" x14ac:dyDescent="0.25">
      <c r="D64" s="14"/>
    </row>
    <row r="65" spans="4:4" x14ac:dyDescent="0.25">
      <c r="D65" s="14"/>
    </row>
    <row r="66" spans="4:4" x14ac:dyDescent="0.25">
      <c r="D66" s="14"/>
    </row>
    <row r="67" spans="4:4" x14ac:dyDescent="0.25">
      <c r="D67" s="14"/>
    </row>
    <row r="68" spans="4:4" x14ac:dyDescent="0.25">
      <c r="D68" s="14"/>
    </row>
    <row r="69" spans="4:4" x14ac:dyDescent="0.25">
      <c r="D69" s="14"/>
    </row>
    <row r="70" spans="4:4" x14ac:dyDescent="0.25">
      <c r="D70" s="14"/>
    </row>
    <row r="71" spans="4:4" x14ac:dyDescent="0.25">
      <c r="D71" s="1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 ejemplo de anualidad  TIC 4,2</vt:lpstr>
      <vt:lpstr>amortizacion 4,3</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UserSC</dc:creator>
  <cp:lastModifiedBy>UserSC</cp:lastModifiedBy>
  <dcterms:created xsi:type="dcterms:W3CDTF">2018-06-18T17:44:58Z</dcterms:created>
  <dcterms:modified xsi:type="dcterms:W3CDTF">2018-06-26T00:01:12Z</dcterms:modified>
</cp:coreProperties>
</file>