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Escritorio\"/>
    </mc:Choice>
  </mc:AlternateContent>
  <bookViews>
    <workbookView xWindow="0" yWindow="0" windowWidth="25170" windowHeight="11610" activeTab="1"/>
  </bookViews>
  <sheets>
    <sheet name="Ejercicio" sheetId="1" r:id="rId1"/>
    <sheet name="Envio 2" sheetId="3" r:id="rId2"/>
    <sheet name="Envio 1" sheetId="2"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3" l="1"/>
  <c r="G23" i="3"/>
  <c r="G22" i="3"/>
  <c r="G21" i="3"/>
  <c r="G20" i="3"/>
  <c r="G18" i="3"/>
  <c r="G19" i="3"/>
  <c r="H18" i="3"/>
  <c r="H19" i="3"/>
  <c r="H20" i="3"/>
  <c r="H21" i="3"/>
  <c r="H22" i="3"/>
  <c r="H23" i="3"/>
  <c r="H24" i="3"/>
  <c r="H17" i="3"/>
  <c r="G17" i="3"/>
  <c r="G12" i="3"/>
  <c r="G11" i="3"/>
  <c r="G10" i="3"/>
  <c r="G9" i="3"/>
  <c r="G8" i="3"/>
  <c r="G6" i="3"/>
  <c r="H12" i="3"/>
  <c r="H11" i="3"/>
  <c r="H10" i="3"/>
  <c r="H9" i="3"/>
  <c r="H8" i="3"/>
  <c r="H6" i="3"/>
  <c r="H7" i="3"/>
  <c r="H5" i="3"/>
  <c r="G7" i="3"/>
  <c r="G5" i="3"/>
  <c r="B15" i="2" l="1"/>
  <c r="E18" i="2"/>
  <c r="F18" i="2" s="1"/>
  <c r="G7" i="2"/>
  <c r="F7" i="2"/>
  <c r="C22" i="2"/>
  <c r="E22" i="2" s="1"/>
  <c r="F22" i="2" s="1"/>
  <c r="C21" i="2"/>
  <c r="E21" i="2" s="1"/>
  <c r="F21" i="2" s="1"/>
  <c r="C20" i="2"/>
  <c r="E20" i="2" s="1"/>
  <c r="F20" i="2" s="1"/>
  <c r="C19" i="2"/>
  <c r="E19" i="2" s="1"/>
  <c r="F19" i="2" s="1"/>
  <c r="C18" i="2"/>
  <c r="C17" i="2"/>
  <c r="E17" i="2" s="1"/>
  <c r="F17" i="2" s="1"/>
  <c r="C16" i="2"/>
  <c r="E16" i="2" s="1"/>
  <c r="F16" i="2" s="1"/>
  <c r="C15" i="2"/>
  <c r="E15" i="2" s="1"/>
  <c r="F15" i="2" s="1"/>
  <c r="C11" i="2"/>
  <c r="E11" i="2" s="1"/>
  <c r="F11" i="2" s="1"/>
  <c r="C10" i="2"/>
  <c r="E10" i="2" s="1"/>
  <c r="F10" i="2" s="1"/>
  <c r="C9" i="2"/>
  <c r="E9" i="2" s="1"/>
  <c r="F9" i="2" s="1"/>
  <c r="C8" i="2"/>
  <c r="E8" i="2" s="1"/>
  <c r="F8" i="2" s="1"/>
  <c r="C7" i="2"/>
  <c r="E7" i="2" s="1"/>
  <c r="C6" i="2"/>
  <c r="E6" i="2" s="1"/>
  <c r="F6" i="2" s="1"/>
  <c r="C5" i="2"/>
  <c r="E5" i="2" s="1"/>
  <c r="F5" i="2" s="1"/>
  <c r="C4" i="2"/>
  <c r="E4" i="2" s="1"/>
  <c r="F4" i="2" s="1"/>
  <c r="G9" i="2" l="1"/>
  <c r="G5" i="2"/>
  <c r="G11" i="2"/>
  <c r="G10" i="2"/>
  <c r="G6" i="2"/>
  <c r="G4" i="2"/>
  <c r="G8" i="2"/>
</calcChain>
</file>

<file path=xl/sharedStrings.xml><?xml version="1.0" encoding="utf-8"?>
<sst xmlns="http://schemas.openxmlformats.org/spreadsheetml/2006/main" count="95" uniqueCount="50">
  <si>
    <t>ACEVEDO DIEGO</t>
  </si>
  <si>
    <t>BUITRAGO CLAUDIO</t>
  </si>
  <si>
    <t>CASAS JAVIER</t>
  </si>
  <si>
    <t>GOMEZ ESPERANZA</t>
  </si>
  <si>
    <t>VEGA JOSE MARIA</t>
  </si>
  <si>
    <t>TINJACA NELSON</t>
  </si>
  <si>
    <t>ZARATE JULIET</t>
  </si>
  <si>
    <t>ASOCIADO</t>
  </si>
  <si>
    <t>TIEMPO</t>
  </si>
  <si>
    <t>PRESTAMO</t>
  </si>
  <si>
    <t>ZULUAGA TOMAS</t>
  </si>
  <si>
    <t>CALCULO DE INTERES COMPUESTO</t>
  </si>
  <si>
    <t>EJEMPLO</t>
  </si>
  <si>
    <t xml:space="preserve">CONTEXTO
Calculo de interes compuesto
En el fondo organizado en una empresa se ahorra en cada pago una cuota de acuerdo a lo que cada asociado voluntariamente quiere, esos aportes del fondo son prestados a los mismos asociados con el fín de acumular más ganancias, cada prestamo genera una ganancia de interes compuesta del 2.2% compuesto anual
Las siguientes personas han solicitado prestamos y es necesario determinar el interes
de acuerdo a los periodos de tiempo
Para poder determinar el interes de cada uno de los afiliados se le invita al recurso principal y al momento independiente.
</t>
  </si>
  <si>
    <r>
      <t xml:space="preserve">RECURSO PRINCIPAL
1.Como sabemos, para hallar el interes simple de una cantidad a una tasa porcentual y en un tiempo determinado se calcula como:
</t>
    </r>
    <r>
      <rPr>
        <i/>
        <sz val="11"/>
        <color theme="1"/>
        <rFont val="Calibri"/>
        <family val="2"/>
        <scheme val="minor"/>
      </rPr>
      <t xml:space="preserve">I=Cin
</t>
    </r>
    <r>
      <rPr>
        <sz val="11"/>
        <color theme="1"/>
        <rFont val="Calibri"/>
        <family val="2"/>
        <scheme val="minor"/>
      </rPr>
      <t>2.</t>
    </r>
    <r>
      <rPr>
        <i/>
        <sz val="11"/>
        <color theme="1"/>
        <rFont val="Calibri"/>
        <family val="2"/>
        <scheme val="minor"/>
      </rPr>
      <t xml:space="preserve"> </t>
    </r>
    <r>
      <rPr>
        <sz val="11"/>
        <color theme="1"/>
        <rFont val="Calibri"/>
        <family val="2"/>
        <scheme val="minor"/>
      </rPr>
      <t xml:space="preserve">Despues de ingresar los valores en una hoja de exel se utilioza el ícono que indica fórmula
y se coloca el número de filas o columnas, y entre ellos el signo Por o *, que indica la multiplicación.
3. Al utilizar este recurso se puede variar cualquier valor de una de las variables y, de igual forma se halla el nuevo resultado
MOMENTO INDEPENDIENTE
INTERES COMPUESTO EN EXCEL
1.Trascriba los datos del contexto a un documento en Excel
2.Realice una tabla para mostrar la ganancia obtenida por cada accionista
Represente gráficamente en Excel los resultados obtenidos
</t>
    </r>
  </si>
  <si>
    <t>1 AÑO</t>
  </si>
  <si>
    <t>6 MESES</t>
  </si>
  <si>
    <t>2 AÑOS</t>
  </si>
  <si>
    <t>3 MESES</t>
  </si>
  <si>
    <t>10 MESES</t>
  </si>
  <si>
    <t>15 MESES</t>
  </si>
  <si>
    <t>18 MESES</t>
  </si>
  <si>
    <t>20 MESES</t>
  </si>
  <si>
    <t>Va</t>
  </si>
  <si>
    <t xml:space="preserve">Nper </t>
  </si>
  <si>
    <t>Interes Compuesto(IC)</t>
  </si>
  <si>
    <t>Interes Simple(IS)</t>
  </si>
  <si>
    <t>Va(valor actual)</t>
  </si>
  <si>
    <t>n(tiempo en años)</t>
  </si>
  <si>
    <t xml:space="preserve">Vf(Valor Futuro) </t>
  </si>
  <si>
    <t>tasa de interes ( i), %anual</t>
  </si>
  <si>
    <r>
      <t>Vf=Va(1+i)</t>
    </r>
    <r>
      <rPr>
        <vertAlign val="superscript"/>
        <sz val="11"/>
        <color theme="1"/>
        <rFont val="Calibri"/>
        <family val="2"/>
        <scheme val="minor"/>
      </rPr>
      <t xml:space="preserve">n </t>
    </r>
    <r>
      <rPr>
        <sz val="11"/>
        <color theme="1"/>
        <rFont val="Calibri"/>
        <family val="2"/>
        <scheme val="minor"/>
      </rPr>
      <t>en Fórmula</t>
    </r>
  </si>
  <si>
    <t xml:space="preserve">VF en excell </t>
  </si>
  <si>
    <t>I=Va*i*n</t>
  </si>
  <si>
    <t>Interes Simple(IS) en excell</t>
  </si>
  <si>
    <t>Capital+Interes</t>
  </si>
  <si>
    <t>Años</t>
  </si>
  <si>
    <t>TIEMPO(t)</t>
  </si>
  <si>
    <t>Meses/12</t>
  </si>
  <si>
    <t>Dias
/360</t>
  </si>
  <si>
    <t>% Interes simple</t>
  </si>
  <si>
    <t>PRESTAMO
Va 
(valor presente)</t>
  </si>
  <si>
    <t>TIEMPO(n)</t>
  </si>
  <si>
    <t>% Interes compuesto</t>
  </si>
  <si>
    <t>(is)</t>
  </si>
  <si>
    <t>(ic)</t>
  </si>
  <si>
    <t>I = C·i·t</t>
  </si>
  <si>
    <t xml:space="preserve">Cf = Ci(1+i)^n </t>
  </si>
  <si>
    <t>Interes producido (ganancia)</t>
  </si>
  <si>
    <t>Interes producido (Ganancia)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</si>
</sst>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Red]\-&quot;$&quot;#,##0.00"/>
    <numFmt numFmtId="44" formatCode="_-&quot;$&quot;* #,##0.00_-;\-&quot;$&quot;* #,##0.00_-;_-&quot;$&quot;* &quot;-&quot;??_-;_-@_-"/>
    <numFmt numFmtId="164" formatCode="0.0%"/>
  </numFmts>
  <fonts count="8" x14ac:knownFonts="1">
    <font>
      <sz val="11"/>
      <color theme="1"/>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sz val="11"/>
      <color theme="1"/>
      <name val="Calibri"/>
      <family val="2"/>
      <scheme val="minor"/>
    </font>
    <font>
      <b/>
      <sz val="11"/>
      <color theme="0"/>
      <name val="Calibri"/>
      <family val="2"/>
      <scheme val="minor"/>
    </font>
    <font>
      <sz val="16"/>
      <color theme="0"/>
      <name val="Arial"/>
      <family val="2"/>
    </font>
    <font>
      <b/>
      <sz val="14"/>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58">
    <xf numFmtId="0" fontId="0" fillId="0" borderId="0" xfId="0"/>
    <xf numFmtId="0" fontId="0" fillId="2" borderId="0" xfId="0" applyFill="1"/>
    <xf numFmtId="0" fontId="0" fillId="2" borderId="3" xfId="0" applyFill="1" applyBorder="1" applyAlignment="1">
      <alignment horizontal="center"/>
    </xf>
    <xf numFmtId="0" fontId="0" fillId="2" borderId="0" xfId="0" applyFill="1" applyAlignment="1">
      <alignment horizontal="center"/>
    </xf>
    <xf numFmtId="0" fontId="1" fillId="2" borderId="3" xfId="0" applyFont="1" applyFill="1" applyBorder="1"/>
    <xf numFmtId="0" fontId="1" fillId="2" borderId="4" xfId="0" applyFont="1" applyFill="1" applyBorder="1"/>
    <xf numFmtId="0" fontId="1" fillId="2" borderId="5" xfId="0" applyFont="1" applyFill="1" applyBorder="1"/>
    <xf numFmtId="0" fontId="0" fillId="2" borderId="2" xfId="0" applyFill="1" applyBorder="1"/>
    <xf numFmtId="3" fontId="0" fillId="2" borderId="2" xfId="0" applyNumberFormat="1" applyFill="1" applyBorder="1"/>
    <xf numFmtId="0" fontId="0" fillId="2" borderId="1" xfId="0" applyFill="1" applyBorder="1"/>
    <xf numFmtId="3" fontId="0" fillId="2" borderId="1" xfId="0" applyNumberFormat="1" applyFill="1" applyBorder="1"/>
    <xf numFmtId="0" fontId="1" fillId="2" borderId="4" xfId="0" applyFont="1" applyFill="1" applyBorder="1" applyAlignment="1">
      <alignment horizontal="center"/>
    </xf>
    <xf numFmtId="0" fontId="1" fillId="2" borderId="6" xfId="0" applyFont="1" applyFill="1" applyBorder="1" applyAlignment="1">
      <alignment horizontal="center"/>
    </xf>
    <xf numFmtId="2" fontId="0" fillId="2" borderId="8" xfId="0" applyNumberFormat="1" applyFill="1" applyBorder="1"/>
    <xf numFmtId="0" fontId="0" fillId="2" borderId="8" xfId="0" applyFill="1" applyBorder="1"/>
    <xf numFmtId="0" fontId="0" fillId="2" borderId="9" xfId="0" applyFill="1" applyBorder="1"/>
    <xf numFmtId="2" fontId="0" fillId="2" borderId="2" xfId="0" applyNumberFormat="1" applyFill="1" applyBorder="1" applyAlignment="1">
      <alignment horizontal="center"/>
    </xf>
    <xf numFmtId="164" fontId="0" fillId="2" borderId="2" xfId="0" applyNumberFormat="1" applyFill="1" applyBorder="1" applyAlignment="1">
      <alignment horizontal="center"/>
    </xf>
    <xf numFmtId="4" fontId="0" fillId="2" borderId="1" xfId="0" applyNumberFormat="1" applyFill="1" applyBorder="1"/>
    <xf numFmtId="4" fontId="0" fillId="2" borderId="1" xfId="0" applyNumberFormat="1" applyFill="1" applyBorder="1" applyAlignment="1">
      <alignment horizontal="center"/>
    </xf>
    <xf numFmtId="164" fontId="0" fillId="2" borderId="1" xfId="0" applyNumberFormat="1" applyFill="1" applyBorder="1" applyAlignment="1">
      <alignment horizontal="center"/>
    </xf>
    <xf numFmtId="0" fontId="1" fillId="2" borderId="5" xfId="0" applyFont="1" applyFill="1" applyBorder="1" applyAlignment="1">
      <alignment horizontal="center"/>
    </xf>
    <xf numFmtId="0" fontId="0" fillId="2" borderId="10" xfId="0" applyFill="1" applyBorder="1" applyAlignment="1">
      <alignment horizontal="center"/>
    </xf>
    <xf numFmtId="0" fontId="1" fillId="2" borderId="11" xfId="0" applyFont="1" applyFill="1" applyBorder="1" applyAlignment="1">
      <alignment horizontal="center"/>
    </xf>
    <xf numFmtId="0" fontId="0" fillId="2" borderId="11" xfId="0" applyFill="1" applyBorder="1"/>
    <xf numFmtId="0" fontId="0" fillId="2" borderId="7" xfId="0" applyFill="1" applyBorder="1"/>
    <xf numFmtId="164" fontId="0" fillId="2" borderId="1" xfId="0" applyNumberFormat="1" applyFill="1" applyBorder="1"/>
    <xf numFmtId="8" fontId="0" fillId="2" borderId="1" xfId="0" applyNumberFormat="1" applyFill="1" applyBorder="1"/>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2" xfId="0" applyFont="1" applyFill="1" applyBorder="1" applyAlignment="1">
      <alignment horizontal="center"/>
    </xf>
    <xf numFmtId="0" fontId="5" fillId="3" borderId="14"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0" fillId="2" borderId="0" xfId="0" applyFill="1" applyAlignment="1">
      <alignment wrapText="1"/>
    </xf>
    <xf numFmtId="0" fontId="5" fillId="3" borderId="16"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20" xfId="0" applyFont="1" applyFill="1" applyBorder="1" applyAlignment="1">
      <alignment vertical="center" wrapText="1"/>
    </xf>
    <xf numFmtId="0" fontId="5" fillId="3" borderId="21" xfId="0" applyFont="1" applyFill="1" applyBorder="1" applyAlignment="1">
      <alignment vertical="center" wrapText="1"/>
    </xf>
    <xf numFmtId="0" fontId="5" fillId="3" borderId="22" xfId="0" applyFont="1" applyFill="1" applyBorder="1" applyAlignment="1">
      <alignment vertical="center" wrapText="1"/>
    </xf>
    <xf numFmtId="44" fontId="0" fillId="2" borderId="1" xfId="1" applyFont="1" applyFill="1" applyBorder="1"/>
    <xf numFmtId="44" fontId="0" fillId="2" borderId="1" xfId="0" applyNumberFormat="1" applyFill="1" applyBorder="1"/>
    <xf numFmtId="164" fontId="0" fillId="2" borderId="1" xfId="2" applyNumberFormat="1" applyFont="1" applyFill="1" applyBorder="1"/>
    <xf numFmtId="0" fontId="6" fillId="3" borderId="0" xfId="0" applyFont="1" applyFill="1" applyAlignment="1">
      <alignment horizontal="center" vertical="center"/>
    </xf>
    <xf numFmtId="0" fontId="0" fillId="3" borderId="0" xfId="0" applyFill="1"/>
    <xf numFmtId="0" fontId="7" fillId="3" borderId="13" xfId="0" applyFont="1" applyFill="1" applyBorder="1" applyAlignment="1">
      <alignment horizontal="center" vertical="center"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Alignment="1">
      <alignment horizontal="center" vertical="top" wrapText="1"/>
    </xf>
    <xf numFmtId="0" fontId="0" fillId="2" borderId="0" xfId="0" applyFill="1" applyAlignment="1">
      <alignment horizontal="center" vertical="top"/>
    </xf>
    <xf numFmtId="0" fontId="0" fillId="2" borderId="0" xfId="0" applyFill="1" applyAlignment="1">
      <alignment horizontal="center"/>
    </xf>
    <xf numFmtId="0" fontId="5" fillId="3" borderId="1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1" fillId="2" borderId="23" xfId="0" applyFont="1" applyFill="1" applyBorder="1" applyAlignment="1">
      <alignment horizontal="center"/>
    </xf>
    <xf numFmtId="0" fontId="1" fillId="2" borderId="0" xfId="0" applyFont="1" applyFill="1" applyBorder="1" applyAlignment="1">
      <alignment horizontal="center"/>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510656436487641E-2"/>
          <c:y val="0"/>
          <c:w val="0.96248934356351235"/>
          <c:h val="0.90796351275762666"/>
        </c:manualLayout>
      </c:layout>
      <c:barChart>
        <c:barDir val="col"/>
        <c:grouping val="clustered"/>
        <c:varyColors val="0"/>
        <c:ser>
          <c:idx val="0"/>
          <c:order val="0"/>
          <c:tx>
            <c:v>Interes simple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1"/>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'Envio 2'!$A$5:$A$12</c:f>
              <c:strCache>
                <c:ptCount val="8"/>
                <c:pt idx="0">
                  <c:v>ACEVEDO DIEGO</c:v>
                </c:pt>
                <c:pt idx="1">
                  <c:v>BUITRAGO CLAUDIO</c:v>
                </c:pt>
                <c:pt idx="2">
                  <c:v>CASAS JAVIER</c:v>
                </c:pt>
                <c:pt idx="3">
                  <c:v>GOMEZ ESPERANZA</c:v>
                </c:pt>
                <c:pt idx="4">
                  <c:v>VEGA JOSE MARIA</c:v>
                </c:pt>
                <c:pt idx="5">
                  <c:v>TINJACA NELSON</c:v>
                </c:pt>
                <c:pt idx="6">
                  <c:v>ZARATE JULIET</c:v>
                </c:pt>
                <c:pt idx="7">
                  <c:v>ZULUAGA TOMAS</c:v>
                </c:pt>
              </c:strCache>
            </c:strRef>
          </c:cat>
          <c:val>
            <c:numRef>
              <c:f>'Envio 2'!$G$5:$G$12</c:f>
              <c:numCache>
                <c:formatCode>_("$"* #,##0.00_);_("$"* \(#,##0.00\);_("$"* "-"??_);_(@_)</c:formatCode>
                <c:ptCount val="8"/>
                <c:pt idx="0">
                  <c:v>88000</c:v>
                </c:pt>
                <c:pt idx="1">
                  <c:v>44000</c:v>
                </c:pt>
                <c:pt idx="2">
                  <c:v>88000</c:v>
                </c:pt>
                <c:pt idx="3">
                  <c:v>13750</c:v>
                </c:pt>
                <c:pt idx="4">
                  <c:v>22916.666666666664</c:v>
                </c:pt>
                <c:pt idx="5">
                  <c:v>96250</c:v>
                </c:pt>
                <c:pt idx="6">
                  <c:v>115500</c:v>
                </c:pt>
                <c:pt idx="7">
                  <c:v>201666.66666666663</c:v>
                </c:pt>
              </c:numCache>
            </c:numRef>
          </c:val>
          <c:extLst xmlns:c16r2="http://schemas.microsoft.com/office/drawing/2015/06/chart">
            <c:ext xmlns:c16="http://schemas.microsoft.com/office/drawing/2014/chart" uri="{C3380CC4-5D6E-409C-BE32-E72D297353CC}">
              <c16:uniqueId val="{00000000-0197-F040-8A46-86AAB363BD62}"/>
            </c:ext>
          </c:extLst>
        </c:ser>
        <c:ser>
          <c:idx val="1"/>
          <c:order val="1"/>
          <c:tx>
            <c:v>Interes compuesto</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1"/>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'Envio 2'!$A$5:$A$12</c:f>
              <c:strCache>
                <c:ptCount val="8"/>
                <c:pt idx="0">
                  <c:v>ACEVEDO DIEGO</c:v>
                </c:pt>
                <c:pt idx="1">
                  <c:v>BUITRAGO CLAUDIO</c:v>
                </c:pt>
                <c:pt idx="2">
                  <c:v>CASAS JAVIER</c:v>
                </c:pt>
                <c:pt idx="3">
                  <c:v>GOMEZ ESPERANZA</c:v>
                </c:pt>
                <c:pt idx="4">
                  <c:v>VEGA JOSE MARIA</c:v>
                </c:pt>
                <c:pt idx="5">
                  <c:v>TINJACA NELSON</c:v>
                </c:pt>
                <c:pt idx="6">
                  <c:v>ZARATE JULIET</c:v>
                </c:pt>
                <c:pt idx="7">
                  <c:v>ZULUAGA TOMAS</c:v>
                </c:pt>
              </c:strCache>
            </c:strRef>
          </c:cat>
          <c:val>
            <c:numRef>
              <c:f>'Envio 2'!$G$17:$G$24</c:f>
              <c:numCache>
                <c:formatCode>_("$"* #,##0.00_);_("$"* \(#,##0.00\);_("$"* "-"??_);_(@_)</c:formatCode>
                <c:ptCount val="8"/>
                <c:pt idx="0">
                  <c:v>88000</c:v>
                </c:pt>
                <c:pt idx="1">
                  <c:v>43760.625952035654</c:v>
                </c:pt>
                <c:pt idx="2">
                  <c:v>88968</c:v>
                </c:pt>
                <c:pt idx="3">
                  <c:v>13637.99661965156</c:v>
                </c:pt>
                <c:pt idx="4">
                  <c:v>22875.008005252574</c:v>
                </c:pt>
                <c:pt idx="5">
                  <c:v>96513.245563398115</c:v>
                </c:pt>
                <c:pt idx="6">
                  <c:v>116132.93975760788</c:v>
                </c:pt>
                <c:pt idx="7">
                  <c:v>203141.96673538815</c:v>
                </c:pt>
              </c:numCache>
            </c:numRef>
          </c:val>
          <c:extLst xmlns:c16r2="http://schemas.microsoft.com/office/drawing/2015/06/chart">
            <c:ext xmlns:c16="http://schemas.microsoft.com/office/drawing/2014/chart" uri="{C3380CC4-5D6E-409C-BE32-E72D297353CC}">
              <c16:uniqueId val="{00000002-0197-F040-8A46-86AAB363BD62}"/>
            </c:ext>
          </c:extLst>
        </c:ser>
        <c:dLbls>
          <c:dLblPos val="outEnd"/>
          <c:showLegendKey val="0"/>
          <c:showVal val="1"/>
          <c:showCatName val="0"/>
          <c:showSerName val="0"/>
          <c:showPercent val="0"/>
          <c:showBubbleSize val="0"/>
        </c:dLbls>
        <c:gapWidth val="128"/>
        <c:overlap val="-24"/>
        <c:axId val="517822592"/>
        <c:axId val="517835648"/>
      </c:barChart>
      <c:catAx>
        <c:axId val="517822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7835648"/>
        <c:crosses val="autoZero"/>
        <c:auto val="1"/>
        <c:lblAlgn val="ctr"/>
        <c:lblOffset val="100"/>
        <c:noMultiLvlLbl val="0"/>
      </c:catAx>
      <c:valAx>
        <c:axId val="5178356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7822592"/>
        <c:crosses val="autoZero"/>
        <c:crossBetween val="between"/>
      </c:valAx>
      <c:spPr>
        <a:noFill/>
        <a:ln>
          <a:noFill/>
        </a:ln>
        <a:effectLst/>
      </c:spPr>
    </c:plotArea>
    <c:plotVisOnly val="0"/>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336550</xdr:colOff>
      <xdr:row>1</xdr:row>
      <xdr:rowOff>82550</xdr:rowOff>
    </xdr:from>
    <xdr:to>
      <xdr:col>19</xdr:col>
      <xdr:colOff>228600</xdr:colOff>
      <xdr:row>24</xdr:row>
      <xdr:rowOff>177800</xdr:rowOff>
    </xdr:to>
    <xdr:graphicFrame macro="">
      <xdr:nvGraphicFramePr>
        <xdr:cNvPr id="3" name="Gráfico 2">
          <a:extLst>
            <a:ext uri="{FF2B5EF4-FFF2-40B4-BE49-F238E27FC236}">
              <a16:creationId xmlns:a16="http://schemas.microsoft.com/office/drawing/2014/main" xmlns="" id="{F3D6ADB3-5FCB-D447-9700-8A5A3E23600C}"/>
            </a:ext>
            <a:ext uri="{C183D7F6-B498-43B3-948B-1728B52AA6E4}">
              <adec:decorative xmlns:adec="http://schemas.microsoft.com/office/drawing/2017/decorative" xmlns=""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0.27717</cdr:x>
      <cdr:y>0.03438</cdr:y>
    </cdr:from>
    <cdr:to>
      <cdr:x>0.46304</cdr:x>
      <cdr:y>0.11867</cdr:y>
    </cdr:to>
    <cdr:sp macro="" textlink="">
      <cdr:nvSpPr>
        <cdr:cNvPr id="2" name="CuadroTexto 1">
          <a:extLst xmlns:a="http://schemas.openxmlformats.org/drawingml/2006/main">
            <a:ext uri="{FF2B5EF4-FFF2-40B4-BE49-F238E27FC236}">
              <a16:creationId xmlns:a16="http://schemas.microsoft.com/office/drawing/2014/main" xmlns="" id="{CCC79E00-2208-D047-9E28-4003CC9EE624}"/>
            </a:ext>
          </a:extLst>
        </cdr:cNvPr>
        <cdr:cNvSpPr txBox="1"/>
      </cdr:nvSpPr>
      <cdr:spPr>
        <a:xfrm xmlns:a="http://schemas.openxmlformats.org/drawingml/2006/main">
          <a:off x="2499784" y="196850"/>
          <a:ext cx="1676400" cy="482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_tradnl" sz="1100"/>
            <a:t>INTERES SIMPLE </a:t>
          </a:r>
        </a:p>
      </cdr:txBody>
    </cdr:sp>
  </cdr:relSizeAnchor>
  <cdr:relSizeAnchor xmlns:cdr="http://schemas.openxmlformats.org/drawingml/2006/chartDrawing">
    <cdr:from>
      <cdr:x>0.4039</cdr:x>
      <cdr:y>0.04325</cdr:y>
    </cdr:from>
    <cdr:to>
      <cdr:x>0.45083</cdr:x>
      <cdr:y>0.06248</cdr:y>
    </cdr:to>
    <cdr:sp macro="" textlink="">
      <cdr:nvSpPr>
        <cdr:cNvPr id="3" name="Rectángulo 2">
          <a:extLst xmlns:a="http://schemas.openxmlformats.org/drawingml/2006/main">
            <a:ext uri="{FF2B5EF4-FFF2-40B4-BE49-F238E27FC236}">
              <a16:creationId xmlns:a16="http://schemas.microsoft.com/office/drawing/2014/main" xmlns="" id="{F04163AA-CBC7-9A40-8B08-1CD4C1A7866A}"/>
            </a:ext>
          </a:extLst>
        </cdr:cNvPr>
        <cdr:cNvSpPr/>
      </cdr:nvSpPr>
      <cdr:spPr>
        <a:xfrm xmlns:a="http://schemas.openxmlformats.org/drawingml/2006/main">
          <a:off x="3642784" y="247650"/>
          <a:ext cx="423333" cy="110067"/>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s-AR"/>
        </a:p>
      </cdr:txBody>
    </cdr:sp>
  </cdr:relSizeAnchor>
  <cdr:relSizeAnchor xmlns:cdr="http://schemas.openxmlformats.org/drawingml/2006/chartDrawing">
    <cdr:from>
      <cdr:x>0.58015</cdr:x>
      <cdr:y>0.02957</cdr:y>
    </cdr:from>
    <cdr:to>
      <cdr:x>0.81037</cdr:x>
      <cdr:y>0.11386</cdr:y>
    </cdr:to>
    <cdr:sp macro="" textlink="">
      <cdr:nvSpPr>
        <cdr:cNvPr id="4" name="CuadroTexto 1">
          <a:extLst xmlns:a="http://schemas.openxmlformats.org/drawingml/2006/main">
            <a:ext uri="{FF2B5EF4-FFF2-40B4-BE49-F238E27FC236}">
              <a16:creationId xmlns:a16="http://schemas.microsoft.com/office/drawing/2014/main" xmlns="" id="{FEF42B5A-CF61-BB47-A300-849A987476A5}"/>
            </a:ext>
          </a:extLst>
        </cdr:cNvPr>
        <cdr:cNvSpPr txBox="1"/>
      </cdr:nvSpPr>
      <cdr:spPr>
        <a:xfrm xmlns:a="http://schemas.openxmlformats.org/drawingml/2006/main">
          <a:off x="5232401" y="169334"/>
          <a:ext cx="2076450" cy="482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_tradnl" sz="1100"/>
            <a:t>INTERES COMPUESTO </a:t>
          </a:r>
          <a:r>
            <a:rPr lang="es-ES_tradnl" sz="1100" baseline="0"/>
            <a:t> </a:t>
          </a:r>
          <a:r>
            <a:rPr lang="es-ES_tradnl" sz="1100"/>
            <a:t> </a:t>
          </a:r>
        </a:p>
      </cdr:txBody>
    </cdr:sp>
  </cdr:relSizeAnchor>
  <cdr:relSizeAnchor xmlns:cdr="http://schemas.openxmlformats.org/drawingml/2006/chartDrawing">
    <cdr:from>
      <cdr:x>0.73973</cdr:x>
      <cdr:y>0.0414</cdr:y>
    </cdr:from>
    <cdr:to>
      <cdr:x>0.78667</cdr:x>
      <cdr:y>0.06063</cdr:y>
    </cdr:to>
    <cdr:sp macro="" textlink="">
      <cdr:nvSpPr>
        <cdr:cNvPr id="5" name="Rectángulo 4">
          <a:extLst xmlns:a="http://schemas.openxmlformats.org/drawingml/2006/main">
            <a:ext uri="{FF2B5EF4-FFF2-40B4-BE49-F238E27FC236}">
              <a16:creationId xmlns:a16="http://schemas.microsoft.com/office/drawing/2014/main" xmlns="" id="{2E774D8F-FC53-0842-AA44-483886643546}"/>
            </a:ext>
          </a:extLst>
        </cdr:cNvPr>
        <cdr:cNvSpPr/>
      </cdr:nvSpPr>
      <cdr:spPr>
        <a:xfrm xmlns:a="http://schemas.openxmlformats.org/drawingml/2006/main">
          <a:off x="6671733" y="237067"/>
          <a:ext cx="423333" cy="110067"/>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s-AR"/>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workbookViewId="0">
      <selection activeCell="C10" sqref="C10"/>
    </sheetView>
  </sheetViews>
  <sheetFormatPr baseColWidth="10" defaultColWidth="10.85546875" defaultRowHeight="15" x14ac:dyDescent="0.25"/>
  <cols>
    <col min="1" max="1" width="19" style="1" customWidth="1"/>
    <col min="2" max="2" width="17.7109375" style="1" customWidth="1"/>
    <col min="3" max="3" width="17.42578125" style="1" customWidth="1"/>
    <col min="4" max="8" width="2.7109375" style="1" customWidth="1"/>
    <col min="9" max="16384" width="10.85546875" style="1"/>
  </cols>
  <sheetData>
    <row r="1" spans="1:20" ht="15.75" thickBot="1" x14ac:dyDescent="0.3"/>
    <row r="2" spans="1:20" ht="15.75" thickBot="1" x14ac:dyDescent="0.3">
      <c r="A2" s="47" t="s">
        <v>11</v>
      </c>
      <c r="B2" s="48"/>
      <c r="C2" s="49"/>
      <c r="J2" s="50" t="s">
        <v>13</v>
      </c>
      <c r="K2" s="51"/>
      <c r="L2" s="51"/>
      <c r="M2" s="51"/>
      <c r="N2" s="51"/>
      <c r="O2" s="51"/>
      <c r="P2" s="51"/>
      <c r="S2" s="52" t="s">
        <v>12</v>
      </c>
      <c r="T2" s="52"/>
    </row>
    <row r="3" spans="1:20" ht="15.75" thickBot="1" x14ac:dyDescent="0.3">
      <c r="J3" s="51"/>
      <c r="K3" s="51"/>
      <c r="L3" s="51"/>
      <c r="M3" s="51"/>
      <c r="N3" s="51"/>
      <c r="O3" s="51"/>
      <c r="P3" s="51"/>
    </row>
    <row r="4" spans="1:20" ht="15.75" thickBot="1" x14ac:dyDescent="0.3">
      <c r="A4" s="4" t="s">
        <v>7</v>
      </c>
      <c r="B4" s="5" t="s">
        <v>9</v>
      </c>
      <c r="C4" s="6" t="s">
        <v>8</v>
      </c>
      <c r="J4" s="51"/>
      <c r="K4" s="51"/>
      <c r="L4" s="51"/>
      <c r="M4" s="51"/>
      <c r="N4" s="51"/>
      <c r="O4" s="51"/>
      <c r="P4" s="51"/>
    </row>
    <row r="5" spans="1:20" x14ac:dyDescent="0.25">
      <c r="A5" s="7" t="s">
        <v>0</v>
      </c>
      <c r="B5" s="8">
        <v>4000000</v>
      </c>
      <c r="C5" s="7" t="s">
        <v>15</v>
      </c>
      <c r="J5" s="51"/>
      <c r="K5" s="51"/>
      <c r="L5" s="51"/>
      <c r="M5" s="51"/>
      <c r="N5" s="51"/>
      <c r="O5" s="51"/>
      <c r="P5" s="51"/>
    </row>
    <row r="6" spans="1:20" x14ac:dyDescent="0.25">
      <c r="A6" s="9" t="s">
        <v>1</v>
      </c>
      <c r="B6" s="10">
        <v>4000000</v>
      </c>
      <c r="C6" s="9" t="s">
        <v>16</v>
      </c>
      <c r="J6" s="51"/>
      <c r="K6" s="51"/>
      <c r="L6" s="51"/>
      <c r="M6" s="51"/>
      <c r="N6" s="51"/>
      <c r="O6" s="51"/>
      <c r="P6" s="51"/>
    </row>
    <row r="7" spans="1:20" x14ac:dyDescent="0.25">
      <c r="A7" s="9" t="s">
        <v>2</v>
      </c>
      <c r="B7" s="10">
        <v>2000000</v>
      </c>
      <c r="C7" s="9" t="s">
        <v>17</v>
      </c>
      <c r="J7" s="51"/>
      <c r="K7" s="51"/>
      <c r="L7" s="51"/>
      <c r="M7" s="51"/>
      <c r="N7" s="51"/>
      <c r="O7" s="51"/>
      <c r="P7" s="51"/>
    </row>
    <row r="8" spans="1:20" x14ac:dyDescent="0.25">
      <c r="A8" s="9" t="s">
        <v>3</v>
      </c>
      <c r="B8" s="10">
        <v>2500000</v>
      </c>
      <c r="C8" s="9" t="s">
        <v>18</v>
      </c>
      <c r="J8" s="51"/>
      <c r="K8" s="51"/>
      <c r="L8" s="51"/>
      <c r="M8" s="51"/>
      <c r="N8" s="51"/>
      <c r="O8" s="51"/>
      <c r="P8" s="51"/>
    </row>
    <row r="9" spans="1:20" x14ac:dyDescent="0.25">
      <c r="A9" s="9" t="s">
        <v>4</v>
      </c>
      <c r="B9" s="10">
        <v>1250000</v>
      </c>
      <c r="C9" s="9" t="s">
        <v>19</v>
      </c>
      <c r="J9" s="51"/>
      <c r="K9" s="51"/>
      <c r="L9" s="51"/>
      <c r="M9" s="51"/>
      <c r="N9" s="51"/>
      <c r="O9" s="51"/>
      <c r="P9" s="51"/>
    </row>
    <row r="10" spans="1:20" x14ac:dyDescent="0.25">
      <c r="A10" s="9" t="s">
        <v>5</v>
      </c>
      <c r="B10" s="10">
        <v>3500000</v>
      </c>
      <c r="C10" s="9" t="s">
        <v>20</v>
      </c>
      <c r="J10" s="51"/>
      <c r="K10" s="51"/>
      <c r="L10" s="51"/>
      <c r="M10" s="51"/>
      <c r="N10" s="51"/>
      <c r="O10" s="51"/>
      <c r="P10" s="51"/>
    </row>
    <row r="11" spans="1:20" x14ac:dyDescent="0.25">
      <c r="A11" s="9" t="s">
        <v>6</v>
      </c>
      <c r="B11" s="10">
        <v>3500000</v>
      </c>
      <c r="C11" s="9" t="s">
        <v>21</v>
      </c>
      <c r="J11" s="51"/>
      <c r="K11" s="51"/>
      <c r="L11" s="51"/>
      <c r="M11" s="51"/>
      <c r="N11" s="51"/>
      <c r="O11" s="51"/>
      <c r="P11" s="51"/>
    </row>
    <row r="12" spans="1:20" x14ac:dyDescent="0.25">
      <c r="A12" s="9" t="s">
        <v>10</v>
      </c>
      <c r="B12" s="10">
        <v>5500000</v>
      </c>
      <c r="C12" s="9" t="s">
        <v>22</v>
      </c>
      <c r="J12" s="51"/>
      <c r="K12" s="51"/>
      <c r="L12" s="51"/>
      <c r="M12" s="51"/>
      <c r="N12" s="51"/>
      <c r="O12" s="51"/>
      <c r="P12" s="51"/>
    </row>
    <row r="13" spans="1:20" x14ac:dyDescent="0.25">
      <c r="A13" s="9"/>
      <c r="B13" s="9"/>
      <c r="C13" s="9"/>
      <c r="J13" s="51"/>
      <c r="K13" s="51"/>
      <c r="L13" s="51"/>
      <c r="M13" s="51"/>
      <c r="N13" s="51"/>
      <c r="O13" s="51"/>
      <c r="P13" s="51"/>
    </row>
    <row r="14" spans="1:20" x14ac:dyDescent="0.25">
      <c r="J14" s="50" t="s">
        <v>14</v>
      </c>
      <c r="K14" s="51"/>
      <c r="L14" s="51"/>
      <c r="M14" s="51"/>
      <c r="N14" s="51"/>
      <c r="O14" s="51"/>
      <c r="P14" s="51"/>
    </row>
    <row r="15" spans="1:20" x14ac:dyDescent="0.25">
      <c r="J15" s="51"/>
      <c r="K15" s="51"/>
      <c r="L15" s="51"/>
      <c r="M15" s="51"/>
      <c r="N15" s="51"/>
      <c r="O15" s="51"/>
      <c r="P15" s="51"/>
    </row>
    <row r="16" spans="1:20" x14ac:dyDescent="0.25">
      <c r="J16" s="51"/>
      <c r="K16" s="51"/>
      <c r="L16" s="51"/>
      <c r="M16" s="51"/>
      <c r="N16" s="51"/>
      <c r="O16" s="51"/>
      <c r="P16" s="51"/>
    </row>
    <row r="17" spans="10:16" x14ac:dyDescent="0.25">
      <c r="J17" s="51"/>
      <c r="K17" s="51"/>
      <c r="L17" s="51"/>
      <c r="M17" s="51"/>
      <c r="N17" s="51"/>
      <c r="O17" s="51"/>
      <c r="P17" s="51"/>
    </row>
    <row r="18" spans="10:16" x14ac:dyDescent="0.25">
      <c r="J18" s="51"/>
      <c r="K18" s="51"/>
      <c r="L18" s="51"/>
      <c r="M18" s="51"/>
      <c r="N18" s="51"/>
      <c r="O18" s="51"/>
      <c r="P18" s="51"/>
    </row>
    <row r="19" spans="10:16" x14ac:dyDescent="0.25">
      <c r="J19" s="51"/>
      <c r="K19" s="51"/>
      <c r="L19" s="51"/>
      <c r="M19" s="51"/>
      <c r="N19" s="51"/>
      <c r="O19" s="51"/>
      <c r="P19" s="51"/>
    </row>
    <row r="20" spans="10:16" x14ac:dyDescent="0.25">
      <c r="J20" s="51"/>
      <c r="K20" s="51"/>
      <c r="L20" s="51"/>
      <c r="M20" s="51"/>
      <c r="N20" s="51"/>
      <c r="O20" s="51"/>
      <c r="P20" s="51"/>
    </row>
    <row r="21" spans="10:16" x14ac:dyDescent="0.25">
      <c r="J21" s="51"/>
      <c r="K21" s="51"/>
      <c r="L21" s="51"/>
      <c r="M21" s="51"/>
      <c r="N21" s="51"/>
      <c r="O21" s="51"/>
      <c r="P21" s="51"/>
    </row>
    <row r="22" spans="10:16" x14ac:dyDescent="0.25">
      <c r="J22" s="51"/>
      <c r="K22" s="51"/>
      <c r="L22" s="51"/>
      <c r="M22" s="51"/>
      <c r="N22" s="51"/>
      <c r="O22" s="51"/>
      <c r="P22" s="51"/>
    </row>
    <row r="23" spans="10:16" x14ac:dyDescent="0.25">
      <c r="J23" s="51"/>
      <c r="K23" s="51"/>
      <c r="L23" s="51"/>
      <c r="M23" s="51"/>
      <c r="N23" s="51"/>
      <c r="O23" s="51"/>
      <c r="P23" s="51"/>
    </row>
    <row r="24" spans="10:16" x14ac:dyDescent="0.25">
      <c r="J24" s="51"/>
      <c r="K24" s="51"/>
      <c r="L24" s="51"/>
      <c r="M24" s="51"/>
      <c r="N24" s="51"/>
      <c r="O24" s="51"/>
      <c r="P24" s="51"/>
    </row>
    <row r="25" spans="10:16" x14ac:dyDescent="0.25">
      <c r="J25" s="51"/>
      <c r="K25" s="51"/>
      <c r="L25" s="51"/>
      <c r="M25" s="51"/>
      <c r="N25" s="51"/>
      <c r="O25" s="51"/>
      <c r="P25" s="51"/>
    </row>
    <row r="26" spans="10:16" x14ac:dyDescent="0.25">
      <c r="J26" s="51"/>
      <c r="K26" s="51"/>
      <c r="L26" s="51"/>
      <c r="M26" s="51"/>
      <c r="N26" s="51"/>
      <c r="O26" s="51"/>
      <c r="P26" s="51"/>
    </row>
    <row r="27" spans="10:16" x14ac:dyDescent="0.25">
      <c r="J27" s="51"/>
      <c r="K27" s="51"/>
      <c r="L27" s="51"/>
      <c r="M27" s="51"/>
      <c r="N27" s="51"/>
      <c r="O27" s="51"/>
      <c r="P27" s="51"/>
    </row>
    <row r="28" spans="10:16" x14ac:dyDescent="0.25">
      <c r="J28" s="51"/>
      <c r="K28" s="51"/>
      <c r="L28" s="51"/>
      <c r="M28" s="51"/>
      <c r="N28" s="51"/>
      <c r="O28" s="51"/>
      <c r="P28" s="51"/>
    </row>
    <row r="29" spans="10:16" x14ac:dyDescent="0.25">
      <c r="J29" s="51"/>
      <c r="K29" s="51"/>
      <c r="L29" s="51"/>
      <c r="M29" s="51"/>
      <c r="N29" s="51"/>
      <c r="O29" s="51"/>
      <c r="P29" s="51"/>
    </row>
    <row r="30" spans="10:16" x14ac:dyDescent="0.25">
      <c r="J30" s="51"/>
      <c r="K30" s="51"/>
      <c r="L30" s="51"/>
      <c r="M30" s="51"/>
      <c r="N30" s="51"/>
      <c r="O30" s="51"/>
      <c r="P30" s="51"/>
    </row>
    <row r="31" spans="10:16" x14ac:dyDescent="0.25">
      <c r="J31" s="51"/>
      <c r="K31" s="51"/>
      <c r="L31" s="51"/>
      <c r="M31" s="51"/>
      <c r="N31" s="51"/>
      <c r="O31" s="51"/>
      <c r="P31" s="51"/>
    </row>
    <row r="32" spans="10:16" x14ac:dyDescent="0.25">
      <c r="J32" s="51"/>
      <c r="K32" s="51"/>
      <c r="L32" s="51"/>
      <c r="M32" s="51"/>
      <c r="N32" s="51"/>
      <c r="O32" s="51"/>
      <c r="P32" s="51"/>
    </row>
    <row r="33" spans="10:16" x14ac:dyDescent="0.25">
      <c r="J33" s="51"/>
      <c r="K33" s="51"/>
      <c r="L33" s="51"/>
      <c r="M33" s="51"/>
      <c r="N33" s="51"/>
      <c r="O33" s="51"/>
      <c r="P33" s="51"/>
    </row>
    <row r="34" spans="10:16" x14ac:dyDescent="0.25">
      <c r="J34" s="51"/>
      <c r="K34" s="51"/>
      <c r="L34" s="51"/>
      <c r="M34" s="51"/>
      <c r="N34" s="51"/>
      <c r="O34" s="51"/>
      <c r="P34" s="51"/>
    </row>
  </sheetData>
  <mergeCells count="4">
    <mergeCell ref="A2:C2"/>
    <mergeCell ref="J2:P13"/>
    <mergeCell ref="J14:P34"/>
    <mergeCell ref="S2:T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zoomScale="110" zoomScaleNormal="110" workbookViewId="0">
      <selection activeCell="G16" sqref="G16"/>
    </sheetView>
  </sheetViews>
  <sheetFormatPr baseColWidth="10" defaultColWidth="10.85546875" defaultRowHeight="15" x14ac:dyDescent="0.25"/>
  <cols>
    <col min="1" max="1" width="18.42578125" style="1" customWidth="1"/>
    <col min="2" max="2" width="17.7109375" style="1" customWidth="1"/>
    <col min="3" max="3" width="5" style="1" bestFit="1" customWidth="1"/>
    <col min="4" max="4" width="6.42578125" style="1" customWidth="1"/>
    <col min="5" max="5" width="5" style="1" bestFit="1" customWidth="1"/>
    <col min="6" max="6" width="8.85546875" style="1" customWidth="1"/>
    <col min="7" max="7" width="13.7109375" style="1" bestFit="1" customWidth="1"/>
    <col min="8" max="8" width="19.28515625" style="1" bestFit="1" customWidth="1"/>
    <col min="9" max="16384" width="10.85546875" style="1"/>
  </cols>
  <sheetData>
    <row r="1" spans="1:8" x14ac:dyDescent="0.25">
      <c r="A1" s="56" t="s">
        <v>11</v>
      </c>
      <c r="B1" s="57"/>
      <c r="C1" s="57"/>
      <c r="D1" s="57"/>
      <c r="E1" s="57"/>
      <c r="F1" s="57"/>
      <c r="G1" s="57"/>
      <c r="H1" s="57"/>
    </row>
    <row r="2" spans="1:8" ht="15.75" thickBot="1" x14ac:dyDescent="0.3"/>
    <row r="3" spans="1:8" s="34" customFormat="1" ht="60" x14ac:dyDescent="0.25">
      <c r="A3" s="31" t="s">
        <v>7</v>
      </c>
      <c r="B3" s="32" t="s">
        <v>41</v>
      </c>
      <c r="C3" s="53" t="s">
        <v>37</v>
      </c>
      <c r="D3" s="54"/>
      <c r="E3" s="55"/>
      <c r="F3" s="32" t="s">
        <v>40</v>
      </c>
      <c r="G3" s="32" t="s">
        <v>48</v>
      </c>
      <c r="H3" s="33" t="s">
        <v>35</v>
      </c>
    </row>
    <row r="4" spans="1:8" s="34" customFormat="1" ht="30" x14ac:dyDescent="0.25">
      <c r="A4" s="35"/>
      <c r="B4" s="36"/>
      <c r="C4" s="38" t="s">
        <v>36</v>
      </c>
      <c r="D4" s="39" t="s">
        <v>38</v>
      </c>
      <c r="E4" s="40" t="s">
        <v>39</v>
      </c>
      <c r="F4" s="36" t="s">
        <v>44</v>
      </c>
      <c r="G4" s="44" t="s">
        <v>46</v>
      </c>
      <c r="H4" s="37"/>
    </row>
    <row r="5" spans="1:8" x14ac:dyDescent="0.25">
      <c r="A5" s="9" t="s">
        <v>0</v>
      </c>
      <c r="B5" s="41">
        <v>4000000</v>
      </c>
      <c r="C5" s="10">
        <v>1</v>
      </c>
      <c r="D5" s="10"/>
      <c r="E5" s="9"/>
      <c r="F5" s="43">
        <v>2.1999999999999999E-2</v>
      </c>
      <c r="G5" s="42">
        <f>B5*C5*F5</f>
        <v>88000</v>
      </c>
      <c r="H5" s="42">
        <f>(B5*F5)*C5+B5</f>
        <v>4088000</v>
      </c>
    </row>
    <row r="6" spans="1:8" x14ac:dyDescent="0.25">
      <c r="A6" s="9" t="s">
        <v>1</v>
      </c>
      <c r="B6" s="41">
        <v>4000000</v>
      </c>
      <c r="C6" s="10"/>
      <c r="D6" s="10">
        <v>6</v>
      </c>
      <c r="E6" s="9"/>
      <c r="F6" s="43">
        <v>2.1999999999999999E-2</v>
      </c>
      <c r="G6" s="42">
        <f>B6*D6/12*F6</f>
        <v>44000</v>
      </c>
      <c r="H6" s="42">
        <f>(B6*F6)*D6/12+B6</f>
        <v>4044000</v>
      </c>
    </row>
    <row r="7" spans="1:8" x14ac:dyDescent="0.25">
      <c r="A7" s="9" t="s">
        <v>2</v>
      </c>
      <c r="B7" s="41">
        <v>2000000</v>
      </c>
      <c r="C7" s="10">
        <v>2</v>
      </c>
      <c r="D7" s="10"/>
      <c r="E7" s="9"/>
      <c r="F7" s="43">
        <v>2.1999999999999999E-2</v>
      </c>
      <c r="G7" s="42">
        <f t="shared" ref="G7" si="0">B7*C7*F7</f>
        <v>88000</v>
      </c>
      <c r="H7" s="42">
        <f t="shared" ref="H7" si="1">(B7*F7)*C7+B7</f>
        <v>2088000</v>
      </c>
    </row>
    <row r="8" spans="1:8" x14ac:dyDescent="0.25">
      <c r="A8" s="9" t="s">
        <v>3</v>
      </c>
      <c r="B8" s="41">
        <v>2500000</v>
      </c>
      <c r="C8" s="10"/>
      <c r="D8" s="10">
        <v>3</v>
      </c>
      <c r="E8" s="9"/>
      <c r="F8" s="43">
        <v>2.1999999999999999E-2</v>
      </c>
      <c r="G8" s="42">
        <f>B8*D8/12*F8</f>
        <v>13750</v>
      </c>
      <c r="H8" s="42">
        <f>(B8*F8)*D8/12+B8</f>
        <v>2513750</v>
      </c>
    </row>
    <row r="9" spans="1:8" x14ac:dyDescent="0.25">
      <c r="A9" s="9" t="s">
        <v>4</v>
      </c>
      <c r="B9" s="41">
        <v>1250000</v>
      </c>
      <c r="C9" s="10"/>
      <c r="D9" s="10">
        <v>10</v>
      </c>
      <c r="E9" s="9"/>
      <c r="F9" s="43">
        <v>2.1999999999999999E-2</v>
      </c>
      <c r="G9" s="42">
        <f>B9*D9/12*F9</f>
        <v>22916.666666666664</v>
      </c>
      <c r="H9" s="42">
        <f>(B9*F9)*D9/12+B9</f>
        <v>1272916.6666666667</v>
      </c>
    </row>
    <row r="10" spans="1:8" x14ac:dyDescent="0.25">
      <c r="A10" s="9" t="s">
        <v>5</v>
      </c>
      <c r="B10" s="41">
        <v>3500000</v>
      </c>
      <c r="C10" s="10"/>
      <c r="D10" s="10">
        <v>15</v>
      </c>
      <c r="E10" s="9"/>
      <c r="F10" s="43">
        <v>2.1999999999999999E-2</v>
      </c>
      <c r="G10" s="42">
        <f>B10*D10/12*F10</f>
        <v>96250</v>
      </c>
      <c r="H10" s="42">
        <f>(B10*F10)*D10/12+B10</f>
        <v>3596250</v>
      </c>
    </row>
    <row r="11" spans="1:8" x14ac:dyDescent="0.25">
      <c r="A11" s="9" t="s">
        <v>6</v>
      </c>
      <c r="B11" s="41">
        <v>3500000</v>
      </c>
      <c r="C11" s="10"/>
      <c r="D11" s="10">
        <v>18</v>
      </c>
      <c r="E11" s="9"/>
      <c r="F11" s="43">
        <v>2.1999999999999999E-2</v>
      </c>
      <c r="G11" s="42">
        <f>B11*D11/12*F11</f>
        <v>115500</v>
      </c>
      <c r="H11" s="42">
        <f>(B11*F11)*D11/12+B11</f>
        <v>3615500</v>
      </c>
    </row>
    <row r="12" spans="1:8" x14ac:dyDescent="0.25">
      <c r="A12" s="9" t="s">
        <v>10</v>
      </c>
      <c r="B12" s="41">
        <v>5500000</v>
      </c>
      <c r="C12" s="10"/>
      <c r="D12" s="10">
        <v>20</v>
      </c>
      <c r="E12" s="9"/>
      <c r="F12" s="43">
        <v>2.1999999999999999E-2</v>
      </c>
      <c r="G12" s="42">
        <f>B12*D12/12*F12</f>
        <v>201666.66666666663</v>
      </c>
      <c r="H12" s="42">
        <f>(B12*F12)*D12/12+B12</f>
        <v>5701666.666666667</v>
      </c>
    </row>
    <row r="14" spans="1:8" ht="15.75" thickBot="1" x14ac:dyDescent="0.3"/>
    <row r="15" spans="1:8" ht="60" x14ac:dyDescent="0.25">
      <c r="A15" s="31" t="s">
        <v>7</v>
      </c>
      <c r="B15" s="32" t="s">
        <v>41</v>
      </c>
      <c r="C15" s="53" t="s">
        <v>42</v>
      </c>
      <c r="D15" s="54"/>
      <c r="E15" s="55"/>
      <c r="F15" s="32" t="s">
        <v>43</v>
      </c>
      <c r="G15" s="32" t="s">
        <v>49</v>
      </c>
      <c r="H15" s="33" t="s">
        <v>35</v>
      </c>
    </row>
    <row r="16" spans="1:8" ht="37.5" x14ac:dyDescent="0.25">
      <c r="A16" s="35"/>
      <c r="B16" s="36"/>
      <c r="C16" s="38" t="s">
        <v>36</v>
      </c>
      <c r="D16" s="39" t="s">
        <v>38</v>
      </c>
      <c r="E16" s="40" t="s">
        <v>39</v>
      </c>
      <c r="F16" s="36" t="s">
        <v>45</v>
      </c>
      <c r="G16" s="46" t="s">
        <v>47</v>
      </c>
      <c r="H16" s="45"/>
    </row>
    <row r="17" spans="1:8" x14ac:dyDescent="0.25">
      <c r="A17" s="9" t="s">
        <v>0</v>
      </c>
      <c r="B17" s="41">
        <v>4000000</v>
      </c>
      <c r="C17" s="10">
        <v>1</v>
      </c>
      <c r="D17" s="10"/>
      <c r="E17" s="9"/>
      <c r="F17" s="43">
        <v>2.1999999999999999E-2</v>
      </c>
      <c r="G17" s="42">
        <f>B17*(1+F17)^C17-B17</f>
        <v>88000</v>
      </c>
      <c r="H17" s="42">
        <f>B17*(1+F17)^C17</f>
        <v>4088000</v>
      </c>
    </row>
    <row r="18" spans="1:8" x14ac:dyDescent="0.25">
      <c r="A18" s="9" t="s">
        <v>1</v>
      </c>
      <c r="B18" s="41">
        <v>4000000</v>
      </c>
      <c r="C18" s="10"/>
      <c r="D18" s="10">
        <v>6</v>
      </c>
      <c r="E18" s="9"/>
      <c r="F18" s="43">
        <v>2.1999999999999999E-2</v>
      </c>
      <c r="G18" s="42">
        <f>B18*(1+F18)^(D18/12)-B18</f>
        <v>43760.625952035654</v>
      </c>
      <c r="H18" s="42">
        <f t="shared" ref="H18:H24" si="2">B18*(1+F18)^C18</f>
        <v>4000000</v>
      </c>
    </row>
    <row r="19" spans="1:8" x14ac:dyDescent="0.25">
      <c r="A19" s="9" t="s">
        <v>2</v>
      </c>
      <c r="B19" s="41">
        <v>2000000</v>
      </c>
      <c r="C19" s="10">
        <v>2</v>
      </c>
      <c r="D19" s="10"/>
      <c r="E19" s="9"/>
      <c r="F19" s="43">
        <v>2.1999999999999999E-2</v>
      </c>
      <c r="G19" s="42">
        <f t="shared" ref="G19" si="3">B19*(1+F19)^C19-B19</f>
        <v>88968</v>
      </c>
      <c r="H19" s="42">
        <f t="shared" si="2"/>
        <v>2088968</v>
      </c>
    </row>
    <row r="20" spans="1:8" x14ac:dyDescent="0.25">
      <c r="A20" s="9" t="s">
        <v>3</v>
      </c>
      <c r="B20" s="41">
        <v>2500000</v>
      </c>
      <c r="C20" s="10"/>
      <c r="D20" s="10">
        <v>3</v>
      </c>
      <c r="E20" s="9"/>
      <c r="F20" s="43">
        <v>2.1999999999999999E-2</v>
      </c>
      <c r="G20" s="42">
        <f t="shared" ref="G20:G24" si="4">B20*(1+F20)^(D20/12)-B20</f>
        <v>13637.99661965156</v>
      </c>
      <c r="H20" s="42">
        <f t="shared" si="2"/>
        <v>2500000</v>
      </c>
    </row>
    <row r="21" spans="1:8" x14ac:dyDescent="0.25">
      <c r="A21" s="9" t="s">
        <v>4</v>
      </c>
      <c r="B21" s="41">
        <v>1250000</v>
      </c>
      <c r="C21" s="10"/>
      <c r="D21" s="10">
        <v>10</v>
      </c>
      <c r="E21" s="9"/>
      <c r="F21" s="43">
        <v>2.1999999999999999E-2</v>
      </c>
      <c r="G21" s="42">
        <f t="shared" si="4"/>
        <v>22875.008005252574</v>
      </c>
      <c r="H21" s="42">
        <f t="shared" si="2"/>
        <v>1250000</v>
      </c>
    </row>
    <row r="22" spans="1:8" x14ac:dyDescent="0.25">
      <c r="A22" s="9" t="s">
        <v>5</v>
      </c>
      <c r="B22" s="41">
        <v>3500000</v>
      </c>
      <c r="C22" s="10"/>
      <c r="D22" s="10">
        <v>15</v>
      </c>
      <c r="E22" s="9"/>
      <c r="F22" s="43">
        <v>2.1999999999999999E-2</v>
      </c>
      <c r="G22" s="42">
        <f t="shared" si="4"/>
        <v>96513.245563398115</v>
      </c>
      <c r="H22" s="42">
        <f t="shared" si="2"/>
        <v>3500000</v>
      </c>
    </row>
    <row r="23" spans="1:8" x14ac:dyDescent="0.25">
      <c r="A23" s="9" t="s">
        <v>6</v>
      </c>
      <c r="B23" s="41">
        <v>3500000</v>
      </c>
      <c r="C23" s="10"/>
      <c r="D23" s="10">
        <v>18</v>
      </c>
      <c r="E23" s="9"/>
      <c r="F23" s="43">
        <v>2.1999999999999999E-2</v>
      </c>
      <c r="G23" s="42">
        <f t="shared" si="4"/>
        <v>116132.93975760788</v>
      </c>
      <c r="H23" s="42">
        <f t="shared" si="2"/>
        <v>3500000</v>
      </c>
    </row>
    <row r="24" spans="1:8" x14ac:dyDescent="0.25">
      <c r="A24" s="9" t="s">
        <v>10</v>
      </c>
      <c r="B24" s="41">
        <v>5500000</v>
      </c>
      <c r="C24" s="10"/>
      <c r="D24" s="10">
        <v>20</v>
      </c>
      <c r="E24" s="9"/>
      <c r="F24" s="43">
        <v>2.1999999999999999E-2</v>
      </c>
      <c r="G24" s="42">
        <f t="shared" si="4"/>
        <v>203141.96673538815</v>
      </c>
      <c r="H24" s="42">
        <f t="shared" si="2"/>
        <v>5500000</v>
      </c>
    </row>
  </sheetData>
  <mergeCells count="3">
    <mergeCell ref="C3:E3"/>
    <mergeCell ref="C15:E15"/>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26" sqref="C26"/>
    </sheetView>
  </sheetViews>
  <sheetFormatPr baseColWidth="10" defaultColWidth="10.85546875" defaultRowHeight="15" x14ac:dyDescent="0.25"/>
  <cols>
    <col min="1" max="1" width="23.140625" style="1" customWidth="1"/>
    <col min="2" max="2" width="14.42578125" style="1" customWidth="1"/>
    <col min="3" max="3" width="17.42578125" style="1" customWidth="1"/>
    <col min="4" max="4" width="24.42578125" style="1" customWidth="1"/>
    <col min="5" max="6" width="20.42578125" style="1" customWidth="1"/>
    <col min="7" max="7" width="26.42578125" style="1" customWidth="1"/>
    <col min="8" max="16384" width="10.85546875" style="1"/>
  </cols>
  <sheetData>
    <row r="1" spans="1:7" ht="15.75" thickBot="1" x14ac:dyDescent="0.3">
      <c r="A1" s="47" t="s">
        <v>11</v>
      </c>
      <c r="B1" s="48"/>
      <c r="C1" s="49"/>
    </row>
    <row r="2" spans="1:7" ht="18" thickBot="1" x14ac:dyDescent="0.3">
      <c r="E2" s="3" t="s">
        <v>31</v>
      </c>
      <c r="G2" s="3" t="s">
        <v>33</v>
      </c>
    </row>
    <row r="3" spans="1:7" ht="15.75" thickBot="1" x14ac:dyDescent="0.3">
      <c r="A3" s="4" t="s">
        <v>7</v>
      </c>
      <c r="B3" s="11" t="s">
        <v>27</v>
      </c>
      <c r="C3" s="12" t="s">
        <v>28</v>
      </c>
      <c r="D3" s="2" t="s">
        <v>30</v>
      </c>
      <c r="E3" s="13" t="s">
        <v>29</v>
      </c>
      <c r="F3" s="14" t="s">
        <v>25</v>
      </c>
      <c r="G3" s="15" t="s">
        <v>26</v>
      </c>
    </row>
    <row r="4" spans="1:7" x14ac:dyDescent="0.25">
      <c r="A4" s="7" t="s">
        <v>0</v>
      </c>
      <c r="B4" s="8">
        <v>4000000</v>
      </c>
      <c r="C4" s="16">
        <f>12/12</f>
        <v>1</v>
      </c>
      <c r="D4" s="17">
        <v>2.1999999999999999E-2</v>
      </c>
      <c r="E4" s="18">
        <f xml:space="preserve"> B4*(1+D4)^C4</f>
        <v>4088000</v>
      </c>
      <c r="F4" s="18">
        <f>E4-B4</f>
        <v>88000</v>
      </c>
      <c r="G4" s="19">
        <f>B4*D4*C4</f>
        <v>88000</v>
      </c>
    </row>
    <row r="5" spans="1:7" x14ac:dyDescent="0.25">
      <c r="A5" s="9" t="s">
        <v>1</v>
      </c>
      <c r="B5" s="10">
        <v>4000000</v>
      </c>
      <c r="C5" s="16">
        <f>6/12</f>
        <v>0.5</v>
      </c>
      <c r="D5" s="20">
        <v>2.1999999999999999E-2</v>
      </c>
      <c r="E5" s="18">
        <f t="shared" ref="E5:E11" si="0" xml:space="preserve"> B5*(1+D5)^C5</f>
        <v>4043760.6259520357</v>
      </c>
      <c r="F5" s="18">
        <f t="shared" ref="F5:F11" si="1">E5-B5</f>
        <v>43760.625952035654</v>
      </c>
      <c r="G5" s="19">
        <f t="shared" ref="G5:G11" si="2">B5*D5*C5</f>
        <v>44000</v>
      </c>
    </row>
    <row r="6" spans="1:7" x14ac:dyDescent="0.25">
      <c r="A6" s="9" t="s">
        <v>2</v>
      </c>
      <c r="B6" s="10">
        <v>2000000</v>
      </c>
      <c r="C6" s="16">
        <f>24/12</f>
        <v>2</v>
      </c>
      <c r="D6" s="20">
        <v>2.1999999999999999E-2</v>
      </c>
      <c r="E6" s="18">
        <f xml:space="preserve"> B6*(1+D6)^C6</f>
        <v>2088968</v>
      </c>
      <c r="F6" s="18">
        <f t="shared" si="1"/>
        <v>88968</v>
      </c>
      <c r="G6" s="19">
        <f t="shared" si="2"/>
        <v>88000</v>
      </c>
    </row>
    <row r="7" spans="1:7" x14ac:dyDescent="0.25">
      <c r="A7" s="9" t="s">
        <v>3</v>
      </c>
      <c r="B7" s="10">
        <v>2500000</v>
      </c>
      <c r="C7" s="16">
        <f>3/12</f>
        <v>0.25</v>
      </c>
      <c r="D7" s="20">
        <v>2.1999999999999999E-2</v>
      </c>
      <c r="E7" s="18">
        <f t="shared" si="0"/>
        <v>2513637.9966196516</v>
      </c>
      <c r="F7" s="18">
        <f t="shared" si="1"/>
        <v>13637.99661965156</v>
      </c>
      <c r="G7" s="19">
        <f t="shared" si="2"/>
        <v>13750</v>
      </c>
    </row>
    <row r="8" spans="1:7" x14ac:dyDescent="0.25">
      <c r="A8" s="9" t="s">
        <v>4</v>
      </c>
      <c r="B8" s="10">
        <v>1250000</v>
      </c>
      <c r="C8" s="16">
        <f>10/12</f>
        <v>0.83333333333333337</v>
      </c>
      <c r="D8" s="20">
        <v>2.1999999999999999E-2</v>
      </c>
      <c r="E8" s="18">
        <f t="shared" si="0"/>
        <v>1272875.0080052526</v>
      </c>
      <c r="F8" s="18">
        <f t="shared" si="1"/>
        <v>22875.008005252574</v>
      </c>
      <c r="G8" s="19">
        <f t="shared" si="2"/>
        <v>22916.666666666668</v>
      </c>
    </row>
    <row r="9" spans="1:7" x14ac:dyDescent="0.25">
      <c r="A9" s="9" t="s">
        <v>5</v>
      </c>
      <c r="B9" s="10">
        <v>3500000</v>
      </c>
      <c r="C9" s="16">
        <f>15/12</f>
        <v>1.25</v>
      </c>
      <c r="D9" s="20">
        <v>2.1999999999999999E-2</v>
      </c>
      <c r="E9" s="18">
        <f t="shared" si="0"/>
        <v>3596513.2455633981</v>
      </c>
      <c r="F9" s="18">
        <f t="shared" si="1"/>
        <v>96513.245563398115</v>
      </c>
      <c r="G9" s="19">
        <f t="shared" si="2"/>
        <v>96250</v>
      </c>
    </row>
    <row r="10" spans="1:7" x14ac:dyDescent="0.25">
      <c r="A10" s="9" t="s">
        <v>6</v>
      </c>
      <c r="B10" s="10">
        <v>3500000</v>
      </c>
      <c r="C10" s="16">
        <f>18/12</f>
        <v>1.5</v>
      </c>
      <c r="D10" s="20">
        <v>2.1999999999999999E-2</v>
      </c>
      <c r="E10" s="18">
        <f t="shared" si="0"/>
        <v>3616132.9397576079</v>
      </c>
      <c r="F10" s="18">
        <f t="shared" si="1"/>
        <v>116132.93975760788</v>
      </c>
      <c r="G10" s="19">
        <f t="shared" si="2"/>
        <v>115500</v>
      </c>
    </row>
    <row r="11" spans="1:7" x14ac:dyDescent="0.25">
      <c r="A11" s="9" t="s">
        <v>10</v>
      </c>
      <c r="B11" s="10">
        <v>5500000</v>
      </c>
      <c r="C11" s="16">
        <f>20/12</f>
        <v>1.6666666666666667</v>
      </c>
      <c r="D11" s="20">
        <v>2.1999999999999999E-2</v>
      </c>
      <c r="E11" s="18">
        <f t="shared" si="0"/>
        <v>5703141.9667353882</v>
      </c>
      <c r="F11" s="18">
        <f t="shared" si="1"/>
        <v>203141.96673538815</v>
      </c>
      <c r="G11" s="19">
        <f t="shared" si="2"/>
        <v>201666.66666666669</v>
      </c>
    </row>
    <row r="12" spans="1:7" x14ac:dyDescent="0.25">
      <c r="A12" s="9"/>
      <c r="B12" s="9"/>
      <c r="C12" s="9"/>
      <c r="D12" s="9"/>
      <c r="E12" s="9"/>
      <c r="F12" s="9"/>
      <c r="G12" s="9"/>
    </row>
    <row r="13" spans="1:7" ht="15.75" thickBot="1" x14ac:dyDescent="0.3"/>
    <row r="14" spans="1:7" ht="15.75" thickBot="1" x14ac:dyDescent="0.3">
      <c r="A14" s="4" t="s">
        <v>7</v>
      </c>
      <c r="B14" s="11" t="s">
        <v>23</v>
      </c>
      <c r="C14" s="21" t="s">
        <v>24</v>
      </c>
      <c r="D14" s="22" t="s">
        <v>30</v>
      </c>
      <c r="E14" s="23" t="s">
        <v>32</v>
      </c>
      <c r="F14" s="24" t="s">
        <v>25</v>
      </c>
      <c r="G14" s="25" t="s">
        <v>34</v>
      </c>
    </row>
    <row r="15" spans="1:7" x14ac:dyDescent="0.25">
      <c r="A15" s="7" t="s">
        <v>0</v>
      </c>
      <c r="B15" s="8">
        <f>4000000</f>
        <v>4000000</v>
      </c>
      <c r="C15" s="16">
        <f>12/12</f>
        <v>1</v>
      </c>
      <c r="D15" s="26">
        <v>2.1999999999999999E-2</v>
      </c>
      <c r="E15" s="27">
        <f>FV(D15,C15,,B15)</f>
        <v>-4088000</v>
      </c>
      <c r="F15" s="27">
        <f>E15+B15</f>
        <v>-88000</v>
      </c>
      <c r="G15" s="28"/>
    </row>
    <row r="16" spans="1:7" x14ac:dyDescent="0.25">
      <c r="A16" s="9" t="s">
        <v>1</v>
      </c>
      <c r="B16" s="10">
        <v>4000000</v>
      </c>
      <c r="C16" s="16">
        <f>6/12</f>
        <v>0.5</v>
      </c>
      <c r="D16" s="26">
        <v>2.1999999999999999E-2</v>
      </c>
      <c r="E16" s="27">
        <f t="shared" ref="E16:E22" si="3">FV(D16,C16,,B16)</f>
        <v>-4043760.6259520357</v>
      </c>
      <c r="F16" s="27">
        <f t="shared" ref="F16:F22" si="4">E16+B16</f>
        <v>-43760.625952035654</v>
      </c>
      <c r="G16" s="29"/>
    </row>
    <row r="17" spans="1:7" x14ac:dyDescent="0.25">
      <c r="A17" s="9" t="s">
        <v>2</v>
      </c>
      <c r="B17" s="10">
        <v>2000000</v>
      </c>
      <c r="C17" s="16">
        <f>24/12</f>
        <v>2</v>
      </c>
      <c r="D17" s="26">
        <v>2.1999999999999999E-2</v>
      </c>
      <c r="E17" s="27">
        <f t="shared" si="3"/>
        <v>-2088968</v>
      </c>
      <c r="F17" s="27">
        <f t="shared" si="4"/>
        <v>-88968</v>
      </c>
      <c r="G17" s="29"/>
    </row>
    <row r="18" spans="1:7" x14ac:dyDescent="0.25">
      <c r="A18" s="9" t="s">
        <v>3</v>
      </c>
      <c r="B18" s="10">
        <v>2500000</v>
      </c>
      <c r="C18" s="16">
        <f>3/12</f>
        <v>0.25</v>
      </c>
      <c r="D18" s="26">
        <v>2.1999999999999999E-2</v>
      </c>
      <c r="E18" s="27">
        <f t="shared" si="3"/>
        <v>-2513637.9966196516</v>
      </c>
      <c r="F18" s="27">
        <f t="shared" si="4"/>
        <v>-13637.99661965156</v>
      </c>
      <c r="G18" s="29"/>
    </row>
    <row r="19" spans="1:7" x14ac:dyDescent="0.25">
      <c r="A19" s="9" t="s">
        <v>4</v>
      </c>
      <c r="B19" s="10">
        <v>1250000</v>
      </c>
      <c r="C19" s="16">
        <f>10/12</f>
        <v>0.83333333333333337</v>
      </c>
      <c r="D19" s="26">
        <v>2.1999999999999999E-2</v>
      </c>
      <c r="E19" s="27">
        <f t="shared" si="3"/>
        <v>-1272875.0080052526</v>
      </c>
      <c r="F19" s="27">
        <f t="shared" si="4"/>
        <v>-22875.008005252574</v>
      </c>
      <c r="G19" s="29"/>
    </row>
    <row r="20" spans="1:7" x14ac:dyDescent="0.25">
      <c r="A20" s="9" t="s">
        <v>5</v>
      </c>
      <c r="B20" s="10">
        <v>3500000</v>
      </c>
      <c r="C20" s="16">
        <f>15/12</f>
        <v>1.25</v>
      </c>
      <c r="D20" s="26">
        <v>2.1999999999999999E-2</v>
      </c>
      <c r="E20" s="27">
        <f t="shared" si="3"/>
        <v>-3596513.2455633981</v>
      </c>
      <c r="F20" s="27">
        <f t="shared" si="4"/>
        <v>-96513.245563398115</v>
      </c>
      <c r="G20" s="29"/>
    </row>
    <row r="21" spans="1:7" x14ac:dyDescent="0.25">
      <c r="A21" s="9" t="s">
        <v>6</v>
      </c>
      <c r="B21" s="10">
        <v>3500000</v>
      </c>
      <c r="C21" s="16">
        <f>18/12</f>
        <v>1.5</v>
      </c>
      <c r="D21" s="26">
        <v>2.1999999999999999E-2</v>
      </c>
      <c r="E21" s="27">
        <f t="shared" si="3"/>
        <v>-3616132.9397576079</v>
      </c>
      <c r="F21" s="27">
        <f t="shared" si="4"/>
        <v>-116132.93975760788</v>
      </c>
      <c r="G21" s="29"/>
    </row>
    <row r="22" spans="1:7" x14ac:dyDescent="0.25">
      <c r="A22" s="9" t="s">
        <v>10</v>
      </c>
      <c r="B22" s="10">
        <v>5500000</v>
      </c>
      <c r="C22" s="16">
        <f>20/12</f>
        <v>1.6666666666666667</v>
      </c>
      <c r="D22" s="26">
        <v>2.1999999999999999E-2</v>
      </c>
      <c r="E22" s="27">
        <f t="shared" si="3"/>
        <v>-5703141.9667353882</v>
      </c>
      <c r="F22" s="27">
        <f t="shared" si="4"/>
        <v>-203141.96673538815</v>
      </c>
      <c r="G22" s="30"/>
    </row>
  </sheetData>
  <mergeCells count="1">
    <mergeCell ref="A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Ejercicio</vt:lpstr>
      <vt:lpstr>Envio 2</vt:lpstr>
      <vt:lpstr>Envio 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dc:creator>
  <cp:lastModifiedBy>Patricia</cp:lastModifiedBy>
  <dcterms:created xsi:type="dcterms:W3CDTF">2018-06-18T22:35:53Z</dcterms:created>
  <dcterms:modified xsi:type="dcterms:W3CDTF">2018-07-07T16:49:01Z</dcterms:modified>
</cp:coreProperties>
</file>