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64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G9" i="1" l="1"/>
  <c r="G8" i="1"/>
  <c r="G5" i="1"/>
  <c r="G4" i="1"/>
  <c r="F19" i="1" l="1"/>
  <c r="F21" i="1"/>
  <c r="F23" i="1"/>
  <c r="F25" i="1"/>
  <c r="F27" i="1"/>
  <c r="F17" i="1"/>
  <c r="F18" i="1"/>
  <c r="F20" i="1"/>
  <c r="F22" i="1"/>
  <c r="F24" i="1"/>
  <c r="F26" i="1"/>
  <c r="F28" i="1"/>
  <c r="G19" i="1"/>
  <c r="G21" i="1"/>
  <c r="G23" i="1"/>
  <c r="G25" i="1"/>
  <c r="G27" i="1"/>
  <c r="G17" i="1"/>
  <c r="G18" i="1"/>
  <c r="G20" i="1"/>
  <c r="G22" i="1"/>
  <c r="G24" i="1"/>
  <c r="G26" i="1"/>
  <c r="G28" i="1"/>
  <c r="G6" i="1"/>
  <c r="H6" i="1" s="1"/>
  <c r="H26" i="1" l="1"/>
  <c r="H22" i="1"/>
  <c r="H18" i="1"/>
  <c r="H27" i="1"/>
  <c r="H23" i="1"/>
  <c r="H19" i="1"/>
  <c r="H28" i="1"/>
  <c r="H24" i="1"/>
  <c r="H20" i="1"/>
  <c r="H17" i="1"/>
  <c r="H25" i="1"/>
  <c r="H21" i="1"/>
  <c r="G7" i="1"/>
  <c r="H7" i="1" s="1"/>
  <c r="L5" i="1" s="1"/>
  <c r="K6" i="1" l="1"/>
  <c r="L6" i="1" s="1"/>
  <c r="M5" i="1"/>
  <c r="K7" i="1" l="1"/>
  <c r="L7" i="1" l="1"/>
  <c r="M6" i="1"/>
  <c r="K8" i="1" l="1"/>
  <c r="L8" i="1" s="1"/>
  <c r="M7" i="1"/>
  <c r="K9" i="1" l="1"/>
  <c r="M8" i="1"/>
  <c r="L9" i="1" l="1"/>
  <c r="N5" i="1" s="1" a="1"/>
  <c r="N5" i="1" s="1"/>
  <c r="N6" i="1" l="1"/>
  <c r="N7" i="1"/>
  <c r="N8" i="1"/>
  <c r="N9" i="1"/>
  <c r="M9" i="1"/>
  <c r="O5" i="1"/>
  <c r="N10" i="1" l="1"/>
  <c r="P6" i="1" s="1"/>
  <c r="O6" i="1"/>
  <c r="O7" i="1" s="1"/>
  <c r="O8" i="1" s="1"/>
  <c r="O9" i="1" s="1"/>
  <c r="P7" i="1"/>
  <c r="P5" i="1"/>
  <c r="P8" i="1" l="1"/>
  <c r="P9" i="1"/>
  <c r="P10" i="1" l="1"/>
</calcChain>
</file>

<file path=xl/sharedStrings.xml><?xml version="1.0" encoding="utf-8"?>
<sst xmlns="http://schemas.openxmlformats.org/spreadsheetml/2006/main" count="48" uniqueCount="35">
  <si>
    <t>nombre</t>
  </si>
  <si>
    <t>Aida</t>
  </si>
  <si>
    <t>Henry</t>
  </si>
  <si>
    <t>Luz maria</t>
  </si>
  <si>
    <t>Natalia</t>
  </si>
  <si>
    <t>Manuel</t>
  </si>
  <si>
    <t>Rango</t>
  </si>
  <si>
    <t>m</t>
  </si>
  <si>
    <t>c</t>
  </si>
  <si>
    <t>N</t>
  </si>
  <si>
    <t xml:space="preserve">Valor Maximo </t>
  </si>
  <si>
    <t>Valor minimo</t>
  </si>
  <si>
    <t>INTERVALOS</t>
  </si>
  <si>
    <t>INTERVALOS DE CLASE</t>
  </si>
  <si>
    <t xml:space="preserve">LIMITE INFERIOR </t>
  </si>
  <si>
    <t>LIMITE SUPERIOR</t>
  </si>
  <si>
    <t>Diferencia</t>
  </si>
  <si>
    <t>Xi</t>
  </si>
  <si>
    <t>Fi</t>
  </si>
  <si>
    <t>Edades</t>
  </si>
  <si>
    <t>David</t>
  </si>
  <si>
    <t>Carmen</t>
  </si>
  <si>
    <t>Enar</t>
  </si>
  <si>
    <t>Armando</t>
  </si>
  <si>
    <t>Ana Lucia</t>
  </si>
  <si>
    <t>Valentina</t>
  </si>
  <si>
    <t>Danna</t>
  </si>
  <si>
    <t>hi</t>
  </si>
  <si>
    <t>%</t>
  </si>
  <si>
    <t>fi</t>
  </si>
  <si>
    <t>Redondeo</t>
  </si>
  <si>
    <t xml:space="preserve"> Maximo </t>
  </si>
  <si>
    <t>minimo</t>
  </si>
  <si>
    <t>Todos</t>
  </si>
  <si>
    <t>DATOS ENCUESTADOS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</si>
</sst>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COLUMNAS</a:t>
            </a:r>
            <a:r>
              <a:rPr lang="es-CO" baseline="0"/>
              <a:t> APILADAS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90286351706036749"/>
          <c:h val="0.514909230096238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Hoja1!$F$16</c:f>
              <c:strCache>
                <c:ptCount val="1"/>
                <c:pt idx="0">
                  <c:v> Maximo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Hoja1!$E$17:$E$28</c:f>
              <c:strCache>
                <c:ptCount val="12"/>
                <c:pt idx="0">
                  <c:v>David</c:v>
                </c:pt>
                <c:pt idx="1">
                  <c:v>Aida</c:v>
                </c:pt>
                <c:pt idx="2">
                  <c:v>Henry</c:v>
                </c:pt>
                <c:pt idx="3">
                  <c:v>Luz maria</c:v>
                </c:pt>
                <c:pt idx="4">
                  <c:v>Natalia</c:v>
                </c:pt>
                <c:pt idx="5">
                  <c:v>Manuel</c:v>
                </c:pt>
                <c:pt idx="6">
                  <c:v>Carmen</c:v>
                </c:pt>
                <c:pt idx="7">
                  <c:v>Enar</c:v>
                </c:pt>
                <c:pt idx="8">
                  <c:v>Armando</c:v>
                </c:pt>
                <c:pt idx="9">
                  <c:v>Ana Lucia</c:v>
                </c:pt>
                <c:pt idx="10">
                  <c:v>Valentina</c:v>
                </c:pt>
                <c:pt idx="11">
                  <c:v>Danna</c:v>
                </c:pt>
              </c:strCache>
            </c:strRef>
          </c:cat>
          <c:val>
            <c:numRef>
              <c:f>Hoja1!$F$17:$F$28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3-477C-934A-E7CCD2BD1C31}"/>
            </c:ext>
          </c:extLst>
        </c:ser>
        <c:ser>
          <c:idx val="1"/>
          <c:order val="1"/>
          <c:tx>
            <c:strRef>
              <c:f>Hoja1!$G$16</c:f>
              <c:strCache>
                <c:ptCount val="1"/>
                <c:pt idx="0">
                  <c:v>minimo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Hoja1!$E$17:$E$28</c:f>
              <c:strCache>
                <c:ptCount val="12"/>
                <c:pt idx="0">
                  <c:v>David</c:v>
                </c:pt>
                <c:pt idx="1">
                  <c:v>Aida</c:v>
                </c:pt>
                <c:pt idx="2">
                  <c:v>Henry</c:v>
                </c:pt>
                <c:pt idx="3">
                  <c:v>Luz maria</c:v>
                </c:pt>
                <c:pt idx="4">
                  <c:v>Natalia</c:v>
                </c:pt>
                <c:pt idx="5">
                  <c:v>Manuel</c:v>
                </c:pt>
                <c:pt idx="6">
                  <c:v>Carmen</c:v>
                </c:pt>
                <c:pt idx="7">
                  <c:v>Enar</c:v>
                </c:pt>
                <c:pt idx="8">
                  <c:v>Armando</c:v>
                </c:pt>
                <c:pt idx="9">
                  <c:v>Ana Lucia</c:v>
                </c:pt>
                <c:pt idx="10">
                  <c:v>Valentina</c:v>
                </c:pt>
                <c:pt idx="11">
                  <c:v>Danna</c:v>
                </c:pt>
              </c:strCache>
            </c:strRef>
          </c:cat>
          <c:val>
            <c:numRef>
              <c:f>Hoja1!$G$17:$G$28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3-477C-934A-E7CCD2BD1C31}"/>
            </c:ext>
          </c:extLst>
        </c:ser>
        <c:ser>
          <c:idx val="2"/>
          <c:order val="2"/>
          <c:tx>
            <c:strRef>
              <c:f>Hoja1!$H$16</c:f>
              <c:strCache>
                <c:ptCount val="1"/>
                <c:pt idx="0">
                  <c:v>Todos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Hoja1!$E$17:$E$28</c:f>
              <c:strCache>
                <c:ptCount val="12"/>
                <c:pt idx="0">
                  <c:v>David</c:v>
                </c:pt>
                <c:pt idx="1">
                  <c:v>Aida</c:v>
                </c:pt>
                <c:pt idx="2">
                  <c:v>Henry</c:v>
                </c:pt>
                <c:pt idx="3">
                  <c:v>Luz maria</c:v>
                </c:pt>
                <c:pt idx="4">
                  <c:v>Natalia</c:v>
                </c:pt>
                <c:pt idx="5">
                  <c:v>Manuel</c:v>
                </c:pt>
                <c:pt idx="6">
                  <c:v>Carmen</c:v>
                </c:pt>
                <c:pt idx="7">
                  <c:v>Enar</c:v>
                </c:pt>
                <c:pt idx="8">
                  <c:v>Armando</c:v>
                </c:pt>
                <c:pt idx="9">
                  <c:v>Ana Lucia</c:v>
                </c:pt>
                <c:pt idx="10">
                  <c:v>Valentina</c:v>
                </c:pt>
                <c:pt idx="11">
                  <c:v>Danna</c:v>
                </c:pt>
              </c:strCache>
            </c:strRef>
          </c:cat>
          <c:val>
            <c:numRef>
              <c:f>Hoja1!$H$17:$H$28</c:f>
              <c:numCache>
                <c:formatCode>General</c:formatCode>
                <c:ptCount val="12"/>
                <c:pt idx="0">
                  <c:v>19</c:v>
                </c:pt>
                <c:pt idx="1">
                  <c:v>61</c:v>
                </c:pt>
                <c:pt idx="2">
                  <c:v>0</c:v>
                </c:pt>
                <c:pt idx="3">
                  <c:v>43</c:v>
                </c:pt>
                <c:pt idx="4">
                  <c:v>12</c:v>
                </c:pt>
                <c:pt idx="5">
                  <c:v>0</c:v>
                </c:pt>
                <c:pt idx="6">
                  <c:v>62</c:v>
                </c:pt>
                <c:pt idx="7">
                  <c:v>45</c:v>
                </c:pt>
                <c:pt idx="8">
                  <c:v>44</c:v>
                </c:pt>
                <c:pt idx="9">
                  <c:v>40</c:v>
                </c:pt>
                <c:pt idx="10">
                  <c:v>18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3-477C-934A-E7CCD2BD1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317336"/>
        <c:axId val="389318904"/>
      </c:barChart>
      <c:catAx>
        <c:axId val="389317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18904"/>
        <c:crosses val="autoZero"/>
        <c:auto val="1"/>
        <c:lblAlgn val="ctr"/>
        <c:lblOffset val="100"/>
        <c:noMultiLvlLbl val="0"/>
      </c:catAx>
      <c:valAx>
        <c:axId val="38931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1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14</xdr:row>
      <xdr:rowOff>52387</xdr:rowOff>
    </xdr:from>
    <xdr:to>
      <xdr:col>14</xdr:col>
      <xdr:colOff>419100</xdr:colOff>
      <xdr:row>28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3:Q28"/>
  <sheetViews>
    <sheetView tabSelected="1" topLeftCell="B1" workbookViewId="0">
      <selection activeCell="C7" sqref="C7"/>
    </sheetView>
  </sheetViews>
  <sheetFormatPr baseColWidth="10" defaultRowHeight="15" x14ac:dyDescent="0.25"/>
  <cols>
    <col min="1" max="1" width="5.5703125" style="1" customWidth="1"/>
    <col min="2" max="4" width="11.42578125" style="1"/>
    <col min="5" max="5" width="12.5703125" style="1" customWidth="1"/>
    <col min="6" max="6" width="15.7109375" style="1" customWidth="1"/>
    <col min="7" max="7" width="14.85546875" style="1" customWidth="1"/>
    <col min="8" max="8" width="11.42578125" style="1"/>
    <col min="9" max="9" width="6.7109375" style="1" customWidth="1"/>
    <col min="10" max="10" width="11.42578125" style="1"/>
    <col min="11" max="11" width="16.42578125" style="1" customWidth="1"/>
    <col min="12" max="12" width="15.28515625" style="1" customWidth="1"/>
    <col min="13" max="20" width="11.42578125" style="1"/>
    <col min="21" max="21" width="11.85546875" style="1" bestFit="1" customWidth="1"/>
    <col min="22" max="16384" width="11.42578125" style="1"/>
  </cols>
  <sheetData>
    <row r="3" spans="2:17" x14ac:dyDescent="0.25">
      <c r="H3" s="19" t="s">
        <v>30</v>
      </c>
      <c r="J3" s="12"/>
      <c r="K3" s="22" t="s">
        <v>13</v>
      </c>
      <c r="L3" s="22"/>
      <c r="M3" s="4"/>
      <c r="N3" s="4"/>
      <c r="O3" s="4"/>
      <c r="P3" s="4"/>
      <c r="Q3" s="5"/>
    </row>
    <row r="4" spans="2:17" x14ac:dyDescent="0.25">
      <c r="B4" s="23" t="s">
        <v>34</v>
      </c>
      <c r="C4" s="24"/>
      <c r="F4" s="19" t="s">
        <v>9</v>
      </c>
      <c r="G4" s="19">
        <f>COUNT(C6:C17)</f>
        <v>12</v>
      </c>
      <c r="H4" s="16"/>
      <c r="J4" s="13" t="s">
        <v>12</v>
      </c>
      <c r="K4" s="13" t="s">
        <v>14</v>
      </c>
      <c r="L4" s="13" t="s">
        <v>15</v>
      </c>
      <c r="M4" s="13" t="s">
        <v>17</v>
      </c>
      <c r="N4" s="13" t="s">
        <v>29</v>
      </c>
      <c r="O4" s="13" t="s">
        <v>18</v>
      </c>
      <c r="P4" s="14" t="s">
        <v>27</v>
      </c>
      <c r="Q4" s="13" t="s">
        <v>28</v>
      </c>
    </row>
    <row r="5" spans="2:17" x14ac:dyDescent="0.25">
      <c r="B5" s="19" t="s">
        <v>0</v>
      </c>
      <c r="C5" s="20" t="s">
        <v>19</v>
      </c>
      <c r="D5" s="21"/>
      <c r="F5" s="2" t="s">
        <v>6</v>
      </c>
      <c r="G5" s="2">
        <f>MAX(C6:C17)-MIN(C6:C17)</f>
        <v>58</v>
      </c>
      <c r="H5" s="17"/>
      <c r="J5" s="6">
        <v>1</v>
      </c>
      <c r="K5" s="6">
        <v>7</v>
      </c>
      <c r="L5" s="6">
        <f>K5+H7</f>
        <v>19</v>
      </c>
      <c r="M5" s="6">
        <f>(K5+L5)/2</f>
        <v>13</v>
      </c>
      <c r="N5" s="6">
        <f t="array" ref="N5:N9">FREQUENCY(C6:C17,L5:L9)</f>
        <v>5</v>
      </c>
      <c r="O5" s="7">
        <f>N5</f>
        <v>5</v>
      </c>
      <c r="P5" s="8">
        <f>N5/$N$10</f>
        <v>0.41666666666666669</v>
      </c>
      <c r="Q5" s="9">
        <v>0.41666666666666669</v>
      </c>
    </row>
    <row r="6" spans="2:17" x14ac:dyDescent="0.25">
      <c r="B6" s="2" t="s">
        <v>20</v>
      </c>
      <c r="C6" s="3">
        <v>19</v>
      </c>
      <c r="D6" s="21"/>
      <c r="F6" s="2" t="s">
        <v>7</v>
      </c>
      <c r="G6" s="2">
        <f>1+3.3*LOG(G4)</f>
        <v>4.5612981119571625</v>
      </c>
      <c r="H6" s="2">
        <f>ROUNDUP(G6,0)</f>
        <v>5</v>
      </c>
      <c r="J6" s="6">
        <v>2</v>
      </c>
      <c r="K6" s="6">
        <f>L5+$G10</f>
        <v>20</v>
      </c>
      <c r="L6" s="6">
        <f>K6+$H$7</f>
        <v>32</v>
      </c>
      <c r="M6" s="6">
        <f t="shared" ref="M6:M9" si="0">(K6+L6)/2</f>
        <v>26</v>
      </c>
      <c r="N6" s="6">
        <v>0</v>
      </c>
      <c r="O6" s="7">
        <f>O5+N6</f>
        <v>5</v>
      </c>
      <c r="P6" s="8">
        <f t="shared" ref="P6:P9" si="1">N6/$N$10</f>
        <v>0</v>
      </c>
      <c r="Q6" s="9">
        <v>0</v>
      </c>
    </row>
    <row r="7" spans="2:17" x14ac:dyDescent="0.25">
      <c r="B7" s="2" t="s">
        <v>1</v>
      </c>
      <c r="C7" s="3">
        <v>61</v>
      </c>
      <c r="D7" s="21"/>
      <c r="F7" s="2" t="s">
        <v>8</v>
      </c>
      <c r="G7" s="2">
        <f>G5/H6</f>
        <v>11.6</v>
      </c>
      <c r="H7" s="2">
        <f>ROUNDUP(G7,0)</f>
        <v>12</v>
      </c>
      <c r="J7" s="6">
        <v>3</v>
      </c>
      <c r="K7" s="6">
        <f t="shared" ref="K7:K9" si="2">L6+$G11</f>
        <v>32</v>
      </c>
      <c r="L7" s="6">
        <f t="shared" ref="L7:L9" si="3">K7+$H$7</f>
        <v>44</v>
      </c>
      <c r="M7" s="6">
        <f t="shared" si="0"/>
        <v>38</v>
      </c>
      <c r="N7" s="6">
        <v>3</v>
      </c>
      <c r="O7" s="7">
        <f t="shared" ref="O7:O9" si="4">O6+N7</f>
        <v>8</v>
      </c>
      <c r="P7" s="8">
        <f t="shared" si="1"/>
        <v>0.25</v>
      </c>
      <c r="Q7" s="9">
        <v>0.25</v>
      </c>
    </row>
    <row r="8" spans="2:17" x14ac:dyDescent="0.25">
      <c r="B8" s="2" t="s">
        <v>2</v>
      </c>
      <c r="C8" s="3">
        <v>65</v>
      </c>
      <c r="D8" s="21"/>
      <c r="F8" s="2" t="s">
        <v>10</v>
      </c>
      <c r="G8" s="2">
        <f>MAX(C6:C17)</f>
        <v>65</v>
      </c>
      <c r="H8" s="17"/>
      <c r="J8" s="6">
        <v>4</v>
      </c>
      <c r="K8" s="6">
        <f t="shared" si="2"/>
        <v>44</v>
      </c>
      <c r="L8" s="6">
        <f t="shared" si="3"/>
        <v>56</v>
      </c>
      <c r="M8" s="6">
        <f t="shared" si="0"/>
        <v>50</v>
      </c>
      <c r="N8" s="6">
        <v>1</v>
      </c>
      <c r="O8" s="7">
        <f t="shared" si="4"/>
        <v>9</v>
      </c>
      <c r="P8" s="8">
        <f t="shared" si="1"/>
        <v>8.3333333333333329E-2</v>
      </c>
      <c r="Q8" s="9">
        <v>8.3333333333333329E-2</v>
      </c>
    </row>
    <row r="9" spans="2:17" x14ac:dyDescent="0.25">
      <c r="B9" s="2" t="s">
        <v>3</v>
      </c>
      <c r="C9" s="3">
        <v>43</v>
      </c>
      <c r="D9" s="21"/>
      <c r="F9" s="2" t="s">
        <v>11</v>
      </c>
      <c r="G9" s="2">
        <f>MIN(C6:C17)</f>
        <v>7</v>
      </c>
      <c r="H9" s="17"/>
      <c r="J9" s="6">
        <v>5</v>
      </c>
      <c r="K9" s="6">
        <f t="shared" si="2"/>
        <v>56</v>
      </c>
      <c r="L9" s="6">
        <f t="shared" si="3"/>
        <v>68</v>
      </c>
      <c r="M9" s="6">
        <f t="shared" si="0"/>
        <v>62</v>
      </c>
      <c r="N9" s="6">
        <v>3</v>
      </c>
      <c r="O9" s="7">
        <f t="shared" si="4"/>
        <v>12</v>
      </c>
      <c r="P9" s="8">
        <f t="shared" si="1"/>
        <v>0.25</v>
      </c>
      <c r="Q9" s="9">
        <v>0.25</v>
      </c>
    </row>
    <row r="10" spans="2:17" x14ac:dyDescent="0.25">
      <c r="B10" s="2" t="s">
        <v>4</v>
      </c>
      <c r="C10" s="3">
        <v>12</v>
      </c>
      <c r="D10" s="21"/>
      <c r="F10" s="2" t="s">
        <v>16</v>
      </c>
      <c r="G10" s="2">
        <v>1</v>
      </c>
      <c r="H10" s="18"/>
      <c r="J10" s="5"/>
      <c r="K10" s="5"/>
      <c r="L10" s="5"/>
      <c r="M10" s="5"/>
      <c r="N10" s="6">
        <f>SUM(N5:N9)</f>
        <v>12</v>
      </c>
      <c r="O10" s="6"/>
      <c r="P10" s="10">
        <f>SUM(P5:P9)</f>
        <v>1</v>
      </c>
      <c r="Q10" s="11">
        <f>SUM(Q5:Q9)</f>
        <v>1</v>
      </c>
    </row>
    <row r="11" spans="2:17" x14ac:dyDescent="0.25">
      <c r="B11" s="2" t="s">
        <v>5</v>
      </c>
      <c r="C11" s="3">
        <v>7</v>
      </c>
      <c r="D11" s="21"/>
    </row>
    <row r="12" spans="2:17" x14ac:dyDescent="0.25">
      <c r="B12" s="2" t="s">
        <v>21</v>
      </c>
      <c r="C12" s="3">
        <v>62</v>
      </c>
      <c r="D12" s="21"/>
    </row>
    <row r="13" spans="2:17" x14ac:dyDescent="0.25">
      <c r="B13" s="2" t="s">
        <v>22</v>
      </c>
      <c r="C13" s="3">
        <v>45</v>
      </c>
      <c r="D13" s="21"/>
    </row>
    <row r="14" spans="2:17" x14ac:dyDescent="0.25">
      <c r="B14" s="2" t="s">
        <v>23</v>
      </c>
      <c r="C14" s="3">
        <v>44</v>
      </c>
      <c r="D14" s="21"/>
    </row>
    <row r="15" spans="2:17" x14ac:dyDescent="0.25">
      <c r="B15" s="2" t="s">
        <v>24</v>
      </c>
      <c r="C15" s="3">
        <v>40</v>
      </c>
      <c r="D15" s="21"/>
    </row>
    <row r="16" spans="2:17" x14ac:dyDescent="0.25">
      <c r="B16" s="2" t="s">
        <v>25</v>
      </c>
      <c r="C16" s="3">
        <v>18</v>
      </c>
      <c r="D16" s="21"/>
      <c r="E16" s="19" t="s">
        <v>0</v>
      </c>
      <c r="F16" s="19" t="s">
        <v>31</v>
      </c>
      <c r="G16" s="19" t="s">
        <v>32</v>
      </c>
      <c r="H16" s="20" t="s">
        <v>33</v>
      </c>
    </row>
    <row r="17" spans="2:8" x14ac:dyDescent="0.25">
      <c r="B17" s="2" t="s">
        <v>26</v>
      </c>
      <c r="C17" s="3">
        <v>16</v>
      </c>
      <c r="D17" s="21"/>
      <c r="E17" s="2" t="s">
        <v>20</v>
      </c>
      <c r="F17" s="3">
        <f>IF(C6=$G$8,C6,0)</f>
        <v>0</v>
      </c>
      <c r="G17" s="2">
        <f>IF(C6=$G$9,C6,0)</f>
        <v>0</v>
      </c>
      <c r="H17" s="3">
        <f>IF((F17+G17)=0,C6,0)</f>
        <v>19</v>
      </c>
    </row>
    <row r="18" spans="2:8" x14ac:dyDescent="0.25">
      <c r="E18" s="2" t="s">
        <v>1</v>
      </c>
      <c r="F18" s="3">
        <f t="shared" ref="F18:F28" si="5">IF(C7=$G$8,C7,0)</f>
        <v>0</v>
      </c>
      <c r="G18" s="2">
        <f t="shared" ref="G18:G28" si="6">IF(C7=$G$9,C7,0)</f>
        <v>0</v>
      </c>
      <c r="H18" s="3">
        <f t="shared" ref="H18:H28" si="7">IF((F18+G18)=0,C7,0)</f>
        <v>61</v>
      </c>
    </row>
    <row r="19" spans="2:8" x14ac:dyDescent="0.25">
      <c r="E19" s="2" t="s">
        <v>2</v>
      </c>
      <c r="F19" s="3">
        <f t="shared" si="5"/>
        <v>65</v>
      </c>
      <c r="G19" s="2">
        <f t="shared" si="6"/>
        <v>0</v>
      </c>
      <c r="H19" s="3">
        <f t="shared" si="7"/>
        <v>0</v>
      </c>
    </row>
    <row r="20" spans="2:8" x14ac:dyDescent="0.25">
      <c r="E20" s="2" t="s">
        <v>3</v>
      </c>
      <c r="F20" s="3">
        <f t="shared" si="5"/>
        <v>0</v>
      </c>
      <c r="G20" s="2">
        <f t="shared" si="6"/>
        <v>0</v>
      </c>
      <c r="H20" s="3">
        <f t="shared" si="7"/>
        <v>43</v>
      </c>
    </row>
    <row r="21" spans="2:8" x14ac:dyDescent="0.25">
      <c r="B21" s="15"/>
      <c r="C21" s="21"/>
      <c r="D21" s="21"/>
      <c r="E21" s="2" t="s">
        <v>4</v>
      </c>
      <c r="F21" s="3">
        <f t="shared" si="5"/>
        <v>0</v>
      </c>
      <c r="G21" s="2">
        <f t="shared" si="6"/>
        <v>0</v>
      </c>
      <c r="H21" s="3">
        <f t="shared" si="7"/>
        <v>12</v>
      </c>
    </row>
    <row r="22" spans="2:8" x14ac:dyDescent="0.25">
      <c r="B22" s="15"/>
      <c r="C22" s="21"/>
      <c r="D22" s="21"/>
      <c r="E22" s="2" t="s">
        <v>5</v>
      </c>
      <c r="F22" s="3">
        <f t="shared" si="5"/>
        <v>0</v>
      </c>
      <c r="G22" s="2">
        <f t="shared" si="6"/>
        <v>7</v>
      </c>
      <c r="H22" s="3">
        <f t="shared" si="7"/>
        <v>0</v>
      </c>
    </row>
    <row r="23" spans="2:8" x14ac:dyDescent="0.25">
      <c r="E23" s="2" t="s">
        <v>21</v>
      </c>
      <c r="F23" s="3">
        <f t="shared" si="5"/>
        <v>0</v>
      </c>
      <c r="G23" s="2">
        <f t="shared" si="6"/>
        <v>0</v>
      </c>
      <c r="H23" s="3">
        <f t="shared" si="7"/>
        <v>62</v>
      </c>
    </row>
    <row r="24" spans="2:8" x14ac:dyDescent="0.25">
      <c r="E24" s="2" t="s">
        <v>22</v>
      </c>
      <c r="F24" s="3">
        <f t="shared" si="5"/>
        <v>0</v>
      </c>
      <c r="G24" s="2">
        <f t="shared" si="6"/>
        <v>0</v>
      </c>
      <c r="H24" s="3">
        <f t="shared" si="7"/>
        <v>45</v>
      </c>
    </row>
    <row r="25" spans="2:8" x14ac:dyDescent="0.25">
      <c r="E25" s="2" t="s">
        <v>23</v>
      </c>
      <c r="F25" s="3">
        <f t="shared" si="5"/>
        <v>0</v>
      </c>
      <c r="G25" s="2">
        <f t="shared" si="6"/>
        <v>0</v>
      </c>
      <c r="H25" s="3">
        <f t="shared" si="7"/>
        <v>44</v>
      </c>
    </row>
    <row r="26" spans="2:8" x14ac:dyDescent="0.25">
      <c r="E26" s="2" t="s">
        <v>24</v>
      </c>
      <c r="F26" s="3">
        <f t="shared" si="5"/>
        <v>0</v>
      </c>
      <c r="G26" s="2">
        <f t="shared" si="6"/>
        <v>0</v>
      </c>
      <c r="H26" s="3">
        <f t="shared" si="7"/>
        <v>40</v>
      </c>
    </row>
    <row r="27" spans="2:8" x14ac:dyDescent="0.25">
      <c r="E27" s="2" t="s">
        <v>25</v>
      </c>
      <c r="F27" s="3">
        <f t="shared" si="5"/>
        <v>0</v>
      </c>
      <c r="G27" s="2">
        <f t="shared" si="6"/>
        <v>0</v>
      </c>
      <c r="H27" s="3">
        <f t="shared" si="7"/>
        <v>18</v>
      </c>
    </row>
    <row r="28" spans="2:8" x14ac:dyDescent="0.25">
      <c r="E28" s="2" t="s">
        <v>26</v>
      </c>
      <c r="F28" s="3">
        <f t="shared" si="5"/>
        <v>0</v>
      </c>
      <c r="G28" s="2">
        <f t="shared" si="6"/>
        <v>0</v>
      </c>
      <c r="H28" s="3">
        <f t="shared" si="7"/>
        <v>16</v>
      </c>
    </row>
  </sheetData>
  <mergeCells count="2">
    <mergeCell ref="K3:L3"/>
    <mergeCell ref="B4:C4"/>
  </mergeCells>
  <pageMargins left="0.7" right="0.7" top="0.75" bottom="0.75" header="0.3" footer="0.3"/>
  <pageSetup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Usuario de Windows</cp:lastModifiedBy>
  <dcterms:created xsi:type="dcterms:W3CDTF">2018-07-05T01:17:33Z</dcterms:created>
  <dcterms:modified xsi:type="dcterms:W3CDTF">2018-07-10T02:20:27Z</dcterms:modified>
</cp:coreProperties>
</file>