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960" tabRatio="500"/>
  </bookViews>
  <sheets>
    <sheet name="TALLA Y PES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3" i="1" l="1"/>
  <c r="A61" i="1"/>
  <c r="A59" i="1"/>
  <c r="A57" i="1"/>
  <c r="B53" i="1"/>
  <c r="B52" i="1"/>
  <c r="B34" i="1"/>
  <c r="B43" i="1"/>
  <c r="B33" i="1"/>
  <c r="B32" i="1"/>
  <c r="B31" i="1"/>
  <c r="F42" i="1"/>
  <c r="F41" i="1"/>
  <c r="F40" i="1"/>
  <c r="F39" i="1"/>
  <c r="D47" i="1"/>
  <c r="D46" i="1"/>
  <c r="D45" i="1"/>
  <c r="D44" i="1"/>
  <c r="D43" i="1"/>
  <c r="D42" i="1"/>
  <c r="D41" i="1"/>
  <c r="D40" i="1"/>
  <c r="D39" i="1"/>
  <c r="F32" i="1"/>
  <c r="F31" i="1"/>
  <c r="F30" i="1"/>
  <c r="F29" i="1"/>
  <c r="D37" i="1"/>
  <c r="D36" i="1"/>
  <c r="D35" i="1"/>
  <c r="D34" i="1"/>
  <c r="D33" i="1"/>
  <c r="D32" i="1"/>
  <c r="D31" i="1"/>
  <c r="B42" i="1"/>
  <c r="D30" i="1"/>
  <c r="D29" i="1"/>
  <c r="B41" i="1"/>
  <c r="B40" i="1"/>
  <c r="B39" i="1"/>
</calcChain>
</file>

<file path=xl/sharedStrings.xml><?xml version="1.0" encoding="utf-8"?>
<sst xmlns="http://schemas.openxmlformats.org/spreadsheetml/2006/main" count="60" uniqueCount="41">
  <si>
    <t xml:space="preserve">CODIGO DE ESTUDIANTE </t>
  </si>
  <si>
    <t>TALLA(cm)</t>
  </si>
  <si>
    <t>PESO(kg)</t>
  </si>
  <si>
    <t xml:space="preserve">MEDIDAS DE TENDENCIA CENTRAL </t>
  </si>
  <si>
    <t>MODA</t>
  </si>
  <si>
    <t>MEDIA PESO</t>
  </si>
  <si>
    <t>MEDIANA PESO</t>
  </si>
  <si>
    <t>MODA PESO</t>
  </si>
  <si>
    <t xml:space="preserve">PERCENTIL </t>
  </si>
  <si>
    <t>DESVIACION EST</t>
  </si>
  <si>
    <t>CUARTIL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</si>
  <si>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</si>
  <si>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</si>
  <si>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</si>
  <si>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</si>
  <si>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</si>
  <si>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</si>
  <si>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</si>
  <si>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</si>
  <si>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</si>
  <si>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Q1</t>
  </si>
  <si>
    <t>Q2</t>
  </si>
  <si>
    <t>Q3</t>
  </si>
  <si>
    <t>Q4</t>
  </si>
  <si>
    <t>TAMAÑO MUESTRA</t>
  </si>
  <si>
    <t xml:space="preserve">MINIMA </t>
  </si>
  <si>
    <t>MAXIMA</t>
  </si>
  <si>
    <t>TALLA</t>
  </si>
  <si>
    <t xml:space="preserve">TAMAÑO </t>
  </si>
  <si>
    <t xml:space="preserve">RANGO </t>
  </si>
  <si>
    <t>RANGO</t>
  </si>
  <si>
    <t xml:space="preserve">MEDIA </t>
  </si>
  <si>
    <t>PESO</t>
  </si>
  <si>
    <t>Numero de Intervalos:</t>
  </si>
  <si>
    <t>TAMAÑO  DE INTERVALO</t>
  </si>
  <si>
    <t>MINIMA</t>
  </si>
  <si>
    <t>INTERVALOS DE CLASE</t>
  </si>
  <si>
    <t>[49, 53)</t>
  </si>
  <si>
    <t>[53, 57)</t>
  </si>
  <si>
    <t>[57, 61)</t>
  </si>
  <si>
    <t>[61, 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</si>
</sst>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'TALLA Y PESO'!$B$1</c:f>
              <c:strCache>
                <c:ptCount val="1"/>
                <c:pt idx="0">
                  <c:v>TALLA(cm)</c:v>
                </c:pt>
              </c:strCache>
            </c:strRef>
          </c:tx>
          <c:invertIfNegative val="0"/>
          <c:val>
            <c:numRef>
              <c:f>'TALLA Y PESO'!$B$2:$B$21</c:f>
              <c:numCache>
                <c:formatCode>General</c:formatCode>
                <c:ptCount val="20"/>
                <c:pt idx="0">
                  <c:v>55.0</c:v>
                </c:pt>
                <c:pt idx="1">
                  <c:v>60.0</c:v>
                </c:pt>
                <c:pt idx="2">
                  <c:v>62.0</c:v>
                </c:pt>
                <c:pt idx="3">
                  <c:v>58.0</c:v>
                </c:pt>
                <c:pt idx="4">
                  <c:v>49.0</c:v>
                </c:pt>
                <c:pt idx="5">
                  <c:v>63.0</c:v>
                </c:pt>
                <c:pt idx="6">
                  <c:v>64.0</c:v>
                </c:pt>
                <c:pt idx="7">
                  <c:v>66.0</c:v>
                </c:pt>
                <c:pt idx="8">
                  <c:v>68.0</c:v>
                </c:pt>
                <c:pt idx="9">
                  <c:v>56.0</c:v>
                </c:pt>
                <c:pt idx="10">
                  <c:v>59.0</c:v>
                </c:pt>
                <c:pt idx="11">
                  <c:v>60.0</c:v>
                </c:pt>
                <c:pt idx="12">
                  <c:v>68.0</c:v>
                </c:pt>
                <c:pt idx="13">
                  <c:v>66.0</c:v>
                </c:pt>
                <c:pt idx="14">
                  <c:v>64.0</c:v>
                </c:pt>
                <c:pt idx="15">
                  <c:v>58.0</c:v>
                </c:pt>
                <c:pt idx="16">
                  <c:v>57.0</c:v>
                </c:pt>
                <c:pt idx="17">
                  <c:v>61.0</c:v>
                </c:pt>
                <c:pt idx="18">
                  <c:v>63.0</c:v>
                </c:pt>
                <c:pt idx="19">
                  <c:v>69.0</c:v>
                </c:pt>
              </c:numCache>
            </c:numRef>
          </c:val>
        </c:ser>
        <c:ser>
          <c:idx val="1"/>
          <c:order val="1"/>
          <c:tx>
            <c:strRef>
              <c:f>'TALLA Y PESO'!$C$1</c:f>
              <c:strCache>
                <c:ptCount val="1"/>
                <c:pt idx="0">
                  <c:v>PESO(kg)</c:v>
                </c:pt>
              </c:strCache>
            </c:strRef>
          </c:tx>
          <c:invertIfNegative val="0"/>
          <c:val>
            <c:numRef>
              <c:f>'TALLA Y PESO'!$C$2:$C$21</c:f>
              <c:numCache>
                <c:formatCode>General</c:formatCode>
                <c:ptCount val="20"/>
                <c:pt idx="0">
                  <c:v>16.5</c:v>
                </c:pt>
                <c:pt idx="1">
                  <c:v>15.5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  <c:pt idx="6">
                  <c:v>21.0</c:v>
                </c:pt>
                <c:pt idx="7">
                  <c:v>20.5</c:v>
                </c:pt>
                <c:pt idx="8">
                  <c:v>22.0</c:v>
                </c:pt>
                <c:pt idx="9">
                  <c:v>18.5</c:v>
                </c:pt>
                <c:pt idx="10">
                  <c:v>18.0</c:v>
                </c:pt>
                <c:pt idx="11">
                  <c:v>17.2</c:v>
                </c:pt>
                <c:pt idx="12">
                  <c:v>16.8</c:v>
                </c:pt>
                <c:pt idx="13">
                  <c:v>19.5</c:v>
                </c:pt>
                <c:pt idx="14">
                  <c:v>19.6</c:v>
                </c:pt>
                <c:pt idx="15">
                  <c:v>18.7</c:v>
                </c:pt>
                <c:pt idx="16">
                  <c:v>20.0</c:v>
                </c:pt>
                <c:pt idx="17">
                  <c:v>16.5</c:v>
                </c:pt>
                <c:pt idx="18">
                  <c:v>17.8</c:v>
                </c:pt>
                <c:pt idx="19">
                  <c:v>18.3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630424"/>
        <c:axId val="2136633192"/>
      </c:barChart>
      <c:catAx>
        <c:axId val="213663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633192"/>
        <c:crosses val="autoZero"/>
        <c:auto val="1"/>
        <c:lblAlgn val="ctr"/>
        <c:lblOffset val="100"/>
        <c:noMultiLvlLbl val="0"/>
      </c:catAx>
      <c:valAx>
        <c:axId val="213663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3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'TALLA Y PESO'!$B$1</c:f>
              <c:strCache>
                <c:ptCount val="1"/>
                <c:pt idx="0">
                  <c:v>TALLA(cm)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'TALLA Y PESO'!$B$2:$B$21</c:f>
              <c:numCache>
                <c:formatCode>General</c:formatCode>
                <c:ptCount val="20"/>
                <c:pt idx="0">
                  <c:v>55.0</c:v>
                </c:pt>
                <c:pt idx="1">
                  <c:v>60.0</c:v>
                </c:pt>
                <c:pt idx="2">
                  <c:v>62.0</c:v>
                </c:pt>
                <c:pt idx="3">
                  <c:v>58.0</c:v>
                </c:pt>
                <c:pt idx="4">
                  <c:v>49.0</c:v>
                </c:pt>
                <c:pt idx="5">
                  <c:v>63.0</c:v>
                </c:pt>
                <c:pt idx="6">
                  <c:v>64.0</c:v>
                </c:pt>
                <c:pt idx="7">
                  <c:v>66.0</c:v>
                </c:pt>
                <c:pt idx="8">
                  <c:v>68.0</c:v>
                </c:pt>
                <c:pt idx="9">
                  <c:v>56.0</c:v>
                </c:pt>
                <c:pt idx="10">
                  <c:v>59.0</c:v>
                </c:pt>
                <c:pt idx="11">
                  <c:v>60.0</c:v>
                </c:pt>
                <c:pt idx="12">
                  <c:v>68.0</c:v>
                </c:pt>
                <c:pt idx="13">
                  <c:v>66.0</c:v>
                </c:pt>
                <c:pt idx="14">
                  <c:v>64.0</c:v>
                </c:pt>
                <c:pt idx="15">
                  <c:v>58.0</c:v>
                </c:pt>
                <c:pt idx="16">
                  <c:v>57.0</c:v>
                </c:pt>
                <c:pt idx="17">
                  <c:v>61.0</c:v>
                </c:pt>
                <c:pt idx="18">
                  <c:v>63.0</c:v>
                </c:pt>
                <c:pt idx="19">
                  <c:v>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5833333333333"/>
          <c:y val="0.561772747156605"/>
          <c:w val="0.802777777777778"/>
          <c:h val="0.435555555555556"/>
        </c:manualLayout>
      </c:layout>
      <c:pie3DChart>
        <c:varyColors val="1"/>
        <c:ser>
          <c:idx val="0"/>
          <c:order val="0"/>
          <c:tx>
            <c:strRef>
              <c:f>'TALLA Y PESO'!$C$1</c:f>
              <c:strCache>
                <c:ptCount val="1"/>
                <c:pt idx="0">
                  <c:v>PESO(kg)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'TALLA Y PESO'!$C$2:$C$21</c:f>
              <c:numCache>
                <c:formatCode>General</c:formatCode>
                <c:ptCount val="20"/>
                <c:pt idx="0">
                  <c:v>16.5</c:v>
                </c:pt>
                <c:pt idx="1">
                  <c:v>15.5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  <c:pt idx="6">
                  <c:v>21.0</c:v>
                </c:pt>
                <c:pt idx="7">
                  <c:v>20.5</c:v>
                </c:pt>
                <c:pt idx="8">
                  <c:v>22.0</c:v>
                </c:pt>
                <c:pt idx="9">
                  <c:v>18.5</c:v>
                </c:pt>
                <c:pt idx="10">
                  <c:v>18.0</c:v>
                </c:pt>
                <c:pt idx="11">
                  <c:v>17.2</c:v>
                </c:pt>
                <c:pt idx="12">
                  <c:v>16.8</c:v>
                </c:pt>
                <c:pt idx="13">
                  <c:v>19.5</c:v>
                </c:pt>
                <c:pt idx="14">
                  <c:v>19.6</c:v>
                </c:pt>
                <c:pt idx="15">
                  <c:v>18.7</c:v>
                </c:pt>
                <c:pt idx="16">
                  <c:v>20.0</c:v>
                </c:pt>
                <c:pt idx="17">
                  <c:v>16.5</c:v>
                </c:pt>
                <c:pt idx="18">
                  <c:v>17.8</c:v>
                </c:pt>
                <c:pt idx="19">
                  <c:v>18.3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0</xdr:row>
      <xdr:rowOff>165100</xdr:rowOff>
    </xdr:from>
    <xdr:to>
      <xdr:col>13</xdr:col>
      <xdr:colOff>450850</xdr:colOff>
      <xdr:row>15</xdr:row>
      <xdr:rowOff>50800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374650</xdr:colOff>
      <xdr:row>25</xdr:row>
      <xdr:rowOff>12700</xdr:rowOff>
    </xdr:from>
    <xdr:to>
      <xdr:col>13</xdr:col>
      <xdr:colOff>819150</xdr:colOff>
      <xdr:row>42</xdr:row>
      <xdr:rowOff>88900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374650</xdr:colOff>
      <xdr:row>43</xdr:row>
      <xdr:rowOff>101600</xdr:rowOff>
    </xdr:from>
    <xdr:to>
      <xdr:col>13</xdr:col>
      <xdr:colOff>819150</xdr:colOff>
      <xdr:row>57</xdr:row>
      <xdr:rowOff>177800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topLeftCell="A28" workbookViewId="0">
      <selection activeCell="C62" sqref="C62"/>
    </sheetView>
  </sheetViews>
  <sheetFormatPr baseColWidth="10" defaultRowHeight="15" x14ac:dyDescent="0"/>
  <cols>
    <col min="1" max="1" width="21.1640625" style="2" customWidth="1"/>
    <col min="2" max="3" width="14.5" style="2" customWidth="1"/>
    <col min="4" max="16" width="10.83203125" style="2"/>
  </cols>
  <sheetData>
    <row r="1" spans="1:7">
      <c r="A1" s="10" t="s">
        <v>0</v>
      </c>
      <c r="B1" s="10" t="s">
        <v>1</v>
      </c>
      <c r="C1" s="10" t="s">
        <v>2</v>
      </c>
      <c r="E1" s="11" t="s">
        <v>27</v>
      </c>
      <c r="G1" s="12" t="s">
        <v>32</v>
      </c>
    </row>
    <row r="2" spans="1:7">
      <c r="A2" s="1">
        <v>1</v>
      </c>
      <c r="B2" s="1">
        <v>55</v>
      </c>
      <c r="C2" s="1">
        <v>16.5</v>
      </c>
      <c r="E2" s="1">
        <v>49</v>
      </c>
      <c r="G2" s="1">
        <v>15.5</v>
      </c>
    </row>
    <row r="3" spans="1:7">
      <c r="A3" s="1">
        <v>2</v>
      </c>
      <c r="B3" s="1">
        <v>60</v>
      </c>
      <c r="C3" s="1">
        <v>15.5</v>
      </c>
      <c r="E3" s="1">
        <v>55</v>
      </c>
      <c r="G3" s="1">
        <v>16.5</v>
      </c>
    </row>
    <row r="4" spans="1:7">
      <c r="A4" s="1">
        <v>3</v>
      </c>
      <c r="B4" s="1">
        <v>62</v>
      </c>
      <c r="C4" s="1">
        <v>17</v>
      </c>
      <c r="E4" s="1">
        <v>56</v>
      </c>
      <c r="G4" s="1">
        <v>16.5</v>
      </c>
    </row>
    <row r="5" spans="1:7">
      <c r="A5" s="1">
        <v>4</v>
      </c>
      <c r="B5" s="1">
        <v>58</v>
      </c>
      <c r="C5" s="1">
        <v>18</v>
      </c>
      <c r="E5" s="1">
        <v>57</v>
      </c>
      <c r="G5" s="1">
        <v>16.8</v>
      </c>
    </row>
    <row r="6" spans="1:7">
      <c r="A6" s="1">
        <v>5</v>
      </c>
      <c r="B6" s="1">
        <v>49</v>
      </c>
      <c r="C6" s="1">
        <v>19</v>
      </c>
      <c r="E6" s="1">
        <v>58</v>
      </c>
      <c r="G6" s="1">
        <v>17</v>
      </c>
    </row>
    <row r="7" spans="1:7">
      <c r="A7" s="1">
        <v>6</v>
      </c>
      <c r="B7" s="1">
        <v>63</v>
      </c>
      <c r="C7" s="1">
        <v>20</v>
      </c>
      <c r="E7" s="1">
        <v>58</v>
      </c>
      <c r="G7" s="1">
        <v>17.2</v>
      </c>
    </row>
    <row r="8" spans="1:7">
      <c r="A8" s="1">
        <v>7</v>
      </c>
      <c r="B8" s="1">
        <v>64</v>
      </c>
      <c r="C8" s="1">
        <v>21</v>
      </c>
      <c r="E8" s="1">
        <v>59</v>
      </c>
      <c r="G8" s="1">
        <v>17.8</v>
      </c>
    </row>
    <row r="9" spans="1:7">
      <c r="A9" s="1">
        <v>8</v>
      </c>
      <c r="B9" s="1">
        <v>66</v>
      </c>
      <c r="C9" s="1">
        <v>20.5</v>
      </c>
      <c r="E9" s="1">
        <v>60</v>
      </c>
      <c r="G9" s="1">
        <v>18</v>
      </c>
    </row>
    <row r="10" spans="1:7">
      <c r="A10" s="1">
        <v>9</v>
      </c>
      <c r="B10" s="1">
        <v>68</v>
      </c>
      <c r="C10" s="1">
        <v>22</v>
      </c>
      <c r="E10" s="1">
        <v>60</v>
      </c>
      <c r="G10" s="1">
        <v>18</v>
      </c>
    </row>
    <row r="11" spans="1:7">
      <c r="A11" s="1">
        <v>10</v>
      </c>
      <c r="B11" s="1">
        <v>56</v>
      </c>
      <c r="C11" s="1">
        <v>18.5</v>
      </c>
      <c r="E11" s="1">
        <v>61</v>
      </c>
      <c r="G11" s="1">
        <v>18.3</v>
      </c>
    </row>
    <row r="12" spans="1:7">
      <c r="A12" s="1">
        <v>11</v>
      </c>
      <c r="B12" s="1">
        <v>59</v>
      </c>
      <c r="C12" s="1">
        <v>18</v>
      </c>
      <c r="E12" s="1">
        <v>62</v>
      </c>
      <c r="G12" s="1">
        <v>18.5</v>
      </c>
    </row>
    <row r="13" spans="1:7">
      <c r="A13" s="1">
        <v>12</v>
      </c>
      <c r="B13" s="1">
        <v>60</v>
      </c>
      <c r="C13" s="1">
        <v>17.2</v>
      </c>
      <c r="E13" s="1">
        <v>63</v>
      </c>
      <c r="G13" s="1">
        <v>18.7</v>
      </c>
    </row>
    <row r="14" spans="1:7">
      <c r="A14" s="1">
        <v>13</v>
      </c>
      <c r="B14" s="1">
        <v>68</v>
      </c>
      <c r="C14" s="1">
        <v>16.8</v>
      </c>
      <c r="E14" s="1">
        <v>63</v>
      </c>
      <c r="G14" s="1">
        <v>19</v>
      </c>
    </row>
    <row r="15" spans="1:7">
      <c r="A15" s="1">
        <v>14</v>
      </c>
      <c r="B15" s="1">
        <v>66</v>
      </c>
      <c r="C15" s="1">
        <v>19.5</v>
      </c>
      <c r="E15" s="1">
        <v>64</v>
      </c>
      <c r="G15" s="1">
        <v>19.5</v>
      </c>
    </row>
    <row r="16" spans="1:7">
      <c r="A16" s="1">
        <v>15</v>
      </c>
      <c r="B16" s="1">
        <v>64</v>
      </c>
      <c r="C16" s="1">
        <v>19.600000000000001</v>
      </c>
      <c r="E16" s="1">
        <v>64</v>
      </c>
      <c r="G16" s="1">
        <v>19.600000000000001</v>
      </c>
    </row>
    <row r="17" spans="1:7">
      <c r="A17" s="1">
        <v>16</v>
      </c>
      <c r="B17" s="1">
        <v>58</v>
      </c>
      <c r="C17" s="1">
        <v>18.7</v>
      </c>
      <c r="E17" s="1">
        <v>66</v>
      </c>
      <c r="G17" s="1">
        <v>20</v>
      </c>
    </row>
    <row r="18" spans="1:7">
      <c r="A18" s="1">
        <v>17</v>
      </c>
      <c r="B18" s="1">
        <v>57</v>
      </c>
      <c r="C18" s="1">
        <v>20</v>
      </c>
      <c r="E18" s="1">
        <v>66</v>
      </c>
      <c r="G18" s="1">
        <v>20</v>
      </c>
    </row>
    <row r="19" spans="1:7">
      <c r="A19" s="1">
        <v>18</v>
      </c>
      <c r="B19" s="1">
        <v>61</v>
      </c>
      <c r="C19" s="1">
        <v>16.5</v>
      </c>
      <c r="E19" s="1">
        <v>68</v>
      </c>
      <c r="G19" s="1">
        <v>20.5</v>
      </c>
    </row>
    <row r="20" spans="1:7">
      <c r="A20" s="1">
        <v>19</v>
      </c>
      <c r="B20" s="1">
        <v>63</v>
      </c>
      <c r="C20" s="1">
        <v>17.8</v>
      </c>
      <c r="E20" s="1">
        <v>68</v>
      </c>
      <c r="G20" s="1">
        <v>21</v>
      </c>
    </row>
    <row r="21" spans="1:7">
      <c r="A21" s="1">
        <v>20</v>
      </c>
      <c r="B21" s="1">
        <v>69</v>
      </c>
      <c r="C21" s="1">
        <v>18.3</v>
      </c>
      <c r="E21" s="1">
        <v>69</v>
      </c>
      <c r="G21" s="1">
        <v>22</v>
      </c>
    </row>
    <row r="22" spans="1:7">
      <c r="A22" s="3"/>
      <c r="B22" s="3"/>
      <c r="C22" s="3"/>
      <c r="E22" s="3"/>
      <c r="G22" s="3"/>
    </row>
    <row r="23" spans="1:7">
      <c r="A23" s="3" t="s">
        <v>33</v>
      </c>
      <c r="B23" s="3">
        <v>5</v>
      </c>
      <c r="C23" s="3"/>
      <c r="E23" s="3"/>
      <c r="G23" s="3"/>
    </row>
    <row r="24" spans="1:7">
      <c r="A24" s="3"/>
      <c r="B24" s="3"/>
      <c r="C24" s="3"/>
      <c r="E24" s="3"/>
      <c r="G24" s="3"/>
    </row>
    <row r="25" spans="1:7">
      <c r="A25" s="3"/>
      <c r="B25" s="3"/>
      <c r="C25" s="3"/>
    </row>
    <row r="26" spans="1:7">
      <c r="A26" s="16" t="s">
        <v>3</v>
      </c>
      <c r="B26" s="16"/>
      <c r="C26" s="16"/>
      <c r="D26" s="16"/>
      <c r="E26" s="16"/>
      <c r="F26" s="16"/>
    </row>
    <row r="27" spans="1:7">
      <c r="A27" s="4" t="s">
        <v>27</v>
      </c>
      <c r="B27" s="4"/>
      <c r="C27" s="4"/>
      <c r="D27" s="4"/>
      <c r="E27" s="4"/>
      <c r="F27" s="4"/>
    </row>
    <row r="28" spans="1:7">
      <c r="A28" s="13" t="s">
        <v>24</v>
      </c>
      <c r="B28" s="1">
        <v>20</v>
      </c>
      <c r="C28" s="15" t="s">
        <v>8</v>
      </c>
      <c r="D28" s="15"/>
      <c r="E28" s="17" t="s">
        <v>10</v>
      </c>
      <c r="F28" s="18"/>
    </row>
    <row r="29" spans="1:7">
      <c r="A29" s="14" t="s">
        <v>25</v>
      </c>
      <c r="B29" s="6">
        <v>49</v>
      </c>
      <c r="C29" s="1" t="s">
        <v>11</v>
      </c>
      <c r="D29" s="1">
        <f>_xlfn.PERCENTILE.EXC(B2:B21,0.1)</f>
        <v>55.1</v>
      </c>
      <c r="E29" s="1" t="s">
        <v>20</v>
      </c>
      <c r="F29" s="1">
        <f>QUARTILE(B2:B21,1)</f>
        <v>58</v>
      </c>
    </row>
    <row r="30" spans="1:7">
      <c r="A30" s="14" t="s">
        <v>26</v>
      </c>
      <c r="B30" s="1">
        <v>69</v>
      </c>
      <c r="C30" s="1" t="s">
        <v>12</v>
      </c>
      <c r="D30" s="1">
        <f>_xlfn.PERCENTILE.EXC(B2:B21,0.2)</f>
        <v>57.2</v>
      </c>
      <c r="E30" s="1" t="s">
        <v>21</v>
      </c>
      <c r="F30" s="1">
        <f>QUARTILE(B2:B21,2)</f>
        <v>61.5</v>
      </c>
    </row>
    <row r="31" spans="1:7">
      <c r="A31" s="14" t="s">
        <v>4</v>
      </c>
      <c r="B31" s="1">
        <f>_xlfn.MODE.SNGL(E2:E21)</f>
        <v>58</v>
      </c>
      <c r="C31" s="1" t="s">
        <v>13</v>
      </c>
      <c r="D31" s="1">
        <f>_xlfn.PERCENTILE.EXC(B2:B21,0.3)</f>
        <v>58.3</v>
      </c>
      <c r="E31" s="1" t="s">
        <v>22</v>
      </c>
      <c r="F31" s="1">
        <f>QUARTILE(B2:B21,3)</f>
        <v>64.5</v>
      </c>
    </row>
    <row r="32" spans="1:7">
      <c r="A32" s="14" t="s">
        <v>9</v>
      </c>
      <c r="B32" s="7">
        <f>STDEVA(E2:E21)</f>
        <v>5.0377522138768445</v>
      </c>
      <c r="C32" s="1" t="s">
        <v>14</v>
      </c>
      <c r="D32" s="1">
        <f>_xlfn.PERCENTILE.EXC(B2:B21,0.4)</f>
        <v>60</v>
      </c>
      <c r="E32" s="1" t="s">
        <v>23</v>
      </c>
      <c r="F32" s="1">
        <f>QUARTILE(B2:B21,4)</f>
        <v>69</v>
      </c>
    </row>
    <row r="33" spans="1:6">
      <c r="A33" s="14" t="s">
        <v>29</v>
      </c>
      <c r="B33" s="6">
        <f>B30-B29</f>
        <v>20</v>
      </c>
      <c r="C33" s="1" t="s">
        <v>15</v>
      </c>
      <c r="D33" s="1">
        <f>_xlfn.PERCENTILE.EXC(B2:B21,0.5)</f>
        <v>61.5</v>
      </c>
      <c r="E33" s="8"/>
      <c r="F33" s="8"/>
    </row>
    <row r="34" spans="1:6">
      <c r="A34" s="14" t="s">
        <v>31</v>
      </c>
      <c r="B34" s="1">
        <f>GEOMEAN(E2:E21)</f>
        <v>61.096660901480867</v>
      </c>
      <c r="C34" s="1" t="s">
        <v>16</v>
      </c>
      <c r="D34" s="1">
        <f>_xlfn.PERCENTILE.EXC(B2:B21,0.6)</f>
        <v>63</v>
      </c>
      <c r="E34" s="8"/>
      <c r="F34" s="8"/>
    </row>
    <row r="35" spans="1:6">
      <c r="A35" s="5"/>
      <c r="B35" s="1"/>
      <c r="C35" s="1" t="s">
        <v>17</v>
      </c>
      <c r="D35" s="1">
        <f>_xlfn.PERCENTILE.EXC(B2:B21,0.7)</f>
        <v>64</v>
      </c>
      <c r="E35" s="8"/>
      <c r="F35" s="8"/>
    </row>
    <row r="36" spans="1:6">
      <c r="B36" s="8"/>
      <c r="C36" s="1" t="s">
        <v>18</v>
      </c>
      <c r="D36" s="1">
        <f>_xlfn.PERCENTILE.EXC(B2:B21,0.8)</f>
        <v>66</v>
      </c>
      <c r="E36" s="8"/>
      <c r="F36" s="8"/>
    </row>
    <row r="37" spans="1:6">
      <c r="A37" s="4" t="s">
        <v>32</v>
      </c>
      <c r="B37" s="8"/>
      <c r="C37" s="1" t="s">
        <v>19</v>
      </c>
      <c r="D37" s="1">
        <f>_xlfn.PERCENTILE.EXC(B2:B21,0.9)</f>
        <v>68</v>
      </c>
      <c r="E37" s="8"/>
      <c r="F37" s="8"/>
    </row>
    <row r="38" spans="1:6">
      <c r="A38" s="14" t="s">
        <v>28</v>
      </c>
      <c r="B38" s="1">
        <v>20</v>
      </c>
      <c r="D38" s="8"/>
      <c r="E38" s="8"/>
      <c r="F38" s="8"/>
    </row>
    <row r="39" spans="1:6">
      <c r="A39" s="14" t="s">
        <v>5</v>
      </c>
      <c r="B39" s="7">
        <f>GEOMEAN(C2:C21)</f>
        <v>18.44700176300157</v>
      </c>
      <c r="C39" s="9" t="s">
        <v>11</v>
      </c>
      <c r="D39" s="1">
        <f>PERCENTILE(C2:C21,0.1)</f>
        <v>16.5</v>
      </c>
      <c r="E39" s="1" t="s">
        <v>20</v>
      </c>
      <c r="F39" s="1">
        <f>QUARTILE(C2:C21,1)</f>
        <v>17.149999999999999</v>
      </c>
    </row>
    <row r="40" spans="1:6">
      <c r="A40" s="14" t="s">
        <v>6</v>
      </c>
      <c r="B40" s="1">
        <f>MEDIAN(C2:C21)</f>
        <v>18.399999999999999</v>
      </c>
      <c r="C40" s="9" t="s">
        <v>12</v>
      </c>
      <c r="D40" s="1">
        <f>_xlfn.PERCENTILE.EXC(C2:C21,0.2)</f>
        <v>16.84</v>
      </c>
      <c r="E40" s="1" t="s">
        <v>21</v>
      </c>
      <c r="F40" s="1">
        <f>QUARTILE(C2:C21,2)</f>
        <v>18.399999999999999</v>
      </c>
    </row>
    <row r="41" spans="1:6">
      <c r="A41" s="14" t="s">
        <v>7</v>
      </c>
      <c r="B41" s="1">
        <f>MODE(C2:C21)</f>
        <v>16.5</v>
      </c>
      <c r="C41" s="9" t="s">
        <v>13</v>
      </c>
      <c r="D41" s="1">
        <f>_xlfn.PERCENTILE.EXC(C2:C21,0.3)</f>
        <v>17.38</v>
      </c>
      <c r="E41" s="1" t="s">
        <v>22</v>
      </c>
      <c r="F41" s="1">
        <f>QUARTILE(C2:C21,3)</f>
        <v>19.700000000000003</v>
      </c>
    </row>
    <row r="42" spans="1:6">
      <c r="A42" s="14" t="s">
        <v>9</v>
      </c>
      <c r="B42" s="7">
        <f>STDEV(C2:C21)</f>
        <v>1.6913401724512334</v>
      </c>
      <c r="C42" s="9" t="s">
        <v>14</v>
      </c>
      <c r="D42" s="1">
        <f>_xlfn.PERCENTILE.EXC(C2:C21,0.4)</f>
        <v>18</v>
      </c>
      <c r="E42" s="1" t="s">
        <v>23</v>
      </c>
      <c r="F42" s="1">
        <f>QUARTILE(C2:C21,4)</f>
        <v>22</v>
      </c>
    </row>
    <row r="43" spans="1:6">
      <c r="A43" s="14" t="s">
        <v>30</v>
      </c>
      <c r="B43" s="1">
        <f>B45-B44</f>
        <v>6.5</v>
      </c>
      <c r="C43" s="9" t="s">
        <v>15</v>
      </c>
      <c r="D43" s="1">
        <f>_xlfn.PERCENTILE.EXC(C2:C21,0.5)</f>
        <v>18.399999999999999</v>
      </c>
    </row>
    <row r="44" spans="1:6">
      <c r="A44" s="14" t="s">
        <v>25</v>
      </c>
      <c r="B44" s="1">
        <v>15.5</v>
      </c>
      <c r="C44" s="9" t="s">
        <v>16</v>
      </c>
      <c r="D44" s="1">
        <f>_xlfn.PERCENTILE.EXC(C2:C21,0.6)</f>
        <v>18.88</v>
      </c>
    </row>
    <row r="45" spans="1:6">
      <c r="A45" s="14" t="s">
        <v>26</v>
      </c>
      <c r="B45" s="1">
        <v>22</v>
      </c>
      <c r="C45" s="9" t="s">
        <v>17</v>
      </c>
      <c r="D45" s="1">
        <f>_xlfn.PERCENTILE.EXC(C2:C21,0.7)</f>
        <v>19.57</v>
      </c>
    </row>
    <row r="46" spans="1:6">
      <c r="C46" s="1" t="s">
        <v>18</v>
      </c>
      <c r="D46" s="1">
        <f>_xlfn.PERCENTILE.EXC(C2:C21,0.8)</f>
        <v>20</v>
      </c>
    </row>
    <row r="47" spans="1:6">
      <c r="C47" s="1" t="s">
        <v>19</v>
      </c>
      <c r="D47" s="1">
        <f>_xlfn.PERCENTILE.EXC(C2:C21,0.9)</f>
        <v>20.950000000000003</v>
      </c>
    </row>
    <row r="50" spans="1:3">
      <c r="B50" s="5" t="s">
        <v>35</v>
      </c>
      <c r="C50" s="5" t="s">
        <v>26</v>
      </c>
    </row>
    <row r="51" spans="1:3">
      <c r="B51" s="1">
        <v>49</v>
      </c>
      <c r="C51" s="5">
        <v>69</v>
      </c>
    </row>
    <row r="52" spans="1:3">
      <c r="B52" s="5">
        <f>C51-B51</f>
        <v>20</v>
      </c>
    </row>
    <row r="53" spans="1:3">
      <c r="A53" s="5" t="s">
        <v>34</v>
      </c>
      <c r="B53" s="5">
        <f>B52/B23</f>
        <v>4</v>
      </c>
    </row>
    <row r="55" spans="1:3">
      <c r="A55" s="5" t="s">
        <v>36</v>
      </c>
    </row>
    <row r="56" spans="1:3">
      <c r="A56" s="5" t="s">
        <v>37</v>
      </c>
    </row>
    <row r="57" spans="1:3">
      <c r="A57" s="5">
        <f>49+4</f>
        <v>53</v>
      </c>
    </row>
    <row r="58" spans="1:3">
      <c r="A58" s="5" t="s">
        <v>38</v>
      </c>
    </row>
    <row r="59" spans="1:3">
      <c r="A59" s="5">
        <f>53+4</f>
        <v>57</v>
      </c>
    </row>
    <row r="60" spans="1:3">
      <c r="A60" s="5" t="s">
        <v>39</v>
      </c>
    </row>
    <row r="61" spans="1:3">
      <c r="A61" s="5">
        <f>57+4</f>
        <v>61</v>
      </c>
    </row>
    <row r="62" spans="1:3">
      <c r="A62" s="5" t="s">
        <v>40</v>
      </c>
    </row>
    <row r="63" spans="1:3">
      <c r="A63" s="5">
        <f>61+4</f>
        <v>65</v>
      </c>
    </row>
  </sheetData>
  <sortState ref="G2:G21">
    <sortCondition ref="G2"/>
  </sortState>
  <mergeCells count="3">
    <mergeCell ref="C28:D28"/>
    <mergeCell ref="A26:F26"/>
    <mergeCell ref="E28:F2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TALLA Y PESO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Bessie Abello Bolívar</dc:creator>
  <cp:lastModifiedBy>Bessie Abello Bolívar</cp:lastModifiedBy>
  <dcterms:created xsi:type="dcterms:W3CDTF">2018-06-06T00:36:15Z</dcterms:created>
  <dcterms:modified xsi:type="dcterms:W3CDTF">2018-07-25T00:43:33Z</dcterms:modified>
</cp:coreProperties>
</file>