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Pierre7\OneDrive - HEC Paris\Niveau 2\Solution files New\"/>
    </mc:Choice>
  </mc:AlternateContent>
  <bookViews>
    <workbookView xWindow="0" yWindow="0" windowWidth="18180" windowHeight="10200" activeTab="2"/>
  </bookViews>
  <sheets>
    <sheet name="Why rounding" sheetId="3" r:id="rId1"/>
    <sheet name="Beware decimals" sheetId="1" r:id="rId2"/>
    <sheet name="Rounding functions" sheetId="2" r:id="rId3"/>
  </sheets>
  <definedNames>
    <definedName name="Duration">'Why rounding'!$B$5</definedName>
    <definedName name="Loan">'Why rounding'!$B$3</definedName>
    <definedName name="Rate">'Why rounding'!$B$4</definedName>
    <definedName name="solver_adj" localSheetId="0" hidden="1">'Why rounding'!$B$3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'Why rounding'!#REF!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C19" i="1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D31" i="3"/>
  <c r="E31" i="3"/>
  <c r="C28" i="3"/>
  <c r="E2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E27" i="3"/>
  <c r="C16" i="1"/>
  <c r="C17" i="1"/>
  <c r="B16" i="1"/>
  <c r="B17" i="1"/>
  <c r="A25" i="2"/>
  <c r="D25" i="2"/>
  <c r="A24" i="2"/>
  <c r="D24" i="2"/>
  <c r="C24" i="2"/>
  <c r="E24" i="2"/>
  <c r="A23" i="2"/>
  <c r="D23" i="2"/>
  <c r="C23" i="2"/>
  <c r="E23" i="2"/>
  <c r="E22" i="2"/>
  <c r="D22" i="2"/>
  <c r="C22" i="2"/>
  <c r="B22" i="2"/>
  <c r="E21" i="2"/>
  <c r="D21" i="2"/>
  <c r="C21" i="2"/>
  <c r="B21" i="2"/>
  <c r="E20" i="2"/>
  <c r="D20" i="2"/>
  <c r="C20" i="2"/>
  <c r="B20" i="2"/>
  <c r="D19" i="2"/>
  <c r="C19" i="2"/>
  <c r="A13" i="2"/>
  <c r="H13" i="2"/>
  <c r="A12" i="2"/>
  <c r="H12" i="2"/>
  <c r="A11" i="2"/>
  <c r="B23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F6" i="2"/>
  <c r="B6" i="2"/>
  <c r="E13" i="2"/>
  <c r="B25" i="2"/>
  <c r="E12" i="2"/>
  <c r="B24" i="2"/>
  <c r="E25" i="2"/>
  <c r="B11" i="2"/>
  <c r="B12" i="2"/>
  <c r="F12" i="2"/>
  <c r="B13" i="2"/>
  <c r="F13" i="2"/>
  <c r="C25" i="2"/>
  <c r="E11" i="2"/>
  <c r="F11" i="2"/>
  <c r="C11" i="2"/>
  <c r="G11" i="2"/>
  <c r="C12" i="2"/>
  <c r="G12" i="2"/>
  <c r="C13" i="2"/>
  <c r="G13" i="2"/>
  <c r="D11" i="2"/>
  <c r="H11" i="2"/>
  <c r="D12" i="2"/>
  <c r="D13" i="2"/>
  <c r="B7" i="1"/>
  <c r="C7" i="1"/>
  <c r="B15" i="1"/>
  <c r="D19" i="1"/>
  <c r="F31" i="3"/>
  <c r="C15" i="1"/>
  <c r="F27" i="3"/>
  <c r="F28" i="3"/>
</calcChain>
</file>

<file path=xl/sharedStrings.xml><?xml version="1.0" encoding="utf-8"?>
<sst xmlns="http://schemas.openxmlformats.org/spreadsheetml/2006/main" count="53" uniqueCount="50">
  <si>
    <t>FLOOR(A25;0,2)</t>
  </si>
  <si>
    <t>MROUND(number;multiple)</t>
  </si>
  <si>
    <t>Values</t>
  </si>
  <si>
    <t>Floor : towards from 0 to multiple of2nd Arg</t>
  </si>
  <si>
    <t>Ceiling : away from 0 to multiple of2nd Arg</t>
  </si>
  <si>
    <t>Nearest multiple, away from 0, must have same sign</t>
  </si>
  <si>
    <t>Be sure to see help for negative values</t>
  </si>
  <si>
    <t>Round to a special value</t>
  </si>
  <si>
    <t>even</t>
  </si>
  <si>
    <t>odd</t>
  </si>
  <si>
    <t>Int</t>
  </si>
  <si>
    <t>RoundUp</t>
  </si>
  <si>
    <t>Truncate</t>
  </si>
  <si>
    <t>RoundDown</t>
  </si>
  <si>
    <t>Round</t>
  </si>
  <si>
    <t>Nearest even integer away from 0</t>
  </si>
  <si>
    <t>Nearest odd integer away from 0</t>
  </si>
  <si>
    <t>Down to nearest integer</t>
  </si>
  <si>
    <t>Away from zero</t>
  </si>
  <si>
    <t>Identical but 2nd argument opt.</t>
  </si>
  <si>
    <t>Towards zero</t>
  </si>
  <si>
    <t>Towards nearest</t>
  </si>
  <si>
    <t>Use the correct rounding function</t>
  </si>
  <si>
    <t>&lt;-seems false !</t>
  </si>
  <si>
    <t>Total</t>
  </si>
  <si>
    <t>Value2</t>
  </si>
  <si>
    <t>Value1</t>
  </si>
  <si>
    <t>Decreased decimals</t>
  </si>
  <si>
    <t>Rounding values</t>
  </si>
  <si>
    <t>This year unit sales</t>
  </si>
  <si>
    <t>Price</t>
  </si>
  <si>
    <t>Estimated increase</t>
  </si>
  <si>
    <t>Nest year units</t>
  </si>
  <si>
    <t>Next year revenue</t>
  </si>
  <si>
    <t>USE EXPLICIT ROUNDING INSTEAD</t>
  </si>
  <si>
    <t>Here, roundup</t>
  </si>
  <si>
    <t>Loan amount</t>
  </si>
  <si>
    <t>Rate</t>
  </si>
  <si>
    <t>Number of periods</t>
  </si>
  <si>
    <t>Timetable</t>
  </si>
  <si>
    <t>Interests</t>
  </si>
  <si>
    <t>Principal</t>
  </si>
  <si>
    <t>Left to pay</t>
  </si>
  <si>
    <t>Using ROUND()</t>
  </si>
  <si>
    <t>Computation may lead to intrisic errors</t>
  </si>
  <si>
    <t>The error was :</t>
  </si>
  <si>
    <t>Example : left to pay in a loan</t>
  </si>
  <si>
    <t>Do not try to learn them by heart, but refer to this sheet when you need rounding.</t>
  </si>
  <si>
    <t xml:space="preserve">There are may rounding functions. They look alike, but they are all different, especially for negative values. </t>
  </si>
  <si>
    <t>BEWARE ! DO NOT USE THE DECREASE DECIMALS BUTTON ON THE RIBBON!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</si>
</sst>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164" formatCode="_-* #,##0.00\ [$€-1]_-;\-* #,##0.00\ [$€-1]_-;_-* &quot;-&quot;??\ [$€-1]_-"/>
    <numFmt numFmtId="165" formatCode="_-* #,##0\ [$€-1]_-;\-* #,##0\ [$€-1]_-;_-* &quot;-&quot;??\ [$€-1]_-"/>
    <numFmt numFmtId="166" formatCode="#,##0.00\ [$€-1]"/>
    <numFmt numFmtId="167" formatCode="0.0%"/>
    <numFmt numFmtId="168" formatCode="#,##0.00\ &quot;F&quot;;[Red]\-#,##0.00\ &quot;F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C00000"/>
      <name val="Arial"/>
      <family val="2"/>
    </font>
    <font>
      <b/>
      <sz val="10"/>
      <color theme="4" tint="-0.249977111117893"/>
      <name val="Arial"/>
      <family val="2"/>
    </font>
    <font>
      <b/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2" borderId="0"/>
    <xf numFmtId="44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Fill="1" applyBorder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/>
    <xf numFmtId="0" fontId="0" fillId="0" borderId="2" xfId="0" applyBorder="1"/>
    <xf numFmtId="0" fontId="2" fillId="0" borderId="1" xfId="0" applyFont="1" applyBorder="1"/>
    <xf numFmtId="0" fontId="2" fillId="0" borderId="3" xfId="0" applyFont="1" applyBorder="1"/>
    <xf numFmtId="1" fontId="0" fillId="5" borderId="4" xfId="0" applyNumberFormat="1" applyFill="1" applyBorder="1"/>
    <xf numFmtId="0" fontId="1" fillId="0" borderId="4" xfId="0" applyFont="1" applyBorder="1"/>
    <xf numFmtId="1" fontId="0" fillId="0" borderId="4" xfId="0" applyNumberFormat="1" applyBorder="1"/>
    <xf numFmtId="0" fontId="0" fillId="0" borderId="4" xfId="0" applyBorder="1"/>
    <xf numFmtId="0" fontId="0" fillId="0" borderId="0" xfId="0" applyAlignment="1">
      <alignment wrapText="1"/>
    </xf>
    <xf numFmtId="44" fontId="0" fillId="2" borderId="0" xfId="0" applyNumberFormat="1" applyFill="1"/>
    <xf numFmtId="44" fontId="0" fillId="5" borderId="0" xfId="0" applyNumberFormat="1" applyFill="1"/>
    <xf numFmtId="1" fontId="0" fillId="5" borderId="0" xfId="0" applyNumberFormat="1" applyFill="1"/>
    <xf numFmtId="0" fontId="4" fillId="0" borderId="0" xfId="3" applyFont="1"/>
    <xf numFmtId="0" fontId="5" fillId="0" borderId="0" xfId="3" applyFont="1"/>
    <xf numFmtId="0" fontId="4" fillId="0" borderId="0" xfId="3" applyFont="1" applyAlignment="1">
      <alignment horizontal="center"/>
    </xf>
    <xf numFmtId="166" fontId="5" fillId="0" borderId="0" xfId="3" applyNumberFormat="1" applyFont="1"/>
    <xf numFmtId="167" fontId="5" fillId="0" borderId="0" xfId="3" applyNumberFormat="1" applyFont="1"/>
    <xf numFmtId="168" fontId="4" fillId="0" borderId="0" xfId="3" applyNumberFormat="1" applyFont="1"/>
    <xf numFmtId="0" fontId="5" fillId="0" borderId="0" xfId="3" applyFont="1" applyAlignment="1">
      <alignment horizontal="center"/>
    </xf>
    <xf numFmtId="164" fontId="4" fillId="0" borderId="0" xfId="4" applyNumberFormat="1" applyFont="1"/>
    <xf numFmtId="165" fontId="4" fillId="0" borderId="0" xfId="4" applyNumberFormat="1" applyFont="1"/>
    <xf numFmtId="0" fontId="5" fillId="0" borderId="0" xfId="3" applyFont="1" applyAlignment="1">
      <alignment horizontal="left"/>
    </xf>
    <xf numFmtId="165" fontId="5" fillId="0" borderId="0" xfId="4" applyNumberFormat="1" applyFont="1"/>
    <xf numFmtId="168" fontId="5" fillId="0" borderId="0" xfId="3" applyNumberFormat="1" applyFont="1"/>
    <xf numFmtId="9" fontId="5" fillId="0" borderId="0" xfId="3" applyNumberFormat="1" applyFont="1"/>
    <xf numFmtId="0" fontId="4" fillId="5" borderId="0" xfId="3" applyFont="1" applyFill="1"/>
    <xf numFmtId="165" fontId="5" fillId="2" borderId="0" xfId="4" applyNumberFormat="1" applyFont="1" applyFill="1"/>
    <xf numFmtId="164" fontId="5" fillId="2" borderId="0" xfId="4" applyNumberFormat="1" applyFont="1" applyFill="1"/>
    <xf numFmtId="0" fontId="4" fillId="0" borderId="0" xfId="3" applyFont="1" applyFill="1"/>
    <xf numFmtId="0" fontId="6" fillId="0" borderId="0" xfId="3" applyFont="1"/>
    <xf numFmtId="0" fontId="4" fillId="0" borderId="0" xfId="3" applyFont="1" applyAlignment="1">
      <alignment horizontal="left"/>
    </xf>
    <xf numFmtId="44" fontId="4" fillId="2" borderId="0" xfId="2" applyFont="1" applyFill="1"/>
    <xf numFmtId="0" fontId="7" fillId="0" borderId="0" xfId="3" applyFont="1"/>
    <xf numFmtId="0" fontId="7" fillId="0" borderId="0" xfId="3" applyFont="1" applyAlignment="1">
      <alignment horizontal="center"/>
    </xf>
    <xf numFmtId="0" fontId="0" fillId="4" borderId="0" xfId="0" applyFill="1"/>
    <xf numFmtId="44" fontId="0" fillId="4" borderId="0" xfId="2" applyFont="1" applyFill="1" applyAlignment="1">
      <alignment wrapText="1"/>
    </xf>
    <xf numFmtId="10" fontId="0" fillId="4" borderId="0" xfId="0" applyNumberFormat="1" applyFill="1"/>
    <xf numFmtId="0" fontId="0" fillId="0" borderId="0" xfId="0" applyAlignment="1">
      <alignment horizontal="right"/>
    </xf>
    <xf numFmtId="0" fontId="1" fillId="2" borderId="4" xfId="1" applyNumberFormat="1" applyBorder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6">
    <cellStyle name="Currency" xfId="2" builtinId="4"/>
    <cellStyle name="Currency 2" xfId="5"/>
    <cellStyle name="Euro" xfId="4"/>
    <cellStyle name="Normal" xfId="0" builtinId="0"/>
    <cellStyle name="Normal 2" xfId="3"/>
    <cellStyle name="resul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'Why rounding'!$B$7</c:f>
              <c:strCache>
                <c:ptCount val="1"/>
                <c:pt idx="0">
                  <c:v>Interests</c:v>
                </c:pt>
              </c:strCache>
            </c:strRef>
          </c:tx>
          <c:marker>
            <c:symbol val="none"/>
          </c:marker>
          <c:val>
            <c:numRef>
              <c:f>'Why rounding'!$B$8:$B$27</c:f>
              <c:numCache>
                <c:formatCode>_-* #\ ##0.00\ [$€-1]_-;\-* #\ ##0.00\ [$€-1]_-;_-* "-"??\ [$€-1]_-</c:formatCode>
                <c:ptCount val="20"/>
                <c:pt idx="0">
                  <c:v>700.00000000000011</c:v>
                </c:pt>
                <c:pt idx="1">
                  <c:v>675.24724625188173</c:v>
                </c:pt>
                <c:pt idx="2">
                  <c:v>649.62814612257921</c:v>
                </c:pt>
                <c:pt idx="3">
                  <c:v>623.11237748875112</c:v>
                </c:pt>
                <c:pt idx="4">
                  <c:v>595.66855695273921</c:v>
                </c:pt>
                <c:pt idx="5">
                  <c:v>567.26420269796677</c:v>
                </c:pt>
                <c:pt idx="6">
                  <c:v>537.86569604427723</c:v>
                </c:pt>
                <c:pt idx="7">
                  <c:v>507.4382416577086</c:v>
                </c:pt>
                <c:pt idx="8">
                  <c:v>475.94582636760998</c:v>
                </c:pt>
                <c:pt idx="9">
                  <c:v>443.35117654235808</c:v>
                </c:pt>
                <c:pt idx="10">
                  <c:v>409.61571397322223</c:v>
                </c:pt>
                <c:pt idx="11">
                  <c:v>374.69951021416659</c:v>
                </c:pt>
                <c:pt idx="12">
                  <c:v>338.56123932354421</c:v>
                </c:pt>
                <c:pt idx="13">
                  <c:v>301.15812895174986</c:v>
                </c:pt>
                <c:pt idx="14">
                  <c:v>262.44590971694277</c:v>
                </c:pt>
                <c:pt idx="15">
                  <c:v>222.37876280891751</c:v>
                </c:pt>
                <c:pt idx="16">
                  <c:v>180.90926575911126</c:v>
                </c:pt>
                <c:pt idx="17">
                  <c:v>137.98833631256181</c:v>
                </c:pt>
                <c:pt idx="18">
                  <c:v>93.565174335383148</c:v>
                </c:pt>
                <c:pt idx="19">
                  <c:v>47.587201689003216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8-4C2A-9AF3-54251D5C072A}"/>
            </c:ext>
          </c:extLst>
        </c:ser>
        <c:ser>
          <c:idx val="1"/>
          <c:order val="1"/>
          <c:tx>
            <c:strRef>
              <c:f>'Why rounding'!$C$7</c:f>
              <c:strCache>
                <c:ptCount val="1"/>
                <c:pt idx="0">
                  <c:v>Principal</c:v>
                </c:pt>
              </c:strCache>
            </c:strRef>
          </c:tx>
          <c:marker>
            <c:symbol val="none"/>
          </c:marker>
          <c:val>
            <c:numRef>
              <c:f>'Why rounding'!$C$8:$C$27</c:f>
              <c:numCache>
                <c:formatCode>_-* #\ ##0.00\ [$€-1]_-;\-* #\ ##0.00\ [$€-1]_-;_-* "-"??\ [$€-1]_-</c:formatCode>
                <c:ptCount val="20"/>
                <c:pt idx="0">
                  <c:v>707.22153566052384</c:v>
                </c:pt>
                <c:pt idx="1">
                  <c:v>731.97428940864199</c:v>
                </c:pt>
                <c:pt idx="2">
                  <c:v>757.59338953794474</c:v>
                </c:pt>
                <c:pt idx="3">
                  <c:v>784.10915817177272</c:v>
                </c:pt>
                <c:pt idx="4">
                  <c:v>811.55297870778486</c:v>
                </c:pt>
                <c:pt idx="5">
                  <c:v>839.95733296255719</c:v>
                </c:pt>
                <c:pt idx="6">
                  <c:v>869.35583961624673</c:v>
                </c:pt>
                <c:pt idx="7">
                  <c:v>899.78329400281541</c:v>
                </c:pt>
                <c:pt idx="8">
                  <c:v>931.2757092929138</c:v>
                </c:pt>
                <c:pt idx="9">
                  <c:v>963.87035911816588</c:v>
                </c:pt>
                <c:pt idx="10">
                  <c:v>997.60582168730173</c:v>
                </c:pt>
                <c:pt idx="11">
                  <c:v>1032.5220254463572</c:v>
                </c:pt>
                <c:pt idx="12">
                  <c:v>1068.6602963369799</c:v>
                </c:pt>
                <c:pt idx="13">
                  <c:v>1106.063406708774</c:v>
                </c:pt>
                <c:pt idx="14">
                  <c:v>1144.7756259435812</c:v>
                </c:pt>
                <c:pt idx="15">
                  <c:v>1184.8427728516065</c:v>
                </c:pt>
                <c:pt idx="16">
                  <c:v>1226.3122699014127</c:v>
                </c:pt>
                <c:pt idx="17">
                  <c:v>1269.233199347962</c:v>
                </c:pt>
                <c:pt idx="18">
                  <c:v>1313.6563613251408</c:v>
                </c:pt>
                <c:pt idx="19">
                  <c:v>1359.6343339715206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8-4C2A-9AF3-54251D5C0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95128"/>
        <c:axId val="501095520"/>
      </c:lineChart>
      <c:lineChart>
        <c:grouping val="standard"/>
        <c:varyColors val="0"/>
        <c:ser>
          <c:idx val="2"/>
          <c:order val="2"/>
          <c:tx>
            <c:strRef>
              <c:f>'Why rounding'!$D$7</c:f>
              <c:strCache>
                <c:ptCount val="1"/>
                <c:pt idx="0">
                  <c:v>Left to pay</c:v>
                </c:pt>
              </c:strCache>
            </c:strRef>
          </c:tx>
          <c:marker>
            <c:symbol val="none"/>
          </c:marker>
          <c:val>
            <c:numRef>
              <c:f>'Why rounding'!$D$8:$D$27</c:f>
              <c:numCache>
                <c:formatCode>_-* #\ ##0\ [$€-1]_-;\-* #\ ##0\ [$€-1]_-;_-* "-"??\ [$€-1]_-</c:formatCode>
                <c:ptCount val="20"/>
                <c:pt idx="0">
                  <c:v>19292.778464339477</c:v>
                </c:pt>
                <c:pt idx="1">
                  <c:v>18560.804174930836</c:v>
                </c:pt>
                <c:pt idx="2">
                  <c:v>17803.21078539289</c:v>
                </c:pt>
                <c:pt idx="3">
                  <c:v>17019.101627221116</c:v>
                </c:pt>
                <c:pt idx="4">
                  <c:v>16207.548648513331</c:v>
                </c:pt>
                <c:pt idx="5">
                  <c:v>15367.591315550775</c:v>
                </c:pt>
                <c:pt idx="6">
                  <c:v>14498.235475934529</c:v>
                </c:pt>
                <c:pt idx="7">
                  <c:v>13598.452181931714</c:v>
                </c:pt>
                <c:pt idx="8">
                  <c:v>12667.176472638801</c:v>
                </c:pt>
                <c:pt idx="9">
                  <c:v>11703.306113520635</c:v>
                </c:pt>
                <c:pt idx="10">
                  <c:v>10705.700291833333</c:v>
                </c:pt>
                <c:pt idx="11">
                  <c:v>9673.1782663869762</c:v>
                </c:pt>
                <c:pt idx="12">
                  <c:v>8604.5179700499957</c:v>
                </c:pt>
                <c:pt idx="13">
                  <c:v>7498.4545633412217</c:v>
                </c:pt>
                <c:pt idx="14">
                  <c:v>6353.6789373976408</c:v>
                </c:pt>
                <c:pt idx="15">
                  <c:v>5168.8361645460345</c:v>
                </c:pt>
                <c:pt idx="16">
                  <c:v>3942.5238946446216</c:v>
                </c:pt>
                <c:pt idx="17">
                  <c:v>2673.2906952966596</c:v>
                </c:pt>
                <c:pt idx="18">
                  <c:v>1359.6343339715188</c:v>
                </c:pt>
                <c:pt idx="19">
                  <c:v>-1.8189894035458565E-12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8-4C2A-9AF3-54251D5C0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96304"/>
        <c:axId val="501095912"/>
      </c:lineChart>
      <c:catAx>
        <c:axId val="50109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01095520"/>
        <c:crosses val="autoZero"/>
        <c:auto val="1"/>
        <c:lblAlgn val="ctr"/>
        <c:lblOffset val="100"/>
        <c:noMultiLvlLbl val="0"/>
      </c:catAx>
      <c:valAx>
        <c:axId val="501095520"/>
        <c:scaling>
          <c:orientation val="minMax"/>
        </c:scaling>
        <c:delete val="0"/>
        <c:axPos val="l"/>
        <c:majorGridlines/>
        <c:numFmt formatCode="_-* #\ ##0.00\ [$€-1]_-;\-* #\ ##0.00\ [$€-1]_-;_-* &quot;-&quot;??\ [$€-1]_-" sourceLinked="1"/>
        <c:majorTickMark val="out"/>
        <c:minorTickMark val="none"/>
        <c:tickLblPos val="nextTo"/>
        <c:crossAx val="501095128"/>
        <c:crosses val="autoZero"/>
        <c:crossBetween val="between"/>
      </c:valAx>
      <c:valAx>
        <c:axId val="501095912"/>
        <c:scaling>
          <c:orientation val="minMax"/>
        </c:scaling>
        <c:delete val="0"/>
        <c:axPos val="r"/>
        <c:numFmt formatCode="_-* #\ ##0\ [$€-1]_-;\-* #\ ##0\ [$€-1]_-;_-* &quot;-&quot;??\ [$€-1]_-" sourceLinked="1"/>
        <c:majorTickMark val="out"/>
        <c:minorTickMark val="none"/>
        <c:tickLblPos val="nextTo"/>
        <c:crossAx val="501096304"/>
        <c:crosses val="max"/>
        <c:crossBetween val="between"/>
      </c:valAx>
      <c:catAx>
        <c:axId val="501096304"/>
        <c:scaling>
          <c:orientation val="minMax"/>
        </c:scaling>
        <c:delete val="1"/>
        <c:axPos val="b"/>
        <c:majorTickMark val="out"/>
        <c:minorTickMark val="none"/>
        <c:tickLblPos val="none"/>
        <c:crossAx val="5010959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9</xdr:row>
      <xdr:rowOff>90486</xdr:rowOff>
    </xdr:from>
    <xdr:to>
      <xdr:col>11</xdr:col>
      <xdr:colOff>685799</xdr:colOff>
      <xdr:row>24</xdr:row>
      <xdr:rowOff>66674</xdr:rowOff>
    </xdr:to>
    <xdr:graphicFrame macro="">
      <xdr:nvGraphicFramePr>
        <xdr:cNvPr id="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Normal="100" workbookViewId="0">
      <selection activeCell="D27" sqref="D27"/>
    </sheetView>
  </sheetViews>
  <sheetFormatPr defaultColWidth="11.42578125" defaultRowHeight="12.75" x14ac:dyDescent="0.2"/>
  <cols>
    <col min="1" max="1" width="26.140625" style="19" bestFit="1" customWidth="1"/>
    <col min="2" max="3" width="17.140625" style="19" customWidth="1"/>
    <col min="4" max="4" width="15.28515625" style="19" customWidth="1"/>
    <col min="5" max="5" width="17.28515625" style="19" customWidth="1"/>
    <col min="6" max="6" width="18.28515625" style="19" bestFit="1" customWidth="1"/>
    <col min="7" max="7" width="20" style="19" customWidth="1"/>
    <col min="8" max="8" width="12.85546875" style="19" customWidth="1"/>
    <col min="9" max="9" width="14.28515625" style="19" customWidth="1"/>
    <col min="10" max="10" width="12" style="19" bestFit="1" customWidth="1"/>
    <col min="11" max="16384" width="11.42578125" style="19"/>
  </cols>
  <sheetData>
    <row r="1" spans="1:9" x14ac:dyDescent="0.2">
      <c r="A1" s="36" t="s">
        <v>44</v>
      </c>
      <c r="E1" s="21"/>
      <c r="F1" s="21"/>
    </row>
    <row r="2" spans="1:9" x14ac:dyDescent="0.2">
      <c r="A2" s="36" t="s">
        <v>46</v>
      </c>
      <c r="E2" s="21"/>
      <c r="F2" s="21"/>
    </row>
    <row r="3" spans="1:9" x14ac:dyDescent="0.2">
      <c r="A3" s="20" t="s">
        <v>36</v>
      </c>
      <c r="B3" s="22">
        <v>20000</v>
      </c>
      <c r="F3" s="21"/>
    </row>
    <row r="4" spans="1:9" x14ac:dyDescent="0.2">
      <c r="A4" s="20" t="s">
        <v>37</v>
      </c>
      <c r="B4" s="23">
        <v>3.5000000000000003E-2</v>
      </c>
      <c r="F4" s="21"/>
    </row>
    <row r="5" spans="1:9" x14ac:dyDescent="0.2">
      <c r="A5" s="20" t="s">
        <v>38</v>
      </c>
      <c r="B5" s="20">
        <v>20</v>
      </c>
      <c r="D5" s="20"/>
      <c r="F5" s="21"/>
    </row>
    <row r="6" spans="1:9" x14ac:dyDescent="0.2">
      <c r="H6" s="24"/>
      <c r="I6" s="24"/>
    </row>
    <row r="7" spans="1:9" x14ac:dyDescent="0.2">
      <c r="A7" s="39" t="s">
        <v>39</v>
      </c>
      <c r="B7" s="40" t="s">
        <v>40</v>
      </c>
      <c r="C7" s="40" t="s">
        <v>41</v>
      </c>
      <c r="D7" s="39" t="s">
        <v>42</v>
      </c>
      <c r="H7" s="24"/>
      <c r="I7" s="24"/>
    </row>
    <row r="8" spans="1:9" x14ac:dyDescent="0.2">
      <c r="A8" s="19">
        <v>1</v>
      </c>
      <c r="B8" s="26">
        <f>-IPMT(Rate,A8,Duration,Loan)</f>
        <v>700.00000000000011</v>
      </c>
      <c r="C8" s="26">
        <f>-PPMT(Rate,A8,Duration,Loan)</f>
        <v>707.22153566052384</v>
      </c>
      <c r="D8" s="27">
        <f>Loan-C8</f>
        <v>19292.778464339477</v>
      </c>
      <c r="E8" s="20"/>
      <c r="F8" s="20"/>
      <c r="G8" s="28"/>
      <c r="I8" s="24"/>
    </row>
    <row r="9" spans="1:9" x14ac:dyDescent="0.2">
      <c r="A9" s="19">
        <v>2</v>
      </c>
      <c r="B9" s="26">
        <f t="shared" ref="B9:B27" si="0">-IPMT(Rate,A9,Duration,Loan)</f>
        <v>675.24724625188173</v>
      </c>
      <c r="C9" s="26">
        <f t="shared" ref="C9:C27" si="1">-PPMT(Rate,A9,Duration,Loan)</f>
        <v>731.97428940864199</v>
      </c>
      <c r="D9" s="27">
        <f>D8-C9</f>
        <v>18560.804174930836</v>
      </c>
      <c r="E9" s="20"/>
      <c r="F9" s="20"/>
      <c r="G9" s="28"/>
      <c r="I9" s="24"/>
    </row>
    <row r="10" spans="1:9" x14ac:dyDescent="0.2">
      <c r="A10" s="19">
        <v>3</v>
      </c>
      <c r="B10" s="26">
        <f t="shared" si="0"/>
        <v>649.62814612257921</v>
      </c>
      <c r="C10" s="26">
        <f t="shared" si="1"/>
        <v>757.59338953794474</v>
      </c>
      <c r="D10" s="27">
        <f t="shared" ref="D10:D27" si="2">D9-C10</f>
        <v>17803.21078539289</v>
      </c>
      <c r="E10" s="20"/>
      <c r="F10" s="20"/>
      <c r="G10" s="21"/>
      <c r="I10" s="24"/>
    </row>
    <row r="11" spans="1:9" x14ac:dyDescent="0.2">
      <c r="A11" s="19">
        <v>4</v>
      </c>
      <c r="B11" s="26">
        <f t="shared" si="0"/>
        <v>623.11237748875112</v>
      </c>
      <c r="C11" s="26">
        <f t="shared" si="1"/>
        <v>784.10915817177272</v>
      </c>
      <c r="D11" s="27">
        <f t="shared" si="2"/>
        <v>17019.101627221116</v>
      </c>
      <c r="E11" s="20"/>
      <c r="F11" s="25"/>
      <c r="G11" s="21"/>
      <c r="I11" s="24"/>
    </row>
    <row r="12" spans="1:9" x14ac:dyDescent="0.2">
      <c r="A12" s="19">
        <v>5</v>
      </c>
      <c r="B12" s="26">
        <f t="shared" si="0"/>
        <v>595.66855695273921</v>
      </c>
      <c r="C12" s="26">
        <f t="shared" si="1"/>
        <v>811.55297870778486</v>
      </c>
      <c r="D12" s="27">
        <f t="shared" si="2"/>
        <v>16207.548648513331</v>
      </c>
      <c r="E12" s="20"/>
      <c r="F12" s="29"/>
      <c r="G12" s="28"/>
      <c r="I12" s="24"/>
    </row>
    <row r="13" spans="1:9" x14ac:dyDescent="0.2">
      <c r="A13" s="19">
        <v>6</v>
      </c>
      <c r="B13" s="26">
        <f t="shared" si="0"/>
        <v>567.26420269796677</v>
      </c>
      <c r="C13" s="26">
        <f t="shared" si="1"/>
        <v>839.95733296255719</v>
      </c>
      <c r="D13" s="27">
        <f t="shared" si="2"/>
        <v>15367.591315550775</v>
      </c>
      <c r="E13" s="20"/>
      <c r="F13" s="20"/>
      <c r="G13" s="20"/>
      <c r="I13" s="30"/>
    </row>
    <row r="14" spans="1:9" x14ac:dyDescent="0.2">
      <c r="A14" s="19">
        <v>7</v>
      </c>
      <c r="B14" s="26">
        <f t="shared" si="0"/>
        <v>537.86569604427723</v>
      </c>
      <c r="C14" s="26">
        <f t="shared" si="1"/>
        <v>869.35583961624673</v>
      </c>
      <c r="D14" s="27">
        <f t="shared" si="2"/>
        <v>14498.235475934529</v>
      </c>
      <c r="E14" s="20"/>
      <c r="F14" s="31"/>
      <c r="G14" s="28"/>
      <c r="I14" s="30"/>
    </row>
    <row r="15" spans="1:9" x14ac:dyDescent="0.2">
      <c r="A15" s="19">
        <v>8</v>
      </c>
      <c r="B15" s="26">
        <f t="shared" si="0"/>
        <v>507.4382416577086</v>
      </c>
      <c r="C15" s="26">
        <f t="shared" si="1"/>
        <v>899.78329400281541</v>
      </c>
      <c r="D15" s="27">
        <f t="shared" si="2"/>
        <v>13598.452181931714</v>
      </c>
      <c r="H15" s="24"/>
      <c r="I15" s="30"/>
    </row>
    <row r="16" spans="1:9" x14ac:dyDescent="0.2">
      <c r="A16" s="19">
        <v>9</v>
      </c>
      <c r="B16" s="26">
        <f t="shared" si="0"/>
        <v>475.94582636760998</v>
      </c>
      <c r="C16" s="26">
        <f t="shared" si="1"/>
        <v>931.2757092929138</v>
      </c>
      <c r="D16" s="27">
        <f t="shared" si="2"/>
        <v>12667.176472638801</v>
      </c>
      <c r="H16" s="24"/>
      <c r="I16" s="30"/>
    </row>
    <row r="17" spans="1:9" x14ac:dyDescent="0.2">
      <c r="A17" s="19">
        <v>10</v>
      </c>
      <c r="B17" s="26">
        <f t="shared" si="0"/>
        <v>443.35117654235808</v>
      </c>
      <c r="C17" s="26">
        <f t="shared" si="1"/>
        <v>963.87035911816588</v>
      </c>
      <c r="D17" s="27">
        <f t="shared" si="2"/>
        <v>11703.306113520635</v>
      </c>
      <c r="H17" s="24"/>
      <c r="I17" s="30"/>
    </row>
    <row r="18" spans="1:9" x14ac:dyDescent="0.2">
      <c r="A18" s="19">
        <v>11</v>
      </c>
      <c r="B18" s="26">
        <f t="shared" si="0"/>
        <v>409.61571397322223</v>
      </c>
      <c r="C18" s="26">
        <f t="shared" si="1"/>
        <v>997.60582168730173</v>
      </c>
      <c r="D18" s="27">
        <f t="shared" si="2"/>
        <v>10705.700291833333</v>
      </c>
      <c r="H18" s="24"/>
      <c r="I18" s="30"/>
    </row>
    <row r="19" spans="1:9" x14ac:dyDescent="0.2">
      <c r="A19" s="19">
        <v>12</v>
      </c>
      <c r="B19" s="26">
        <f t="shared" si="0"/>
        <v>374.69951021416659</v>
      </c>
      <c r="C19" s="26">
        <f t="shared" si="1"/>
        <v>1032.5220254463572</v>
      </c>
      <c r="D19" s="27">
        <f t="shared" si="2"/>
        <v>9673.1782663869762</v>
      </c>
      <c r="H19" s="24"/>
      <c r="I19" s="30"/>
    </row>
    <row r="20" spans="1:9" x14ac:dyDescent="0.2">
      <c r="A20" s="19">
        <v>13</v>
      </c>
      <c r="B20" s="26">
        <f t="shared" si="0"/>
        <v>338.56123932354421</v>
      </c>
      <c r="C20" s="26">
        <f t="shared" si="1"/>
        <v>1068.6602963369799</v>
      </c>
      <c r="D20" s="27">
        <f t="shared" si="2"/>
        <v>8604.5179700499957</v>
      </c>
    </row>
    <row r="21" spans="1:9" x14ac:dyDescent="0.2">
      <c r="A21" s="19">
        <v>14</v>
      </c>
      <c r="B21" s="26">
        <f t="shared" si="0"/>
        <v>301.15812895174986</v>
      </c>
      <c r="C21" s="26">
        <f t="shared" si="1"/>
        <v>1106.063406708774</v>
      </c>
      <c r="D21" s="27">
        <f t="shared" si="2"/>
        <v>7498.4545633412217</v>
      </c>
    </row>
    <row r="22" spans="1:9" x14ac:dyDescent="0.2">
      <c r="A22" s="19">
        <v>15</v>
      </c>
      <c r="B22" s="26">
        <f t="shared" si="0"/>
        <v>262.44590971694277</v>
      </c>
      <c r="C22" s="26">
        <f t="shared" si="1"/>
        <v>1144.7756259435812</v>
      </c>
      <c r="D22" s="27">
        <f t="shared" si="2"/>
        <v>6353.6789373976408</v>
      </c>
    </row>
    <row r="23" spans="1:9" x14ac:dyDescent="0.2">
      <c r="A23" s="19">
        <v>16</v>
      </c>
      <c r="B23" s="26">
        <f t="shared" si="0"/>
        <v>222.37876280891751</v>
      </c>
      <c r="C23" s="26">
        <f t="shared" si="1"/>
        <v>1184.8427728516065</v>
      </c>
      <c r="D23" s="27">
        <f t="shared" si="2"/>
        <v>5168.8361645460345</v>
      </c>
    </row>
    <row r="24" spans="1:9" x14ac:dyDescent="0.2">
      <c r="A24" s="19">
        <v>17</v>
      </c>
      <c r="B24" s="26">
        <f t="shared" si="0"/>
        <v>180.90926575911126</v>
      </c>
      <c r="C24" s="26">
        <f t="shared" si="1"/>
        <v>1226.3122699014127</v>
      </c>
      <c r="D24" s="27">
        <f t="shared" si="2"/>
        <v>3942.5238946446216</v>
      </c>
    </row>
    <row r="25" spans="1:9" x14ac:dyDescent="0.2">
      <c r="A25" s="19">
        <v>18</v>
      </c>
      <c r="B25" s="26">
        <f t="shared" si="0"/>
        <v>137.98833631256181</v>
      </c>
      <c r="C25" s="26">
        <f t="shared" si="1"/>
        <v>1269.233199347962</v>
      </c>
      <c r="D25" s="27">
        <f t="shared" si="2"/>
        <v>2673.2906952966596</v>
      </c>
    </row>
    <row r="26" spans="1:9" x14ac:dyDescent="0.2">
      <c r="A26" s="19">
        <v>19</v>
      </c>
      <c r="B26" s="26">
        <f t="shared" si="0"/>
        <v>93.565174335383148</v>
      </c>
      <c r="C26" s="26">
        <f t="shared" si="1"/>
        <v>1313.6563613251408</v>
      </c>
      <c r="D26" s="27">
        <f t="shared" si="2"/>
        <v>1359.6343339715188</v>
      </c>
    </row>
    <row r="27" spans="1:9" x14ac:dyDescent="0.2">
      <c r="A27" s="19">
        <v>20</v>
      </c>
      <c r="B27" s="26">
        <f t="shared" si="0"/>
        <v>47.587201689003216</v>
      </c>
      <c r="C27" s="26">
        <f t="shared" si="1"/>
        <v>1359.6343339715206</v>
      </c>
      <c r="D27" s="33">
        <f t="shared" si="2"/>
        <v>-1.8189894035458565E-12</v>
      </c>
      <c r="E27" s="32" t="b">
        <f>D27=0</f>
        <v>0</v>
      </c>
      <c r="F27" s="20" t="str">
        <f ca="1">_xlfn.FORMULATEXT(E27)</f>
        <v>=D27=0</v>
      </c>
    </row>
    <row r="28" spans="1:9" x14ac:dyDescent="0.2">
      <c r="A28" s="28" t="s">
        <v>24</v>
      </c>
      <c r="B28" s="26">
        <f>SUM(B8:B27)</f>
        <v>8144.4307132104732</v>
      </c>
      <c r="C28" s="34">
        <f>SUM(C8:C27)</f>
        <v>20000.000000000007</v>
      </c>
      <c r="E28" s="35" t="b">
        <f>C28=Loan</f>
        <v>1</v>
      </c>
      <c r="F28" s="20" t="str">
        <f ca="1">_xlfn.FORMULATEXT(E28)</f>
        <v>=C28=Loan</v>
      </c>
      <c r="G28" s="20"/>
    </row>
    <row r="29" spans="1:9" x14ac:dyDescent="0.2">
      <c r="A29" s="37"/>
      <c r="F29" s="20"/>
    </row>
    <row r="30" spans="1:9" x14ac:dyDescent="0.2">
      <c r="D30" s="20" t="s">
        <v>43</v>
      </c>
    </row>
    <row r="31" spans="1:9" x14ac:dyDescent="0.2">
      <c r="D31" s="38">
        <f>ROUND(D27,2)</f>
        <v>0</v>
      </c>
      <c r="E31" s="35" t="b">
        <f>D31=0</f>
        <v>1</v>
      </c>
      <c r="F31" s="20" t="str">
        <f ca="1">_xlfn.FORMULATEXT(E31)</f>
        <v>=D31=0</v>
      </c>
    </row>
  </sheetData>
  <pageMargins left="0.78740157499999996" right="0.78740157499999996" top="0.984251969" bottom="0.984251969" header="0.4921259845" footer="0.4921259845"/>
  <pageSetup paperSize="9" scale="40" orientation="portrait" horizontalDpi="4294967293" verticalDpi="300" r:id="rId1"/>
  <headerFooter alignWithMargins="0">
    <oddHeader>&amp;CFonctions financières</oddHeader>
    <oddFooter>&amp;CCours MH Delmond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2"/>
  <sheetViews>
    <sheetView workbookViewId="0">
      <selection activeCell="E10" sqref="E10"/>
    </sheetView>
  </sheetViews>
  <sheetFormatPr defaultColWidth="11.42578125" defaultRowHeight="15" x14ac:dyDescent="0.25"/>
  <cols>
    <col min="1" max="1" width="22.28515625" customWidth="1"/>
    <col min="2" max="2" width="26.7109375" bestFit="1" customWidth="1"/>
    <col min="3" max="3" width="20.140625" customWidth="1"/>
    <col min="4" max="4" width="18.85546875" customWidth="1"/>
    <col min="5" max="5" width="23.42578125" customWidth="1"/>
    <col min="6" max="6" width="29.85546875" customWidth="1"/>
    <col min="7" max="7" width="18.5703125" customWidth="1"/>
    <col min="8" max="8" width="19.28515625" customWidth="1"/>
    <col min="9" max="9" width="18.140625" customWidth="1"/>
    <col min="10" max="10" width="19.42578125" customWidth="1"/>
  </cols>
  <sheetData>
    <row r="1" spans="1:4" x14ac:dyDescent="0.25">
      <c r="A1" s="2" t="s">
        <v>28</v>
      </c>
    </row>
    <row r="2" spans="1:4" x14ac:dyDescent="0.25">
      <c r="A2" s="2"/>
    </row>
    <row r="3" spans="1:4" s="2" customFormat="1" x14ac:dyDescent="0.25">
      <c r="A3" s="2" t="s">
        <v>49</v>
      </c>
    </row>
    <row r="4" spans="1:4" s="15" customFormat="1" x14ac:dyDescent="0.25">
      <c r="C4" s="49" t="s">
        <v>27</v>
      </c>
    </row>
    <row r="5" spans="1:4" x14ac:dyDescent="0.25">
      <c r="A5" s="14" t="s">
        <v>26</v>
      </c>
      <c r="B5" s="14">
        <v>1.6</v>
      </c>
      <c r="C5" s="13">
        <v>1.6</v>
      </c>
    </row>
    <row r="6" spans="1:4" x14ac:dyDescent="0.25">
      <c r="A6" s="14" t="s">
        <v>25</v>
      </c>
      <c r="B6" s="14">
        <v>1.6</v>
      </c>
      <c r="C6" s="13">
        <v>1.6</v>
      </c>
    </row>
    <row r="7" spans="1:4" x14ac:dyDescent="0.25">
      <c r="A7" s="12" t="s">
        <v>24</v>
      </c>
      <c r="B7" s="45">
        <f>B6+B5</f>
        <v>3.2</v>
      </c>
      <c r="C7" s="11">
        <f>C6+C5</f>
        <v>3.2</v>
      </c>
      <c r="D7" t="s">
        <v>23</v>
      </c>
    </row>
    <row r="9" spans="1:4" x14ac:dyDescent="0.25">
      <c r="A9" s="2" t="s">
        <v>34</v>
      </c>
    </row>
    <row r="10" spans="1:4" s="5" customFormat="1" x14ac:dyDescent="0.25">
      <c r="A10" t="s">
        <v>29</v>
      </c>
      <c r="B10" s="41">
        <v>2548</v>
      </c>
      <c r="C10" s="2"/>
    </row>
    <row r="11" spans="1:4" x14ac:dyDescent="0.25">
      <c r="A11" s="15" t="s">
        <v>30</v>
      </c>
      <c r="B11" s="42">
        <v>12.5</v>
      </c>
      <c r="C11" s="15"/>
    </row>
    <row r="13" spans="1:4" x14ac:dyDescent="0.25">
      <c r="A13" t="s">
        <v>31</v>
      </c>
      <c r="B13" s="43">
        <v>5.2499999999999998E-2</v>
      </c>
    </row>
    <row r="14" spans="1:4" x14ac:dyDescent="0.25">
      <c r="D14" s="2"/>
    </row>
    <row r="15" spans="1:4" x14ac:dyDescent="0.25">
      <c r="B15" t="str">
        <f ca="1">_xlfn.FORMULATEXT(B16)</f>
        <v>=B10*(1+B13)</v>
      </c>
      <c r="C15" t="str">
        <f ca="1">_xlfn.FORMULATEXT(C16)</f>
        <v>=ROUNDUP(B10*(1+B13);0)</v>
      </c>
    </row>
    <row r="16" spans="1:4" x14ac:dyDescent="0.25">
      <c r="A16" t="s">
        <v>32</v>
      </c>
      <c r="B16" s="18">
        <f>B10*(1+B13)</f>
        <v>2681.77</v>
      </c>
      <c r="C16" s="1">
        <f>ROUNDUP(B10*(1+B13),0)</f>
        <v>2682</v>
      </c>
      <c r="D16" t="s">
        <v>35</v>
      </c>
    </row>
    <row r="17" spans="1:4" x14ac:dyDescent="0.25">
      <c r="A17" t="s">
        <v>33</v>
      </c>
      <c r="B17" s="17">
        <f>B16*$B$11</f>
        <v>33522.125</v>
      </c>
      <c r="C17" s="16">
        <f>C16*$B$11</f>
        <v>33525</v>
      </c>
    </row>
    <row r="19" spans="1:4" x14ac:dyDescent="0.25">
      <c r="B19" s="44" t="s">
        <v>45</v>
      </c>
      <c r="C19" s="16">
        <f>C17-B17</f>
        <v>2.875</v>
      </c>
      <c r="D19" t="str">
        <f ca="1">_xlfn.FORMULATEXT(C19)</f>
        <v>=C17-B17</v>
      </c>
    </row>
    <row r="22" spans="1:4" s="5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29" sqref="B29"/>
    </sheetView>
  </sheetViews>
  <sheetFormatPr defaultRowHeight="15" x14ac:dyDescent="0.25"/>
  <cols>
    <col min="1" max="8" width="18.140625" customWidth="1"/>
  </cols>
  <sheetData>
    <row r="1" spans="1:9" x14ac:dyDescent="0.25">
      <c r="A1" s="2" t="s">
        <v>22</v>
      </c>
    </row>
    <row r="2" spans="1:9" x14ac:dyDescent="0.25">
      <c r="A2" s="46" t="s">
        <v>48</v>
      </c>
    </row>
    <row r="3" spans="1:9" x14ac:dyDescent="0.25">
      <c r="A3" s="46" t="s">
        <v>47</v>
      </c>
    </row>
    <row r="4" spans="1:9" x14ac:dyDescent="0.25">
      <c r="A4" s="46"/>
    </row>
    <row r="5" spans="1:9" ht="45" x14ac:dyDescent="0.25">
      <c r="A5" s="5"/>
      <c r="B5" s="47" t="s">
        <v>21</v>
      </c>
      <c r="C5" s="47" t="s">
        <v>20</v>
      </c>
      <c r="D5" s="47" t="s">
        <v>19</v>
      </c>
      <c r="E5" s="47" t="s">
        <v>18</v>
      </c>
      <c r="F5" s="47" t="s">
        <v>17</v>
      </c>
      <c r="G5" s="47" t="s">
        <v>16</v>
      </c>
      <c r="H5" s="47" t="s">
        <v>15</v>
      </c>
      <c r="I5" s="5"/>
    </row>
    <row r="6" spans="1:9" x14ac:dyDescent="0.25">
      <c r="B6" s="50" t="str">
        <f>"FONCTION(number;num_digits)"</f>
        <v>FONCTION(number;num_digits)</v>
      </c>
      <c r="C6" s="50"/>
      <c r="D6" s="50"/>
      <c r="E6" s="50"/>
      <c r="F6" s="51" t="str">
        <f>"FONCTION(number)"</f>
        <v>FONCTION(number)</v>
      </c>
      <c r="G6" s="51"/>
      <c r="H6" s="51"/>
    </row>
    <row r="7" spans="1:9" x14ac:dyDescent="0.25">
      <c r="A7" s="4" t="s">
        <v>2</v>
      </c>
      <c r="B7" s="10" t="s">
        <v>14</v>
      </c>
      <c r="C7" s="10" t="s">
        <v>13</v>
      </c>
      <c r="D7" s="10" t="s">
        <v>12</v>
      </c>
      <c r="E7" s="10" t="s">
        <v>11</v>
      </c>
      <c r="F7" s="10" t="s">
        <v>10</v>
      </c>
      <c r="G7" s="10" t="s">
        <v>9</v>
      </c>
      <c r="H7" s="9" t="s">
        <v>8</v>
      </c>
    </row>
    <row r="8" spans="1:9" x14ac:dyDescent="0.25">
      <c r="A8" s="8">
        <v>12.68</v>
      </c>
      <c r="B8" s="7">
        <f t="shared" ref="B8:B13" si="0">ROUND(A8,1)</f>
        <v>12.7</v>
      </c>
      <c r="C8" s="7">
        <f t="shared" ref="C8:C13" si="1">ROUNDDOWN(A8,1)</f>
        <v>12.6</v>
      </c>
      <c r="D8" s="7">
        <f t="shared" ref="D8:D13" si="2">TRUNC(A8)</f>
        <v>12</v>
      </c>
      <c r="E8" s="7">
        <f t="shared" ref="E8:E13" si="3">ROUNDUP(A8,1)</f>
        <v>12.7</v>
      </c>
      <c r="F8" s="7">
        <f t="shared" ref="F8:F13" si="4">INT(A8)</f>
        <v>12</v>
      </c>
      <c r="G8" s="7">
        <f t="shared" ref="G8:G13" si="5">ODD(A8)</f>
        <v>13</v>
      </c>
      <c r="H8" s="6">
        <f t="shared" ref="H8:H13" si="6">EVEN(A8)</f>
        <v>14</v>
      </c>
    </row>
    <row r="9" spans="1:9" x14ac:dyDescent="0.25">
      <c r="A9" s="8">
        <v>12.218</v>
      </c>
      <c r="B9" s="7">
        <f t="shared" si="0"/>
        <v>12.2</v>
      </c>
      <c r="C9" s="7">
        <f t="shared" si="1"/>
        <v>12.2</v>
      </c>
      <c r="D9" s="7">
        <f t="shared" si="2"/>
        <v>12</v>
      </c>
      <c r="E9" s="7">
        <f t="shared" si="3"/>
        <v>12.299999999999999</v>
      </c>
      <c r="F9" s="7">
        <f t="shared" si="4"/>
        <v>12</v>
      </c>
      <c r="G9" s="7">
        <f t="shared" si="5"/>
        <v>13</v>
      </c>
      <c r="H9" s="6">
        <f t="shared" si="6"/>
        <v>14</v>
      </c>
    </row>
    <row r="10" spans="1:9" x14ac:dyDescent="0.25">
      <c r="A10" s="8">
        <v>12.51</v>
      </c>
      <c r="B10" s="7">
        <f t="shared" si="0"/>
        <v>12.5</v>
      </c>
      <c r="C10" s="7">
        <f t="shared" si="1"/>
        <v>12.5</v>
      </c>
      <c r="D10" s="7">
        <f t="shared" si="2"/>
        <v>12</v>
      </c>
      <c r="E10" s="7">
        <f t="shared" si="3"/>
        <v>12.6</v>
      </c>
      <c r="F10" s="7">
        <f t="shared" si="4"/>
        <v>12</v>
      </c>
      <c r="G10" s="7">
        <f t="shared" si="5"/>
        <v>13</v>
      </c>
      <c r="H10" s="6">
        <f t="shared" si="6"/>
        <v>14</v>
      </c>
    </row>
    <row r="11" spans="1:9" x14ac:dyDescent="0.25">
      <c r="A11" s="8">
        <f>-A8</f>
        <v>-12.68</v>
      </c>
      <c r="B11" s="7">
        <f t="shared" si="0"/>
        <v>-12.7</v>
      </c>
      <c r="C11" s="7">
        <f t="shared" si="1"/>
        <v>-12.6</v>
      </c>
      <c r="D11" s="7">
        <f t="shared" si="2"/>
        <v>-12</v>
      </c>
      <c r="E11" s="7">
        <f t="shared" si="3"/>
        <v>-12.7</v>
      </c>
      <c r="F11" s="7">
        <f t="shared" si="4"/>
        <v>-13</v>
      </c>
      <c r="G11" s="7">
        <f t="shared" si="5"/>
        <v>-13</v>
      </c>
      <c r="H11" s="6">
        <f t="shared" si="6"/>
        <v>-14</v>
      </c>
    </row>
    <row r="12" spans="1:9" x14ac:dyDescent="0.25">
      <c r="A12" s="8">
        <f>-A9</f>
        <v>-12.218</v>
      </c>
      <c r="B12" s="7">
        <f t="shared" si="0"/>
        <v>-12.2</v>
      </c>
      <c r="C12" s="7">
        <f t="shared" si="1"/>
        <v>-12.2</v>
      </c>
      <c r="D12" s="7">
        <f t="shared" si="2"/>
        <v>-12</v>
      </c>
      <c r="E12" s="7">
        <f t="shared" si="3"/>
        <v>-12.299999999999999</v>
      </c>
      <c r="F12" s="7">
        <f t="shared" si="4"/>
        <v>-13</v>
      </c>
      <c r="G12" s="7">
        <f t="shared" si="5"/>
        <v>-13</v>
      </c>
      <c r="H12" s="6">
        <f t="shared" si="6"/>
        <v>-14</v>
      </c>
    </row>
    <row r="13" spans="1:9" x14ac:dyDescent="0.25">
      <c r="A13" s="8">
        <f>-A10</f>
        <v>-12.51</v>
      </c>
      <c r="B13" s="7">
        <f t="shared" si="0"/>
        <v>-12.5</v>
      </c>
      <c r="C13" s="7">
        <f t="shared" si="1"/>
        <v>-12.5</v>
      </c>
      <c r="D13" s="7">
        <f t="shared" si="2"/>
        <v>-12</v>
      </c>
      <c r="E13" s="7">
        <f t="shared" si="3"/>
        <v>-12.6</v>
      </c>
      <c r="F13" s="7">
        <f t="shared" si="4"/>
        <v>-13</v>
      </c>
      <c r="G13" s="7">
        <f t="shared" si="5"/>
        <v>-13</v>
      </c>
      <c r="H13" s="6">
        <f t="shared" si="6"/>
        <v>-14</v>
      </c>
    </row>
    <row r="16" spans="1:9" x14ac:dyDescent="0.25">
      <c r="A16" s="2" t="s">
        <v>7</v>
      </c>
      <c r="C16" t="s">
        <v>6</v>
      </c>
    </row>
    <row r="17" spans="1:9" ht="38.25" x14ac:dyDescent="0.25">
      <c r="A17" s="5"/>
      <c r="B17" s="48" t="s">
        <v>5</v>
      </c>
      <c r="C17" s="48" t="s">
        <v>4</v>
      </c>
      <c r="D17" s="48" t="s">
        <v>4</v>
      </c>
      <c r="E17" s="48" t="s">
        <v>3</v>
      </c>
      <c r="F17" s="5"/>
      <c r="G17" s="5"/>
      <c r="H17" s="5"/>
      <c r="I17" s="5"/>
    </row>
    <row r="19" spans="1:9" x14ac:dyDescent="0.25">
      <c r="A19" s="4" t="s">
        <v>2</v>
      </c>
      <c r="B19" s="3" t="s">
        <v>1</v>
      </c>
      <c r="C19" s="2" t="str">
        <f>"=CEILING(B25;0,2)"</f>
        <v>=CEILING(B25;0,2)</v>
      </c>
      <c r="D19" s="2" t="str">
        <f>"=CEILING(B25;1)"</f>
        <v>=CEILING(B25;1)</v>
      </c>
      <c r="E19" s="2" t="s">
        <v>0</v>
      </c>
    </row>
    <row r="20" spans="1:9" x14ac:dyDescent="0.25">
      <c r="A20">
        <v>12.68</v>
      </c>
      <c r="B20" s="1">
        <f t="shared" ref="B20:B25" si="7">MROUND(A8,0.2)</f>
        <v>12.600000000000001</v>
      </c>
      <c r="C20" s="1">
        <f t="shared" ref="C20:C25" si="8">CEILING(A20,0.2)</f>
        <v>12.8</v>
      </c>
      <c r="D20" s="1">
        <f t="shared" ref="D20:D25" si="9">CEILING(A20,1)</f>
        <v>13</v>
      </c>
      <c r="E20" s="1">
        <f t="shared" ref="E20:E25" si="10">FLOOR(A20,0.2)</f>
        <v>12.600000000000001</v>
      </c>
    </row>
    <row r="21" spans="1:9" x14ac:dyDescent="0.25">
      <c r="A21">
        <v>12.218</v>
      </c>
      <c r="B21" s="1">
        <f t="shared" si="7"/>
        <v>12.200000000000001</v>
      </c>
      <c r="C21" s="1">
        <f t="shared" si="8"/>
        <v>12.4</v>
      </c>
      <c r="D21" s="1">
        <f t="shared" si="9"/>
        <v>13</v>
      </c>
      <c r="E21" s="1">
        <f t="shared" si="10"/>
        <v>12.200000000000001</v>
      </c>
    </row>
    <row r="22" spans="1:9" x14ac:dyDescent="0.25">
      <c r="A22">
        <v>12.5</v>
      </c>
      <c r="B22" s="1">
        <f t="shared" si="7"/>
        <v>12.600000000000001</v>
      </c>
      <c r="C22" s="1">
        <f t="shared" si="8"/>
        <v>12.600000000000001</v>
      </c>
      <c r="D22" s="1">
        <f t="shared" si="9"/>
        <v>13</v>
      </c>
      <c r="E22" s="1">
        <f t="shared" si="10"/>
        <v>12.4</v>
      </c>
    </row>
    <row r="23" spans="1:9" x14ac:dyDescent="0.25">
      <c r="A23">
        <f>-A20</f>
        <v>-12.68</v>
      </c>
      <c r="B23" s="1" t="e">
        <f t="shared" si="7"/>
        <v>#NUM!</v>
      </c>
      <c r="C23" s="1">
        <f t="shared" si="8"/>
        <v>-12.600000000000001</v>
      </c>
      <c r="D23" s="1">
        <f t="shared" si="9"/>
        <v>-12</v>
      </c>
      <c r="E23" s="1">
        <f t="shared" si="10"/>
        <v>-12.8</v>
      </c>
    </row>
    <row r="24" spans="1:9" x14ac:dyDescent="0.25">
      <c r="A24">
        <f>-A21</f>
        <v>-12.218</v>
      </c>
      <c r="B24" s="1" t="e">
        <f t="shared" si="7"/>
        <v>#NUM!</v>
      </c>
      <c r="C24" s="1">
        <f t="shared" si="8"/>
        <v>-12.200000000000001</v>
      </c>
      <c r="D24" s="1">
        <f t="shared" si="9"/>
        <v>-12</v>
      </c>
      <c r="E24" s="1">
        <f t="shared" si="10"/>
        <v>-12.4</v>
      </c>
    </row>
    <row r="25" spans="1:9" x14ac:dyDescent="0.25">
      <c r="A25">
        <f>-A22</f>
        <v>-12.5</v>
      </c>
      <c r="B25" s="1" t="e">
        <f t="shared" si="7"/>
        <v>#NUM!</v>
      </c>
      <c r="C25" s="1">
        <f t="shared" si="8"/>
        <v>-12.4</v>
      </c>
      <c r="D25" s="1">
        <f t="shared" si="9"/>
        <v>-12</v>
      </c>
      <c r="E25" s="1">
        <f t="shared" si="10"/>
        <v>-12.600000000000001</v>
      </c>
    </row>
  </sheetData>
  <mergeCells count="2">
    <mergeCell ref="B6:E6"/>
    <mergeCell ref="F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Why rounding</vt:lpstr>
      <vt:lpstr>Beware decimals</vt:lpstr>
      <vt:lpstr>Rounding functions</vt:lpstr>
      <vt:lpstr>Duration</vt:lpstr>
      <vt:lpstr>Loan</vt:lpstr>
      <vt:lpstr>Rate</vt:lpstr>
    </vt:vector>
  </TitlesOfParts>
  <Company>Hec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USEREN</dc:creator>
  <cp:lastModifiedBy>Pierre7</cp:lastModifiedBy>
  <dcterms:created xsi:type="dcterms:W3CDTF">2016-06-03T13:11:55Z</dcterms:created>
  <dcterms:modified xsi:type="dcterms:W3CDTF">2016-09-09T11:58:33Z</dcterms:modified>
</cp:coreProperties>
</file>