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47DD1163-AEA9-3543-A548-78EE7125251A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E13" i="2" l="1"/>
  <c r="F36" i="2" s="1"/>
  <c r="C19" i="2"/>
  <c r="B22" i="2"/>
  <c r="K27" i="2"/>
  <c r="I16" i="2"/>
  <c r="G22" i="2"/>
  <c r="F25" i="2"/>
  <c r="H22" i="2"/>
  <c r="I28" i="2"/>
  <c r="J23" i="2"/>
  <c r="B29" i="2"/>
  <c r="K29" i="2"/>
  <c r="A24" i="2"/>
  <c r="D16" i="2"/>
  <c r="A25" i="2"/>
  <c r="J13" i="2"/>
  <c r="K36" i="2" s="1"/>
  <c r="H19" i="2"/>
  <c r="J27" i="2"/>
  <c r="J16" i="2"/>
  <c r="A18" i="2"/>
  <c r="F24" i="2"/>
  <c r="H18" i="2"/>
  <c r="H25" i="2"/>
  <c r="J19" i="2"/>
  <c r="F14" i="2"/>
  <c r="E17" i="2"/>
  <c r="D20" i="2"/>
  <c r="C23" i="2"/>
  <c r="B26" i="2"/>
  <c r="A29" i="2"/>
  <c r="K14" i="2"/>
  <c r="J17" i="2"/>
  <c r="I20" i="2"/>
  <c r="H23" i="2"/>
  <c r="G26" i="2"/>
  <c r="D26" i="2"/>
  <c r="F20" i="2"/>
  <c r="H14" i="2"/>
  <c r="D27" i="2"/>
  <c r="H21" i="2"/>
  <c r="J15" i="2"/>
  <c r="H27" i="2"/>
  <c r="D22" i="2"/>
  <c r="F16" i="2"/>
  <c r="F28" i="2"/>
  <c r="F23" i="2"/>
  <c r="H17" i="2"/>
  <c r="J14" i="2"/>
  <c r="I17" i="2"/>
  <c r="H20" i="2"/>
  <c r="G23" i="2"/>
  <c r="F26" i="2"/>
  <c r="E29" i="2"/>
  <c r="D15" i="2"/>
  <c r="C18" i="2"/>
  <c r="B21" i="2"/>
  <c r="J29" i="2"/>
  <c r="G25" i="2"/>
  <c r="I19" i="2"/>
  <c r="K13" i="2"/>
  <c r="L36" i="2" s="1"/>
  <c r="I26" i="2"/>
  <c r="K20" i="2"/>
  <c r="B15" i="2"/>
  <c r="B27" i="2"/>
  <c r="G21" i="2"/>
  <c r="I15" i="2"/>
  <c r="A28" i="2"/>
  <c r="I22" i="2"/>
  <c r="K16" i="2"/>
  <c r="K15" i="2"/>
  <c r="J18" i="2"/>
  <c r="I21" i="2"/>
  <c r="H24" i="2"/>
  <c r="G27" i="2"/>
  <c r="F13" i="2"/>
  <c r="G36" i="2" s="1"/>
  <c r="E16" i="2"/>
  <c r="D19" i="2"/>
  <c r="C22" i="2"/>
  <c r="B25" i="2"/>
  <c r="E28" i="2"/>
  <c r="E23" i="2"/>
  <c r="G17" i="2"/>
  <c r="C29" i="2"/>
  <c r="G24" i="2"/>
  <c r="I18" i="2"/>
  <c r="G29" i="2"/>
  <c r="C25" i="2"/>
  <c r="E19" i="2"/>
  <c r="G13" i="2"/>
  <c r="H36" i="2" s="1"/>
  <c r="E26" i="2"/>
  <c r="G20" i="2"/>
  <c r="I14" i="2"/>
  <c r="I13" i="2"/>
  <c r="J36" i="2" s="1"/>
  <c r="H16" i="2"/>
  <c r="A21" i="2"/>
  <c r="E25" i="2"/>
  <c r="I29" i="2"/>
  <c r="G18" i="2"/>
  <c r="J25" i="2"/>
  <c r="C28" i="2"/>
  <c r="K17" i="2"/>
  <c r="D13" i="2"/>
  <c r="E36" i="2" s="1"/>
  <c r="A14" i="2"/>
  <c r="C15" i="2"/>
  <c r="B18" i="2"/>
  <c r="G19" i="2"/>
  <c r="F22" i="2"/>
  <c r="K23" i="2"/>
  <c r="J26" i="2"/>
  <c r="D28" i="2"/>
  <c r="C14" i="2"/>
  <c r="H15" i="2"/>
  <c r="B17" i="2"/>
  <c r="A20" i="2"/>
  <c r="F21" i="2"/>
  <c r="K22" i="2"/>
  <c r="E24" i="2"/>
  <c r="D29" i="2"/>
  <c r="E27" i="2"/>
  <c r="J24" i="2"/>
  <c r="K21" i="2"/>
  <c r="A19" i="2"/>
  <c r="B16" i="2"/>
  <c r="C13" i="2"/>
  <c r="D36" i="2" s="1"/>
  <c r="A26" i="2"/>
  <c r="B23" i="2"/>
  <c r="C20" i="2"/>
  <c r="D17" i="2"/>
  <c r="E14" i="2"/>
  <c r="G28" i="2"/>
  <c r="H26" i="2"/>
  <c r="I23" i="2"/>
  <c r="J20" i="2"/>
  <c r="A15" i="2"/>
  <c r="F29" i="2"/>
  <c r="F27" i="2"/>
  <c r="K24" i="2"/>
  <c r="A22" i="2"/>
  <c r="B19" i="2"/>
  <c r="C16" i="2"/>
  <c r="B14" i="2"/>
  <c r="G15" i="2"/>
  <c r="A17" i="2"/>
  <c r="F18" i="2"/>
  <c r="K19" i="2"/>
  <c r="E21" i="2"/>
  <c r="J22" i="2"/>
  <c r="D24" i="2"/>
  <c r="I25" i="2"/>
  <c r="C27" i="2"/>
  <c r="H28" i="2"/>
  <c r="B13" i="2"/>
  <c r="C36" i="2" s="1"/>
  <c r="G14" i="2"/>
  <c r="A16" i="2"/>
  <c r="F17" i="2"/>
  <c r="K18" i="2"/>
  <c r="E20" i="2"/>
  <c r="J21" i="2"/>
  <c r="D23" i="2"/>
  <c r="I24" i="2"/>
  <c r="C26" i="2"/>
  <c r="J28" i="2"/>
  <c r="K26" i="2"/>
  <c r="B24" i="2"/>
  <c r="C21" i="2"/>
  <c r="D18" i="2"/>
  <c r="E15" i="2"/>
  <c r="H29" i="2"/>
  <c r="I27" i="2"/>
  <c r="D25" i="2"/>
  <c r="E22" i="2"/>
  <c r="F19" i="2"/>
  <c r="G16" i="2"/>
  <c r="H13" i="2"/>
  <c r="I36" i="2" s="1"/>
  <c r="B28" i="2"/>
  <c r="K25" i="2"/>
  <c r="A23" i="2"/>
  <c r="B20" i="2"/>
  <c r="C17" i="2"/>
  <c r="D14" i="2"/>
  <c r="K28" i="2"/>
  <c r="A27" i="2"/>
  <c r="C24" i="2"/>
  <c r="D21" i="2"/>
  <c r="E18" i="2"/>
  <c r="F15" i="2"/>
  <c r="J37" i="2" a="1"/>
  <c r="A37" i="2" a="1"/>
  <c r="L37" i="2" a="1"/>
  <c r="E37" i="2" a="1"/>
  <c r="H37" i="2" a="1"/>
  <c r="K37" i="2" a="1"/>
  <c r="F37" i="2" a="1"/>
  <c r="G37" i="2" a="1"/>
  <c r="C37" i="2" a="1"/>
  <c r="D37" i="2" a="1"/>
  <c r="I37" i="2" a="1"/>
  <c r="I39" i="2" l="1"/>
  <c r="I37" i="2"/>
  <c r="I41" i="2"/>
  <c r="I40" i="2"/>
  <c r="I42" i="2"/>
  <c r="I38" i="2"/>
  <c r="D40" i="2"/>
  <c r="D39" i="2"/>
  <c r="D37" i="2"/>
  <c r="D41" i="2"/>
  <c r="D38" i="2"/>
  <c r="D42" i="2"/>
  <c r="C39" i="2"/>
  <c r="C40" i="2"/>
  <c r="C41" i="2"/>
  <c r="C42" i="2"/>
  <c r="C37" i="2"/>
  <c r="C38" i="2"/>
  <c r="G41" i="2"/>
  <c r="G40" i="2"/>
  <c r="G38" i="2"/>
  <c r="G42" i="2"/>
  <c r="G37" i="2"/>
  <c r="G39" i="2"/>
  <c r="F38" i="2"/>
  <c r="F42" i="2"/>
  <c r="F37" i="2"/>
  <c r="F41" i="2"/>
  <c r="F39" i="2"/>
  <c r="F40" i="2"/>
  <c r="K42" i="2"/>
  <c r="K38" i="2"/>
  <c r="K39" i="2"/>
  <c r="K40" i="2"/>
  <c r="K41" i="2"/>
  <c r="K37" i="2"/>
  <c r="H39" i="2"/>
  <c r="H37" i="2"/>
  <c r="H42" i="2"/>
  <c r="H38" i="2"/>
  <c r="H41" i="2"/>
  <c r="H40" i="2"/>
  <c r="E38" i="2"/>
  <c r="E39" i="2"/>
  <c r="E41" i="2"/>
  <c r="E40" i="2"/>
  <c r="E42" i="2"/>
  <c r="E37" i="2"/>
  <c r="L39" i="2"/>
  <c r="L42" i="2"/>
  <c r="L40" i="2"/>
  <c r="L38" i="2"/>
  <c r="L41" i="2"/>
  <c r="L37" i="2"/>
  <c r="B40" i="2"/>
  <c r="B41" i="2"/>
  <c r="A42" i="2"/>
  <c r="A41" i="2"/>
  <c r="B39" i="2"/>
  <c r="B37" i="2"/>
  <c r="B42" i="2"/>
  <c r="A38" i="2"/>
  <c r="A39" i="2"/>
  <c r="A37" i="2"/>
  <c r="A40" i="2"/>
  <c r="B38" i="2"/>
  <c r="J41" i="2"/>
  <c r="J42" i="2"/>
  <c r="J39" i="2"/>
  <c r="J38" i="2"/>
  <c r="J40" i="2"/>
  <c r="J37" i="2"/>
</calcChain>
</file>

<file path=xl/sharedStrings.xml><?xml version="1.0" encoding="utf-8"?>
<sst xmlns="http://schemas.openxmlformats.org/spreadsheetml/2006/main" count="126" uniqueCount="40">
  <si>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</si>
  <si>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</si>
  <si>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</si>
  <si>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</si>
  <si>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</si>
  <si>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</si>
  <si>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</si>
  <si>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</si>
  <si>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</si>
  <si>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</si>
  <si>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</si>
  <si>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</si>
  <si>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</si>
  <si>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</si>
  <si>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</si>
  <si>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</si>
  <si>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Non-Key</t>
  </si>
  <si>
    <t>Inciting incident</t>
  </si>
  <si>
    <t>Climax 1</t>
  </si>
  <si>
    <t>Midpoint</t>
  </si>
  <si>
    <t>Obstacle</t>
  </si>
  <si>
    <t>Climax 2</t>
  </si>
  <si>
    <t>Climax 3</t>
  </si>
  <si>
    <t>Wrap-up</t>
  </si>
  <si>
    <t>Disaster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</si>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</sst>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workbookViewId="0">
      <selection activeCell="A6" sqref="A6:XFD6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16</v>
      </c>
      <c r="G2" t="s">
        <v>18</v>
      </c>
      <c r="H2" t="s">
        <v>16</v>
      </c>
      <c r="I2" t="s">
        <v>19</v>
      </c>
      <c r="J2" t="s">
        <v>16</v>
      </c>
      <c r="K2" t="s">
        <v>20</v>
      </c>
      <c r="L2" t="s">
        <v>21</v>
      </c>
      <c r="M2" t="s">
        <v>22</v>
      </c>
      <c r="N2" t="s">
        <v>16</v>
      </c>
      <c r="O2" t="s">
        <v>20</v>
      </c>
      <c r="P2" t="s">
        <v>23</v>
      </c>
    </row>
    <row r="3" spans="1:16">
      <c r="A3" t="s">
        <v>16</v>
      </c>
      <c r="B3" t="s">
        <v>17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18</v>
      </c>
      <c r="J3" t="s">
        <v>16</v>
      </c>
      <c r="K3" t="s">
        <v>20</v>
      </c>
      <c r="L3" t="s">
        <v>19</v>
      </c>
      <c r="M3" t="s">
        <v>24</v>
      </c>
      <c r="N3" t="s">
        <v>21</v>
      </c>
      <c r="O3" t="s">
        <v>22</v>
      </c>
      <c r="P3" t="s">
        <v>23</v>
      </c>
    </row>
    <row r="4" spans="1:16">
      <c r="A4" t="s">
        <v>16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18</v>
      </c>
      <c r="J4" t="s">
        <v>16</v>
      </c>
      <c r="K4" t="s">
        <v>16</v>
      </c>
      <c r="L4" t="s">
        <v>19</v>
      </c>
      <c r="M4" t="s">
        <v>24</v>
      </c>
      <c r="N4" t="s">
        <v>25</v>
      </c>
      <c r="O4" t="s">
        <v>16</v>
      </c>
      <c r="P4" t="s">
        <v>23</v>
      </c>
    </row>
    <row r="5" spans="1:16">
      <c r="A5" t="s">
        <v>16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16</v>
      </c>
      <c r="I5" t="s">
        <v>18</v>
      </c>
      <c r="J5" t="s">
        <v>16</v>
      </c>
      <c r="K5" t="s">
        <v>16</v>
      </c>
      <c r="L5" t="s">
        <v>16</v>
      </c>
      <c r="M5" t="s">
        <v>21</v>
      </c>
      <c r="N5" t="s">
        <v>24</v>
      </c>
      <c r="O5" t="s">
        <v>23</v>
      </c>
      <c r="P5" t="s">
        <v>16</v>
      </c>
    </row>
    <row r="6" spans="1:16">
      <c r="A6" t="s">
        <v>16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18</v>
      </c>
      <c r="H6" t="s">
        <v>16</v>
      </c>
      <c r="I6" t="s">
        <v>19</v>
      </c>
      <c r="J6" t="s">
        <v>16</v>
      </c>
      <c r="K6" t="s">
        <v>21</v>
      </c>
      <c r="L6" t="s">
        <v>16</v>
      </c>
      <c r="M6" t="s">
        <v>22</v>
      </c>
      <c r="N6" t="s">
        <v>20</v>
      </c>
      <c r="O6" t="s">
        <v>16</v>
      </c>
      <c r="P6" t="s">
        <v>23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topLeftCell="A35" workbookViewId="0">
      <selection activeCell="B37" sqref="B37:L42"/>
    </sheetView>
  </sheetViews>
  <sheetFormatPr baseColWidth="10" defaultRowHeight="16"/>
  <cols>
    <col min="1" max="1" width="16.332031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" t="s">
        <v>26</v>
      </c>
      <c r="B2">
        <f>COUNTIFS(Sheet1!A:A,Sheet2!$A2)</f>
        <v>0</v>
      </c>
      <c r="C2">
        <f>COUNTIFS(Sheet1!B:B,Sheet2!$A2)</f>
        <v>5</v>
      </c>
      <c r="D2">
        <f>COUNTIFS(Sheet1!C:C,Sheet2!$A2)</f>
        <v>0</v>
      </c>
      <c r="E2">
        <f>COUNTIFS(Sheet1!D:D,Sheet2!$A2)</f>
        <v>0</v>
      </c>
      <c r="F2">
        <f>COUNTIFS(Sheet1!E:E,Sheet2!$A2)</f>
        <v>1</v>
      </c>
      <c r="G2">
        <f>COUNTIFS(Sheet1!F:F,Sheet2!$A2)</f>
        <v>0</v>
      </c>
      <c r="H2">
        <f>COUNTIFS(Sheet1!G:G,Sheet2!$A2)</f>
        <v>2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</row>
    <row r="3" spans="1:17">
      <c r="A3" s="1" t="s">
        <v>27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2</v>
      </c>
      <c r="I3">
        <f>COUNTIFS(Sheet1!H:H,Sheet2!$A3)</f>
        <v>0</v>
      </c>
      <c r="J3">
        <f>COUNTIFS(Sheet1!I:I,Sheet2!$A3)</f>
        <v>3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</row>
    <row r="4" spans="1:17">
      <c r="A4" s="1" t="s">
        <v>28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2</v>
      </c>
      <c r="M4">
        <f>COUNTIFS(Sheet1!L:L,Sheet2!$A4)</f>
        <v>0</v>
      </c>
      <c r="N4">
        <f>COUNTIFS(Sheet1!M:M,Sheet2!$A4)</f>
        <v>0</v>
      </c>
      <c r="O4">
        <f>COUNTIFS(Sheet1!N:N,Sheet2!$A4)</f>
        <v>1</v>
      </c>
      <c r="P4">
        <f>COUNTIFS(Sheet1!O:O,Sheet2!$A4)</f>
        <v>1</v>
      </c>
      <c r="Q4">
        <f>COUNTIFS(Sheet1!P:P,Sheet2!$A4)</f>
        <v>0</v>
      </c>
    </row>
    <row r="5" spans="1:17">
      <c r="A5" s="1" t="s">
        <v>29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2</v>
      </c>
      <c r="K5">
        <f>COUNTIFS(Sheet1!J:J,Sheet2!$A5)</f>
        <v>0</v>
      </c>
      <c r="L5">
        <f>COUNTIFS(Sheet1!K:K,Sheet2!$A5)</f>
        <v>0</v>
      </c>
      <c r="M5">
        <f>COUNTIFS(Sheet1!L:L,Sheet2!$A5)</f>
        <v>2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</row>
    <row r="6" spans="1:17">
      <c r="A6" s="1" t="s">
        <v>30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2</v>
      </c>
      <c r="O6">
        <f>COUNTIFS(Sheet1!N:N,Sheet2!$A6)</f>
        <v>1</v>
      </c>
      <c r="P6">
        <f>COUNTIFS(Sheet1!O:O,Sheet2!$A6)</f>
        <v>0</v>
      </c>
      <c r="Q6">
        <f>COUNTIFS(Sheet1!P:P,Sheet2!$A6)</f>
        <v>0</v>
      </c>
    </row>
    <row r="7" spans="1:17">
      <c r="A7" s="1" t="s">
        <v>31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1</v>
      </c>
      <c r="P7">
        <f>COUNTIFS(Sheet1!O:O,Sheet2!$A7)</f>
        <v>0</v>
      </c>
      <c r="Q7">
        <f>COUNTIFS(Sheet1!P:P,Sheet2!$A7)</f>
        <v>0</v>
      </c>
    </row>
    <row r="8" spans="1:17">
      <c r="A8" s="1" t="s">
        <v>32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1</v>
      </c>
      <c r="M8">
        <f>COUNTIFS(Sheet1!L:L,Sheet2!$A8)</f>
        <v>1</v>
      </c>
      <c r="N8">
        <f>COUNTIFS(Sheet1!M:M,Sheet2!$A8)</f>
        <v>1</v>
      </c>
      <c r="O8">
        <f>COUNTIFS(Sheet1!N:N,Sheet2!$A8)</f>
        <v>1</v>
      </c>
      <c r="P8">
        <f>COUNTIFS(Sheet1!O:O,Sheet2!$A8)</f>
        <v>0</v>
      </c>
      <c r="Q8">
        <f>COUNTIFS(Sheet1!P:P,Sheet2!$A8)</f>
        <v>0</v>
      </c>
    </row>
    <row r="9" spans="1:17">
      <c r="A9" s="1" t="s">
        <v>33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2</v>
      </c>
      <c r="O9">
        <f>COUNTIFS(Sheet1!N:N,Sheet2!$A9)</f>
        <v>0</v>
      </c>
      <c r="P9">
        <f>COUNTIFS(Sheet1!O:O,Sheet2!$A9)</f>
        <v>1</v>
      </c>
      <c r="Q9">
        <f>COUNTIFS(Sheet1!P:P,Sheet2!$A9)</f>
        <v>0</v>
      </c>
    </row>
    <row r="10" spans="1:17">
      <c r="A10" s="1" t="s">
        <v>34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1</v>
      </c>
      <c r="Q10">
        <f>COUNTIFS(Sheet1!P:P,Sheet2!$A10)</f>
        <v>4</v>
      </c>
    </row>
    <row r="11" spans="1:17">
      <c r="A11" s="1" t="s">
        <v>35</v>
      </c>
      <c r="B11">
        <f>COUNTIFS(Sheet1!A:A,Sheet2!$A11)</f>
        <v>5</v>
      </c>
      <c r="C11">
        <f>COUNTIFS(Sheet1!B:B,Sheet2!$A11)</f>
        <v>0</v>
      </c>
      <c r="D11">
        <f>COUNTIFS(Sheet1!C:C,Sheet2!$A11)</f>
        <v>5</v>
      </c>
      <c r="E11">
        <f>COUNTIFS(Sheet1!D:D,Sheet2!$A11)</f>
        <v>5</v>
      </c>
      <c r="F11">
        <f>COUNTIFS(Sheet1!E:E,Sheet2!$A11)</f>
        <v>4</v>
      </c>
      <c r="G11">
        <f>COUNTIFS(Sheet1!F:F,Sheet2!$A11)</f>
        <v>5</v>
      </c>
      <c r="H11">
        <f>COUNTIFS(Sheet1!G:G,Sheet2!$A11)</f>
        <v>1</v>
      </c>
      <c r="I11">
        <f>COUNTIFS(Sheet1!H:H,Sheet2!$A11)</f>
        <v>5</v>
      </c>
      <c r="J11">
        <f>COUNTIFS(Sheet1!I:I,Sheet2!$A11)</f>
        <v>0</v>
      </c>
      <c r="K11">
        <f>COUNTIFS(Sheet1!J:J,Sheet2!$A11)</f>
        <v>5</v>
      </c>
      <c r="L11">
        <f>COUNTIFS(Sheet1!K:K,Sheet2!$A11)</f>
        <v>2</v>
      </c>
      <c r="M11">
        <f>COUNTIFS(Sheet1!L:L,Sheet2!$A11)</f>
        <v>2</v>
      </c>
      <c r="N11">
        <f>COUNTIFS(Sheet1!M:M,Sheet2!$A11)</f>
        <v>0</v>
      </c>
      <c r="O11">
        <f>COUNTIFS(Sheet1!N:N,Sheet2!$A11)</f>
        <v>1</v>
      </c>
      <c r="P11">
        <f>COUNTIFS(Sheet1!O:O,Sheet2!$A11)</f>
        <v>2</v>
      </c>
      <c r="Q11">
        <f>COUNTIFS(Sheet1!P:P,Sheet2!$A11)</f>
        <v>1</v>
      </c>
    </row>
    <row r="13" spans="1:17">
      <c r="A13">
        <f t="array" ref="A13:K29">TRANSPOSE(A1:Q11)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7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17">
      <c r="A15" t="str">
        <v>Scene 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7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t="str">
        <v>Scene 7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2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1</v>
      </c>
      <c r="I26">
        <v>2</v>
      </c>
      <c r="J26">
        <v>0</v>
      </c>
      <c r="K26">
        <v>0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1</v>
      </c>
    </row>
    <row r="31" spans="1:11">
      <c r="A31" t="s">
        <v>36</v>
      </c>
    </row>
    <row r="33" spans="1:12">
      <c r="A33" t="s">
        <v>37</v>
      </c>
      <c r="B33" s="2">
        <v>0.05</v>
      </c>
    </row>
    <row r="34" spans="1:12">
      <c r="A34" t="s">
        <v>38</v>
      </c>
      <c r="B34" s="3">
        <v>2</v>
      </c>
    </row>
    <row r="36" spans="1:12">
      <c r="B36" t="s">
        <v>39</v>
      </c>
      <c r="C36" t="str">
        <f>B13</f>
        <v>Inciting incident</v>
      </c>
      <c r="D36" t="str">
        <f t="shared" ref="D36:L36" si="0">C13</f>
        <v>Climax 1</v>
      </c>
      <c r="E36" t="str">
        <f t="shared" si="0"/>
        <v>Obstacle</v>
      </c>
      <c r="F36" t="str">
        <f t="shared" si="0"/>
        <v>Midpoint</v>
      </c>
      <c r="G36" t="str">
        <f t="shared" si="0"/>
        <v>Disaster</v>
      </c>
      <c r="H36" t="str">
        <f t="shared" si="0"/>
        <v>Crisis</v>
      </c>
      <c r="I36" t="str">
        <f t="shared" si="0"/>
        <v>Climax 2</v>
      </c>
      <c r="J36" t="str">
        <f t="shared" si="0"/>
        <v>Climax 3</v>
      </c>
      <c r="K36" t="str">
        <f t="shared" si="0"/>
        <v>Wrap-up</v>
      </c>
      <c r="L36" t="str">
        <f t="shared" si="0"/>
        <v>Non-key</v>
      </c>
    </row>
    <row r="37" spans="1:12">
      <c r="A37" t="str">
        <f t="array" ref="A37:B42">[1]!KAPPA(B14:K29,0,TRUE,B33,B34)</f>
        <v>kappa</v>
      </c>
      <c r="B37" s="4">
        <v>0.40503432494279173</v>
      </c>
      <c r="C37" s="5">
        <f t="array" ref="C37:C42">[1]!KAPPA(B14:K29, 1,,B33,B34)</f>
        <v>0.65277777777777779</v>
      </c>
      <c r="D37" s="6">
        <f t="array" ref="D37:D42">[1]!KAPPA(B14:K29, 2,,B33,B34)</f>
        <v>0.36</v>
      </c>
      <c r="E37" s="6">
        <f t="array" ref="E37:E42">[1]!KAPPA(B14:K29, 3,,B33,B34)</f>
        <v>7.8947368421052683E-2</v>
      </c>
      <c r="F37" s="6">
        <f t="array" ref="F37:F42">[1]!KAPPA(B14:K29, 4,,B33,B34)</f>
        <v>0.21052631578947373</v>
      </c>
      <c r="G37" s="6">
        <f t="array" ref="G37:G42">[1]!KAPPA(B14:K29, 5,,B33,B34)</f>
        <v>0.13419913419913418</v>
      </c>
      <c r="H37" s="6">
        <f t="array" ref="H37:H42">[1]!KAPPA(B14:K29, 6,,B33,B34)</f>
        <v>-1.265822784810121E-2</v>
      </c>
      <c r="I37" s="6">
        <f t="array" ref="I37:I42">[1]!KAPPA(B14:K29, 7,,B33,B34)</f>
        <v>-5.2631578947368363E-2</v>
      </c>
      <c r="J37" s="6">
        <f t="array" ref="J37:J42">[1]!KAPPA(B14:K29, 8,,B33,B34)</f>
        <v>0.13419913419913418</v>
      </c>
      <c r="K37" s="6">
        <f t="array" ref="K37:K42">[1]!KAPPA(B14:K29, 9,,B33,B34)</f>
        <v>0.57333333333333336</v>
      </c>
      <c r="L37" s="7">
        <f t="array" ref="L37:L42">[1]!KAPPA(B14:K29, 10,,B33,B34)</f>
        <v>0.5725958516656191</v>
      </c>
    </row>
    <row r="38" spans="1:12">
      <c r="A38" t="str">
        <v>s.e.</v>
      </c>
      <c r="B38" s="8">
        <v>3.7208846654426364E-2</v>
      </c>
      <c r="C38" s="9">
        <v>7.9056941504209485E-2</v>
      </c>
      <c r="D38" s="10">
        <v>7.9056941504209485E-2</v>
      </c>
      <c r="E38" s="10">
        <v>7.9056941504209485E-2</v>
      </c>
      <c r="F38" s="10">
        <v>7.9056941504209485E-2</v>
      </c>
      <c r="G38" s="10">
        <v>7.9056941504209485E-2</v>
      </c>
      <c r="H38" s="10">
        <v>7.9056941504209485E-2</v>
      </c>
      <c r="I38" s="10">
        <v>7.9056941504209485E-2</v>
      </c>
      <c r="J38" s="10">
        <v>7.9056941504209485E-2</v>
      </c>
      <c r="K38" s="10">
        <v>7.9056941504209485E-2</v>
      </c>
      <c r="L38" s="11">
        <v>7.9056941504209485E-2</v>
      </c>
    </row>
    <row r="39" spans="1:12">
      <c r="A39" t="str">
        <v>z-stat</v>
      </c>
      <c r="B39" s="8">
        <v>10.885430787589565</v>
      </c>
      <c r="C39" s="9">
        <v>8.2570583348841016</v>
      </c>
      <c r="D39" s="10">
        <v>4.5536798306424657</v>
      </c>
      <c r="E39" s="10">
        <v>0.99861399794790984</v>
      </c>
      <c r="F39" s="10">
        <v>2.662970661194425</v>
      </c>
      <c r="G39" s="10">
        <v>1.6974996963674414</v>
      </c>
      <c r="H39" s="10">
        <v>-0.16011532456548686</v>
      </c>
      <c r="I39" s="10">
        <v>-0.66574266529860537</v>
      </c>
      <c r="J39" s="10">
        <v>1.6974996963674414</v>
      </c>
      <c r="K39" s="10">
        <v>7.2521567673194838</v>
      </c>
      <c r="L39" s="11">
        <v>7.2428282801090971</v>
      </c>
    </row>
    <row r="40" spans="1:12">
      <c r="A40" t="str">
        <v>p-value</v>
      </c>
      <c r="B40" s="8">
        <v>0</v>
      </c>
      <c r="C40" s="9">
        <v>2.2204460492503131E-16</v>
      </c>
      <c r="D40" s="10">
        <v>5.2715567464556301E-6</v>
      </c>
      <c r="E40" s="10">
        <v>0.31798171653039398</v>
      </c>
      <c r="F40" s="10">
        <v>7.7454166942469982E-3</v>
      </c>
      <c r="G40" s="10">
        <v>8.9602228456960198E-2</v>
      </c>
      <c r="H40" s="10">
        <v>0.87279022966015329</v>
      </c>
      <c r="I40" s="10">
        <v>0.5055755976606302</v>
      </c>
      <c r="J40" s="10">
        <v>8.9602228456960198E-2</v>
      </c>
      <c r="K40" s="10">
        <v>4.1011638529653283E-13</v>
      </c>
      <c r="L40" s="11">
        <v>4.3942627314663696E-13</v>
      </c>
    </row>
    <row r="41" spans="1:12">
      <c r="A41" t="str">
        <v>lower</v>
      </c>
      <c r="B41" s="8">
        <v>0.3321063255938424</v>
      </c>
      <c r="C41" s="9">
        <v>0.49782901970163745</v>
      </c>
      <c r="D41" s="10">
        <v>0.20505124192385962</v>
      </c>
      <c r="E41" s="10">
        <v>-7.6001389655087681E-2</v>
      </c>
      <c r="F41" s="10">
        <v>5.5577557713333364E-2</v>
      </c>
      <c r="G41" s="10">
        <v>-2.0749623877006181E-2</v>
      </c>
      <c r="H41" s="10">
        <v>-0.16760698592424156</v>
      </c>
      <c r="I41" s="10">
        <v>-0.20758033702350873</v>
      </c>
      <c r="J41" s="10">
        <v>-2.0749623877006181E-2</v>
      </c>
      <c r="K41" s="10">
        <v>0.41838457525719303</v>
      </c>
      <c r="L41" s="11">
        <v>0.41764709358947877</v>
      </c>
    </row>
    <row r="42" spans="1:12">
      <c r="A42" t="str">
        <v>upper</v>
      </c>
      <c r="B42" s="12">
        <v>0.47796232429174107</v>
      </c>
      <c r="C42" s="13">
        <v>0.80772653585391818</v>
      </c>
      <c r="D42" s="14">
        <v>0.51494875807614038</v>
      </c>
      <c r="E42" s="14">
        <v>0.23389612649719305</v>
      </c>
      <c r="F42" s="14">
        <v>0.36547507386561406</v>
      </c>
      <c r="G42" s="14">
        <v>0.28914789227527454</v>
      </c>
      <c r="H42" s="14">
        <v>0.14229053022803914</v>
      </c>
      <c r="I42" s="14">
        <v>0.102317179128772</v>
      </c>
      <c r="J42" s="14">
        <v>0.28914789227527454</v>
      </c>
      <c r="K42" s="14">
        <v>0.72828209140947375</v>
      </c>
      <c r="L42" s="15">
        <v>0.7275446097417595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2019-05-19T14:56:53Z</dcterms:modified>
</cp:coreProperties>
</file>