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0532FB9F-0D1A-1148-8A8F-30D5862F38F6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H16" i="2" l="1"/>
  <c r="F22" i="2"/>
  <c r="K22" i="2"/>
  <c r="H17" i="2"/>
  <c r="A17" i="2"/>
  <c r="K23" i="2"/>
  <c r="G18" i="2"/>
  <c r="G13" i="2"/>
  <c r="H30" i="2" s="1"/>
  <c r="E19" i="2"/>
  <c r="J23" i="2"/>
  <c r="F15" i="2"/>
  <c r="C15" i="2"/>
  <c r="B18" i="2"/>
  <c r="A21" i="2"/>
  <c r="C14" i="2"/>
  <c r="A20" i="2"/>
  <c r="A15" i="2"/>
  <c r="J20" i="2"/>
  <c r="C20" i="2"/>
  <c r="A22" i="2"/>
  <c r="I13" i="2"/>
  <c r="J30" i="2" s="1"/>
  <c r="G19" i="2"/>
  <c r="B17" i="2"/>
  <c r="K17" i="2"/>
  <c r="D21" i="2"/>
  <c r="B14" i="2"/>
  <c r="K19" i="2"/>
  <c r="G15" i="2"/>
  <c r="F18" i="2"/>
  <c r="E21" i="2"/>
  <c r="H15" i="2"/>
  <c r="F21" i="2"/>
  <c r="F16" i="2"/>
  <c r="H22" i="2"/>
  <c r="E14" i="2"/>
  <c r="G16" i="2"/>
  <c r="J22" i="2"/>
  <c r="B13" i="2"/>
  <c r="C30" i="2" s="1"/>
  <c r="G14" i="2"/>
  <c r="A16" i="2"/>
  <c r="F17" i="2"/>
  <c r="K18" i="2"/>
  <c r="E20" i="2"/>
  <c r="J21" i="2"/>
  <c r="D23" i="2"/>
  <c r="K13" i="2"/>
  <c r="L30" i="2" s="1"/>
  <c r="E15" i="2"/>
  <c r="J16" i="2"/>
  <c r="D18" i="2"/>
  <c r="I19" i="2"/>
  <c r="C21" i="2"/>
  <c r="K21" i="2"/>
  <c r="C16" i="2"/>
  <c r="B23" i="2"/>
  <c r="I18" i="2"/>
  <c r="I23" i="2"/>
  <c r="J19" i="2"/>
  <c r="A14" i="2"/>
  <c r="K20" i="2"/>
  <c r="B15" i="2"/>
  <c r="F14" i="2"/>
  <c r="K15" i="2"/>
  <c r="E17" i="2"/>
  <c r="J18" i="2"/>
  <c r="D20" i="2"/>
  <c r="I21" i="2"/>
  <c r="C23" i="2"/>
  <c r="F13" i="2"/>
  <c r="G30" i="2" s="1"/>
  <c r="K14" i="2"/>
  <c r="E16" i="2"/>
  <c r="J17" i="2"/>
  <c r="D19" i="2"/>
  <c r="I20" i="2"/>
  <c r="C22" i="2"/>
  <c r="H23" i="2"/>
  <c r="D14" i="2"/>
  <c r="I15" i="2"/>
  <c r="C17" i="2"/>
  <c r="H18" i="2"/>
  <c r="B20" i="2"/>
  <c r="G21" i="2"/>
  <c r="G20" i="2"/>
  <c r="I14" i="2"/>
  <c r="E22" i="2"/>
  <c r="D17" i="2"/>
  <c r="A23" i="2"/>
  <c r="E18" i="2"/>
  <c r="F23" i="2"/>
  <c r="F19" i="2"/>
  <c r="H13" i="2"/>
  <c r="I30" i="2" s="1"/>
  <c r="E13" i="2"/>
  <c r="F30" i="2" s="1"/>
  <c r="J14" i="2"/>
  <c r="D16" i="2"/>
  <c r="I17" i="2"/>
  <c r="C19" i="2"/>
  <c r="H20" i="2"/>
  <c r="B22" i="2"/>
  <c r="G23" i="2"/>
  <c r="J13" i="2"/>
  <c r="K30" i="2" s="1"/>
  <c r="D15" i="2"/>
  <c r="I16" i="2"/>
  <c r="C18" i="2"/>
  <c r="H19" i="2"/>
  <c r="B21" i="2"/>
  <c r="G22" i="2"/>
  <c r="C13" i="2"/>
  <c r="D30" i="2" s="1"/>
  <c r="H14" i="2"/>
  <c r="B16" i="2"/>
  <c r="G17" i="2"/>
  <c r="A19" i="2"/>
  <c r="F20" i="2"/>
  <c r="E23" i="2"/>
  <c r="B19" i="2"/>
  <c r="D13" i="2"/>
  <c r="E30" i="2" s="1"/>
  <c r="H21" i="2"/>
  <c r="J15" i="2"/>
  <c r="D22" i="2"/>
  <c r="K16" i="2"/>
  <c r="I22" i="2"/>
  <c r="A18" i="2"/>
  <c r="K31" i="2" a="1"/>
  <c r="E31" i="2" a="1"/>
  <c r="C31" i="2" a="1"/>
  <c r="H31" i="2" a="1"/>
  <c r="D31" i="2" a="1"/>
  <c r="I31" i="2" a="1"/>
  <c r="L31" i="2" a="1"/>
  <c r="J31" i="2" a="1"/>
  <c r="A31" i="2" a="1"/>
  <c r="G31" i="2" a="1"/>
  <c r="F31" i="2" a="1"/>
  <c r="F35" i="2" l="1"/>
  <c r="F36" i="2"/>
  <c r="F31" i="2"/>
  <c r="F32" i="2"/>
  <c r="F34" i="2"/>
  <c r="F33" i="2"/>
  <c r="G33" i="2"/>
  <c r="G34" i="2"/>
  <c r="G36" i="2"/>
  <c r="G35" i="2"/>
  <c r="G32" i="2"/>
  <c r="G31" i="2"/>
  <c r="A31" i="2"/>
  <c r="A33" i="2"/>
  <c r="A35" i="2"/>
  <c r="B33" i="2"/>
  <c r="B35" i="2"/>
  <c r="A32" i="2"/>
  <c r="A36" i="2"/>
  <c r="B31" i="2"/>
  <c r="B36" i="2"/>
  <c r="B32" i="2"/>
  <c r="B34" i="2"/>
  <c r="A34" i="2"/>
  <c r="J32" i="2"/>
  <c r="J31" i="2"/>
  <c r="J34" i="2"/>
  <c r="J33" i="2"/>
  <c r="J36" i="2"/>
  <c r="J35" i="2"/>
  <c r="L31" i="2"/>
  <c r="L32" i="2"/>
  <c r="L34" i="2"/>
  <c r="L33" i="2"/>
  <c r="L35" i="2"/>
  <c r="L36" i="2"/>
  <c r="I35" i="2"/>
  <c r="I34" i="2"/>
  <c r="I36" i="2"/>
  <c r="I31" i="2"/>
  <c r="I33" i="2"/>
  <c r="I32" i="2"/>
  <c r="D35" i="2"/>
  <c r="D33" i="2"/>
  <c r="D31" i="2"/>
  <c r="D36" i="2"/>
  <c r="D34" i="2"/>
  <c r="D32" i="2"/>
  <c r="H33" i="2"/>
  <c r="H35" i="2"/>
  <c r="H34" i="2"/>
  <c r="H36" i="2"/>
  <c r="H31" i="2"/>
  <c r="H32" i="2"/>
  <c r="C33" i="2"/>
  <c r="C35" i="2"/>
  <c r="C36" i="2"/>
  <c r="C31" i="2"/>
  <c r="C32" i="2"/>
  <c r="C34" i="2"/>
  <c r="E32" i="2"/>
  <c r="E33" i="2"/>
  <c r="E35" i="2"/>
  <c r="E31" i="2"/>
  <c r="E36" i="2"/>
  <c r="E34" i="2"/>
  <c r="K31" i="2"/>
  <c r="K34" i="2"/>
  <c r="K33" i="2"/>
  <c r="K35" i="2"/>
  <c r="K32" i="2"/>
  <c r="K36" i="2"/>
</calcChain>
</file>

<file path=xl/sharedStrings.xml><?xml version="1.0" encoding="utf-8"?>
<sst xmlns="http://schemas.openxmlformats.org/spreadsheetml/2006/main" count="84" uniqueCount="34">
  <si>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</si>
  <si>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</si>
  <si>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</si>
  <si>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</si>
  <si>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</si>
  <si>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</si>
  <si>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</si>
  <si>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</si>
  <si>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</si>
  <si>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</si>
  <si>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Inciting incident</t>
  </si>
  <si>
    <t>Climax 1</t>
  </si>
  <si>
    <t>Non-Key</t>
  </si>
  <si>
    <t>Obstacle</t>
  </si>
  <si>
    <t>Midpoint</t>
  </si>
  <si>
    <t>Climax 2</t>
  </si>
  <si>
    <t>Wrap-up</t>
  </si>
  <si>
    <t>Climax 3</t>
  </si>
  <si>
    <t>Disaster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</si>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</sst>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workbookViewId="0">
      <selection activeCell="A6" sqref="A6:XFD6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15</v>
      </c>
      <c r="I4" t="s">
        <v>18</v>
      </c>
      <c r="J4" t="s">
        <v>17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12</v>
      </c>
      <c r="F5" t="s">
        <v>14</v>
      </c>
      <c r="G5" t="s">
        <v>12</v>
      </c>
      <c r="H5" t="s">
        <v>12</v>
      </c>
      <c r="I5" t="s">
        <v>15</v>
      </c>
      <c r="J5" t="s">
        <v>17</v>
      </c>
    </row>
    <row r="6" spans="1:10">
      <c r="A6" t="s">
        <v>12</v>
      </c>
      <c r="B6" t="s">
        <v>10</v>
      </c>
      <c r="C6" t="s">
        <v>12</v>
      </c>
      <c r="D6" t="s">
        <v>12</v>
      </c>
      <c r="E6" t="s">
        <v>11</v>
      </c>
      <c r="F6" t="s">
        <v>13</v>
      </c>
      <c r="G6" t="s">
        <v>12</v>
      </c>
      <c r="H6" t="s">
        <v>14</v>
      </c>
      <c r="I6" t="s">
        <v>19</v>
      </c>
      <c r="J6" t="s">
        <v>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28" workbookViewId="0">
      <selection activeCell="B31" sqref="B31:L36"/>
    </sheetView>
  </sheetViews>
  <sheetFormatPr baseColWidth="10" defaultRowHeight="16"/>
  <cols>
    <col min="1" max="1" width="16.332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20</v>
      </c>
      <c r="B2">
        <f>COUNTIFS(Sheet1!A:A,Sheet2!$A2)</f>
        <v>4</v>
      </c>
      <c r="C2">
        <f>COUNTIFS(Sheet1!B:B,Sheet2!$A2)</f>
        <v>2</v>
      </c>
      <c r="D2">
        <f>COUNTIFS(Sheet1!C:C,Sheet2!$A2)</f>
        <v>1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</row>
    <row r="3" spans="1:11">
      <c r="A3" s="1" t="s">
        <v>21</v>
      </c>
      <c r="B3">
        <f>COUNTIFS(Sheet1!A:A,Sheet2!$A3)</f>
        <v>0</v>
      </c>
      <c r="C3">
        <f>COUNTIFS(Sheet1!B:B,Sheet2!$A3)</f>
        <v>3</v>
      </c>
      <c r="D3">
        <f>COUNTIFS(Sheet1!C:C,Sheet2!$A3)</f>
        <v>1</v>
      </c>
      <c r="E3">
        <f>COUNTIFS(Sheet1!D:D,Sheet2!$A3)</f>
        <v>0</v>
      </c>
      <c r="F3">
        <f>COUNTIFS(Sheet1!E:E,Sheet2!$A3)</f>
        <v>1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</row>
    <row r="4" spans="1:11">
      <c r="A4" s="1" t="s">
        <v>22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4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</row>
    <row r="5" spans="1:11">
      <c r="A5" s="1" t="s">
        <v>23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1</v>
      </c>
      <c r="G5">
        <f>COUNTIFS(Sheet1!F:F,Sheet2!$A5)</f>
        <v>1</v>
      </c>
      <c r="H5">
        <f>COUNTIFS(Sheet1!G:G,Sheet2!$A5)</f>
        <v>1</v>
      </c>
      <c r="I5">
        <f>COUNTIFS(Sheet1!H:H,Sheet2!$A5)</f>
        <v>2</v>
      </c>
      <c r="J5">
        <f>COUNTIFS(Sheet1!I:I,Sheet2!$A5)</f>
        <v>0</v>
      </c>
      <c r="K5">
        <f>COUNTIFS(Sheet1!J:J,Sheet2!$A5)</f>
        <v>0</v>
      </c>
    </row>
    <row r="6" spans="1:11">
      <c r="A6" s="1" t="s">
        <v>24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1</v>
      </c>
      <c r="K6">
        <f>COUNTIFS(Sheet1!J:J,Sheet2!$A6)</f>
        <v>0</v>
      </c>
    </row>
    <row r="7" spans="1:11">
      <c r="A7" s="1" t="s">
        <v>25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1</v>
      </c>
      <c r="K7">
        <f>COUNTIFS(Sheet1!J:J,Sheet2!$A7)</f>
        <v>0</v>
      </c>
    </row>
    <row r="8" spans="1:11">
      <c r="A8" s="1" t="s">
        <v>26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2</v>
      </c>
      <c r="J8">
        <f>COUNTIFS(Sheet1!I:I,Sheet2!$A8)</f>
        <v>2</v>
      </c>
      <c r="K8">
        <f>COUNTIFS(Sheet1!J:J,Sheet2!$A8)</f>
        <v>0</v>
      </c>
    </row>
    <row r="9" spans="1:11">
      <c r="A9" s="1" t="s">
        <v>27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1</v>
      </c>
      <c r="K9">
        <f>COUNTIFS(Sheet1!J:J,Sheet2!$A9)</f>
        <v>3</v>
      </c>
    </row>
    <row r="10" spans="1:11">
      <c r="A10" s="1" t="s">
        <v>28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2</v>
      </c>
    </row>
    <row r="11" spans="1:11">
      <c r="A11" s="1" t="s">
        <v>29</v>
      </c>
      <c r="B11">
        <f>COUNTIFS(Sheet1!A:A,Sheet2!$A11)</f>
        <v>1</v>
      </c>
      <c r="C11">
        <f>COUNTIFS(Sheet1!B:B,Sheet2!$A11)</f>
        <v>0</v>
      </c>
      <c r="D11">
        <f>COUNTIFS(Sheet1!C:C,Sheet2!$A11)</f>
        <v>3</v>
      </c>
      <c r="E11">
        <f>COUNTIFS(Sheet1!D:D,Sheet2!$A11)</f>
        <v>5</v>
      </c>
      <c r="F11">
        <f>COUNTIFS(Sheet1!E:E,Sheet2!$A11)</f>
        <v>2</v>
      </c>
      <c r="G11">
        <f>COUNTIFS(Sheet1!F:F,Sheet2!$A11)</f>
        <v>0</v>
      </c>
      <c r="H11">
        <f>COUNTIFS(Sheet1!G:G,Sheet2!$A11)</f>
        <v>4</v>
      </c>
      <c r="I11">
        <f>COUNTIFS(Sheet1!H:H,Sheet2!$A11)</f>
        <v>1</v>
      </c>
      <c r="J11">
        <f>COUNTIFS(Sheet1!I:I,Sheet2!$A11)</f>
        <v>0</v>
      </c>
      <c r="K11">
        <f>COUNTIFS(Sheet1!J:J,Sheet2!$A11)</f>
        <v>0</v>
      </c>
    </row>
    <row r="13" spans="1:11">
      <c r="A13">
        <f t="array" ref="A13:K23">TRANSPOSE(A1:K11)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1">
      <c r="A14" t="str">
        <v>Scene 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t="str">
        <v>Scene 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tr">
        <v>Scene 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2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2">
      <c r="A18" t="str">
        <v>Scene 5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2">
      <c r="A19" t="str">
        <v>Scene 6</v>
      </c>
      <c r="B19">
        <v>0</v>
      </c>
      <c r="C19">
        <v>0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t="str">
        <v>Scene 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2">
      <c r="A21" t="str">
        <v>Scene 8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</row>
    <row r="22" spans="1:12">
      <c r="A22" t="str">
        <v>Scene 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</v>
      </c>
      <c r="I22">
        <v>1</v>
      </c>
      <c r="J22">
        <v>0</v>
      </c>
      <c r="K22">
        <v>0</v>
      </c>
    </row>
    <row r="23" spans="1:12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</row>
    <row r="25" spans="1:12">
      <c r="A25" t="s">
        <v>30</v>
      </c>
    </row>
    <row r="27" spans="1:12">
      <c r="A27" t="s">
        <v>31</v>
      </c>
      <c r="B27" s="2">
        <v>0.05</v>
      </c>
    </row>
    <row r="28" spans="1:12">
      <c r="A28" t="s">
        <v>32</v>
      </c>
      <c r="B28" s="3">
        <v>2</v>
      </c>
    </row>
    <row r="30" spans="1:12">
      <c r="B30" t="s">
        <v>33</v>
      </c>
      <c r="C30" t="str">
        <f>B13</f>
        <v>Inciting incident</v>
      </c>
      <c r="D30" t="str">
        <f t="shared" ref="D30:L30" si="0">C13</f>
        <v>Climax 1</v>
      </c>
      <c r="E30" t="str">
        <f t="shared" si="0"/>
        <v>Obstacle</v>
      </c>
      <c r="F30" t="str">
        <f t="shared" si="0"/>
        <v>Midpoint</v>
      </c>
      <c r="G30" t="str">
        <f t="shared" si="0"/>
        <v>Disaster</v>
      </c>
      <c r="H30" t="str">
        <f t="shared" si="0"/>
        <v>Crisis</v>
      </c>
      <c r="I30" t="str">
        <f t="shared" si="0"/>
        <v>Climax 2</v>
      </c>
      <c r="J30" t="str">
        <f t="shared" si="0"/>
        <v>Climax 3</v>
      </c>
      <c r="K30" t="str">
        <f t="shared" si="0"/>
        <v>Wrap-up</v>
      </c>
      <c r="L30" t="str">
        <f t="shared" si="0"/>
        <v>Non-key</v>
      </c>
    </row>
    <row r="31" spans="1:12">
      <c r="A31" t="str">
        <f t="array" ref="A31:B36">[1]!KAPPA(B14:K23,0,TRUE,B27,B28)</f>
        <v>kappa</v>
      </c>
      <c r="B31" s="4">
        <v>0.31556195965417866</v>
      </c>
      <c r="C31" s="5">
        <f t="array" ref="C31:C36">[1]!KAPPA(B14:K23, 1,,B27,B28)</f>
        <v>0.41860465116279072</v>
      </c>
      <c r="D31" s="6">
        <f t="array" ref="D31:D36">[1]!KAPPA(B14:K23, 2,,B27,B28)</f>
        <v>0.22222222222222227</v>
      </c>
      <c r="E31" s="6">
        <f t="array" ref="E31:E36">[1]!KAPPA(B14:K23, 3,,B27,B28)</f>
        <v>0.55555555555555558</v>
      </c>
      <c r="F31" s="6">
        <f t="array" ref="F31:F36">[1]!KAPPA(B14:K23, 4,,B27,B28)</f>
        <v>4.9331198848090452E-17</v>
      </c>
      <c r="G31" s="6">
        <f t="array" ref="G31:G36">[1]!KAPPA(B14:K23, 5,,B27,B28)</f>
        <v>-2.04081632653061E-2</v>
      </c>
      <c r="H31" s="6">
        <f t="array" ref="H31:H36">[1]!KAPPA(B14:K23, 6,,B27,B28)</f>
        <v>-2.04081632653061E-2</v>
      </c>
      <c r="I31" s="6">
        <f t="array" ref="I31:I36">[1]!KAPPA(B14:K23, 7,,B27,B28)</f>
        <v>0.18478260869565219</v>
      </c>
      <c r="J31" s="6">
        <f t="array" ref="J31:J36">[1]!KAPPA(B14:K23, 8,,B27,B28)</f>
        <v>0.32065217391304351</v>
      </c>
      <c r="K31" s="6">
        <f t="array" ref="K31:K36">[1]!KAPPA(B14:K23, 9,,B27,B28)</f>
        <v>0.21875000000000003</v>
      </c>
      <c r="L31" s="7">
        <f t="array" ref="L31:L36">[1]!KAPPA(B14:K23, 10,,B27,B28)</f>
        <v>0.4485294117647059</v>
      </c>
    </row>
    <row r="32" spans="1:12">
      <c r="A32" t="str">
        <v>s.e.</v>
      </c>
      <c r="B32" s="8">
        <v>4.0883273562797834E-2</v>
      </c>
      <c r="C32" s="9">
        <v>0.1</v>
      </c>
      <c r="D32" s="10">
        <v>0.1</v>
      </c>
      <c r="E32" s="10">
        <v>0.1</v>
      </c>
      <c r="F32" s="10">
        <v>0.1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1">
        <v>0.1</v>
      </c>
    </row>
    <row r="33" spans="1:12">
      <c r="A33" t="str">
        <v>z-stat</v>
      </c>
      <c r="B33" s="8">
        <v>7.7186079331310591</v>
      </c>
      <c r="C33" s="9">
        <v>4.1860465116279073</v>
      </c>
      <c r="D33" s="10">
        <v>2.2222222222222223</v>
      </c>
      <c r="E33" s="10">
        <v>5.5555555555555554</v>
      </c>
      <c r="F33" s="10">
        <v>4.9331198848090452E-16</v>
      </c>
      <c r="G33" s="10">
        <v>-0.20408163265306098</v>
      </c>
      <c r="H33" s="10">
        <v>-0.20408163265306098</v>
      </c>
      <c r="I33" s="10">
        <v>1.8478260869565217</v>
      </c>
      <c r="J33" s="10">
        <v>3.206521739130435</v>
      </c>
      <c r="K33" s="10">
        <v>2.1875</v>
      </c>
      <c r="L33" s="11">
        <v>4.4852941176470589</v>
      </c>
    </row>
    <row r="34" spans="1:12">
      <c r="A34" t="str">
        <v>p-value</v>
      </c>
      <c r="B34" s="8">
        <v>1.1768364061026659E-14</v>
      </c>
      <c r="C34" s="9">
        <v>2.8385520680185294E-5</v>
      </c>
      <c r="D34" s="10">
        <v>2.626829138204223E-2</v>
      </c>
      <c r="E34" s="10">
        <v>2.7673017877205552E-8</v>
      </c>
      <c r="F34" s="10">
        <v>0.99999999999999956</v>
      </c>
      <c r="G34" s="10">
        <v>0.83828970730118346</v>
      </c>
      <c r="H34" s="10">
        <v>0.83828970730118346</v>
      </c>
      <c r="I34" s="10">
        <v>6.4627505786568396E-2</v>
      </c>
      <c r="J34" s="10">
        <v>1.3435015330143241E-3</v>
      </c>
      <c r="K34" s="10">
        <v>2.8706043217603394E-2</v>
      </c>
      <c r="L34" s="11">
        <v>7.2813424658590975E-6</v>
      </c>
    </row>
    <row r="35" spans="1:12">
      <c r="A35" t="str">
        <v>lower</v>
      </c>
      <c r="B35" s="8">
        <v>0.23543221590099639</v>
      </c>
      <c r="C35" s="9">
        <v>0.22260825270878534</v>
      </c>
      <c r="D35" s="10">
        <v>2.6225823768216895E-2</v>
      </c>
      <c r="E35" s="10">
        <v>0.35955915710155023</v>
      </c>
      <c r="F35" s="10">
        <v>-0.19599639845400532</v>
      </c>
      <c r="G35" s="10">
        <v>-0.21640456171931147</v>
      </c>
      <c r="H35" s="10">
        <v>-0.21640456171931147</v>
      </c>
      <c r="I35" s="10">
        <v>-1.1213789758353182E-2</v>
      </c>
      <c r="J35" s="10">
        <v>0.12465577545903814</v>
      </c>
      <c r="K35" s="10">
        <v>2.2753601545994658E-2</v>
      </c>
      <c r="L35" s="11">
        <v>0.25253301331070055</v>
      </c>
    </row>
    <row r="36" spans="1:12">
      <c r="A36" t="str">
        <v>upper</v>
      </c>
      <c r="B36" s="12">
        <v>0.39569170340736093</v>
      </c>
      <c r="C36" s="13">
        <v>0.61460104961679607</v>
      </c>
      <c r="D36" s="14">
        <v>0.41821862067622761</v>
      </c>
      <c r="E36" s="14">
        <v>0.75155195400956099</v>
      </c>
      <c r="F36" s="14">
        <v>0.19599639845400543</v>
      </c>
      <c r="G36" s="14">
        <v>0.17558823518869926</v>
      </c>
      <c r="H36" s="14">
        <v>0.17558823518869926</v>
      </c>
      <c r="I36" s="14">
        <v>0.38077900714965757</v>
      </c>
      <c r="J36" s="14">
        <v>0.51664857236704886</v>
      </c>
      <c r="K36" s="14">
        <v>0.4147463984540054</v>
      </c>
      <c r="L36" s="15">
        <v>0.64452581021871125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2019-05-19T14:59:24Z</dcterms:modified>
</cp:coreProperties>
</file>