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D40BAD97-C7C5-8243-92ED-BD2926907707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C3" i="2"/>
  <c r="D3" i="2"/>
  <c r="E3" i="2"/>
  <c r="F3" i="2"/>
  <c r="G3" i="2"/>
  <c r="H3" i="2"/>
  <c r="I3" i="2"/>
  <c r="J3" i="2"/>
  <c r="K3" i="2"/>
  <c r="L3" i="2"/>
  <c r="M3" i="2"/>
  <c r="N3" i="2"/>
  <c r="O3" i="2"/>
  <c r="C4" i="2"/>
  <c r="D4" i="2"/>
  <c r="E4" i="2"/>
  <c r="F4" i="2"/>
  <c r="G4" i="2"/>
  <c r="H4" i="2"/>
  <c r="I4" i="2"/>
  <c r="J4" i="2"/>
  <c r="K4" i="2"/>
  <c r="L4" i="2"/>
  <c r="M4" i="2"/>
  <c r="N4" i="2"/>
  <c r="O4" i="2"/>
  <c r="C5" i="2"/>
  <c r="D5" i="2"/>
  <c r="E5" i="2"/>
  <c r="F5" i="2"/>
  <c r="G5" i="2"/>
  <c r="H5" i="2"/>
  <c r="I5" i="2"/>
  <c r="J5" i="2"/>
  <c r="K5" i="2"/>
  <c r="L5" i="2"/>
  <c r="M5" i="2"/>
  <c r="N5" i="2"/>
  <c r="O5" i="2"/>
  <c r="C6" i="2"/>
  <c r="D6" i="2"/>
  <c r="E6" i="2"/>
  <c r="F6" i="2"/>
  <c r="G6" i="2"/>
  <c r="H6" i="2"/>
  <c r="I6" i="2"/>
  <c r="J6" i="2"/>
  <c r="K6" i="2"/>
  <c r="L6" i="2"/>
  <c r="M6" i="2"/>
  <c r="N6" i="2"/>
  <c r="O6" i="2"/>
  <c r="C7" i="2"/>
  <c r="D7" i="2"/>
  <c r="E7" i="2"/>
  <c r="F7" i="2"/>
  <c r="G7" i="2"/>
  <c r="H7" i="2"/>
  <c r="I7" i="2"/>
  <c r="J7" i="2"/>
  <c r="K7" i="2"/>
  <c r="L7" i="2"/>
  <c r="M7" i="2"/>
  <c r="N7" i="2"/>
  <c r="O7" i="2"/>
  <c r="C8" i="2"/>
  <c r="D8" i="2"/>
  <c r="E8" i="2"/>
  <c r="F8" i="2"/>
  <c r="G8" i="2"/>
  <c r="H8" i="2"/>
  <c r="I8" i="2"/>
  <c r="J8" i="2"/>
  <c r="K8" i="2"/>
  <c r="L8" i="2"/>
  <c r="M8" i="2"/>
  <c r="N8" i="2"/>
  <c r="O8" i="2"/>
  <c r="C9" i="2"/>
  <c r="D9" i="2"/>
  <c r="E9" i="2"/>
  <c r="F9" i="2"/>
  <c r="G9" i="2"/>
  <c r="H9" i="2"/>
  <c r="I9" i="2"/>
  <c r="J9" i="2"/>
  <c r="K9" i="2"/>
  <c r="L9" i="2"/>
  <c r="M9" i="2"/>
  <c r="N9" i="2"/>
  <c r="O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B18" i="2" l="1"/>
  <c r="K23" i="2"/>
  <c r="G14" i="2"/>
  <c r="F22" i="2"/>
  <c r="C15" i="2"/>
  <c r="A21" i="2"/>
  <c r="J26" i="2"/>
  <c r="F17" i="2"/>
  <c r="E20" i="2"/>
  <c r="D23" i="2"/>
  <c r="C26" i="2"/>
  <c r="H26" i="2"/>
  <c r="J20" i="2"/>
  <c r="A15" i="2"/>
  <c r="C24" i="2"/>
  <c r="E18" i="2"/>
  <c r="A27" i="2"/>
  <c r="C21" i="2"/>
  <c r="J23" i="2"/>
  <c r="G15" i="2"/>
  <c r="F18" i="2"/>
  <c r="E21" i="2"/>
  <c r="D24" i="2"/>
  <c r="C27" i="2"/>
  <c r="K14" i="2"/>
  <c r="J17" i="2"/>
  <c r="I20" i="2"/>
  <c r="H23" i="2"/>
  <c r="G26" i="2"/>
  <c r="K25" i="2"/>
  <c r="B20" i="2"/>
  <c r="D14" i="2"/>
  <c r="F23" i="2"/>
  <c r="H17" i="2"/>
  <c r="D26" i="2"/>
  <c r="D18" i="2"/>
  <c r="K20" i="2"/>
  <c r="I13" i="2"/>
  <c r="J34" i="2" s="1"/>
  <c r="H16" i="2"/>
  <c r="G19" i="2"/>
  <c r="E25" i="2"/>
  <c r="B13" i="2"/>
  <c r="C34" i="2" s="1"/>
  <c r="A16" i="2"/>
  <c r="K18" i="2"/>
  <c r="J21" i="2"/>
  <c r="I24" i="2"/>
  <c r="H27" i="2"/>
  <c r="I23" i="2"/>
  <c r="K17" i="2"/>
  <c r="B27" i="2"/>
  <c r="D21" i="2"/>
  <c r="F15" i="2"/>
  <c r="B24" i="2"/>
  <c r="E15" i="2"/>
  <c r="A18" i="2"/>
  <c r="B14" i="2"/>
  <c r="A17" i="2"/>
  <c r="K19" i="2"/>
  <c r="J22" i="2"/>
  <c r="I25" i="2"/>
  <c r="F13" i="2"/>
  <c r="G34" i="2" s="1"/>
  <c r="E16" i="2"/>
  <c r="D19" i="2"/>
  <c r="C22" i="2"/>
  <c r="B25" i="2"/>
  <c r="C13" i="2"/>
  <c r="D34" i="2" s="1"/>
  <c r="A23" i="2"/>
  <c r="C17" i="2"/>
  <c r="E26" i="2"/>
  <c r="G20" i="2"/>
  <c r="I14" i="2"/>
  <c r="E23" i="2"/>
  <c r="I26" i="2"/>
  <c r="B15" i="2"/>
  <c r="F20" i="2"/>
  <c r="C20" i="2"/>
  <c r="H24" i="2"/>
  <c r="A24" i="2"/>
  <c r="K16" i="2"/>
  <c r="H13" i="2"/>
  <c r="I34" i="2" s="1"/>
  <c r="G17" i="2"/>
  <c r="H14" i="2"/>
  <c r="A26" i="2"/>
  <c r="B23" i="2"/>
  <c r="D17" i="2"/>
  <c r="E14" i="2"/>
  <c r="F14" i="2"/>
  <c r="K15" i="2"/>
  <c r="E17" i="2"/>
  <c r="J18" i="2"/>
  <c r="D20" i="2"/>
  <c r="I21" i="2"/>
  <c r="C23" i="2"/>
  <c r="B26" i="2"/>
  <c r="G27" i="2"/>
  <c r="J13" i="2"/>
  <c r="K34" i="2" s="1"/>
  <c r="D15" i="2"/>
  <c r="I16" i="2"/>
  <c r="C18" i="2"/>
  <c r="H19" i="2"/>
  <c r="B21" i="2"/>
  <c r="G22" i="2"/>
  <c r="F25" i="2"/>
  <c r="K26" i="2"/>
  <c r="G13" i="2"/>
  <c r="H34" i="2" s="1"/>
  <c r="C25" i="2"/>
  <c r="D22" i="2"/>
  <c r="E19" i="2"/>
  <c r="F16" i="2"/>
  <c r="D13" i="2"/>
  <c r="E34" i="2" s="1"/>
  <c r="H25" i="2"/>
  <c r="I22" i="2"/>
  <c r="J19" i="2"/>
  <c r="A14" i="2"/>
  <c r="G25" i="2"/>
  <c r="H22" i="2"/>
  <c r="I19" i="2"/>
  <c r="J16" i="2"/>
  <c r="K13" i="2"/>
  <c r="L34" i="2" s="1"/>
  <c r="D25" i="2"/>
  <c r="E22" i="2"/>
  <c r="F19" i="2"/>
  <c r="G16" i="2"/>
  <c r="E13" i="2"/>
  <c r="F34" i="2" s="1"/>
  <c r="J14" i="2"/>
  <c r="D16" i="2"/>
  <c r="I17" i="2"/>
  <c r="C19" i="2"/>
  <c r="H20" i="2"/>
  <c r="B22" i="2"/>
  <c r="G23" i="2"/>
  <c r="A25" i="2"/>
  <c r="F26" i="2"/>
  <c r="K27" i="2"/>
  <c r="C14" i="2"/>
  <c r="H15" i="2"/>
  <c r="B17" i="2"/>
  <c r="G18" i="2"/>
  <c r="A20" i="2"/>
  <c r="F21" i="2"/>
  <c r="K22" i="2"/>
  <c r="E24" i="2"/>
  <c r="J25" i="2"/>
  <c r="D27" i="2"/>
  <c r="E27" i="2"/>
  <c r="F24" i="2"/>
  <c r="G21" i="2"/>
  <c r="H18" i="2"/>
  <c r="I15" i="2"/>
  <c r="J27" i="2"/>
  <c r="K24" i="2"/>
  <c r="A22" i="2"/>
  <c r="B19" i="2"/>
  <c r="C16" i="2"/>
  <c r="I27" i="2"/>
  <c r="J24" i="2"/>
  <c r="K21" i="2"/>
  <c r="A19" i="2"/>
  <c r="B16" i="2"/>
  <c r="F27" i="2"/>
  <c r="G24" i="2"/>
  <c r="H21" i="2"/>
  <c r="I18" i="2"/>
  <c r="J15" i="2"/>
  <c r="H35" i="2" a="1"/>
  <c r="I35" i="2" a="1"/>
  <c r="J35" i="2" a="1"/>
  <c r="A35" i="2" a="1"/>
  <c r="E35" i="2" a="1"/>
  <c r="G35" i="2" a="1"/>
  <c r="F35" i="2" a="1"/>
  <c r="C35" i="2" a="1"/>
  <c r="D35" i="2" a="1"/>
  <c r="L35" i="2" a="1"/>
  <c r="K35" i="2" a="1"/>
  <c r="K40" i="2" l="1"/>
  <c r="K38" i="2"/>
  <c r="K36" i="2"/>
  <c r="K39" i="2"/>
  <c r="K35" i="2"/>
  <c r="K37" i="2"/>
  <c r="L39" i="2"/>
  <c r="L36" i="2"/>
  <c r="L40" i="2"/>
  <c r="L35" i="2"/>
  <c r="L37" i="2"/>
  <c r="L38" i="2"/>
  <c r="D37" i="2"/>
  <c r="D35" i="2"/>
  <c r="D38" i="2"/>
  <c r="D39" i="2"/>
  <c r="D36" i="2"/>
  <c r="D40" i="2"/>
  <c r="C35" i="2"/>
  <c r="C36" i="2"/>
  <c r="C40" i="2"/>
  <c r="C38" i="2"/>
  <c r="C37" i="2"/>
  <c r="C39" i="2"/>
  <c r="F40" i="2"/>
  <c r="F37" i="2"/>
  <c r="F38" i="2"/>
  <c r="F36" i="2"/>
  <c r="F35" i="2"/>
  <c r="F39" i="2"/>
  <c r="G40" i="2"/>
  <c r="G38" i="2"/>
  <c r="G39" i="2"/>
  <c r="G37" i="2"/>
  <c r="G36" i="2"/>
  <c r="G35" i="2"/>
  <c r="E35" i="2"/>
  <c r="E36" i="2"/>
  <c r="E37" i="2"/>
  <c r="E40" i="2"/>
  <c r="E38" i="2"/>
  <c r="E39" i="2"/>
  <c r="A40" i="2"/>
  <c r="B35" i="2"/>
  <c r="B40" i="2"/>
  <c r="B36" i="2"/>
  <c r="A37" i="2"/>
  <c r="A38" i="2"/>
  <c r="A39" i="2"/>
  <c r="A35" i="2"/>
  <c r="B39" i="2"/>
  <c r="B38" i="2"/>
  <c r="B37" i="2"/>
  <c r="A36" i="2"/>
  <c r="J36" i="2"/>
  <c r="J40" i="2"/>
  <c r="J37" i="2"/>
  <c r="J39" i="2"/>
  <c r="J35" i="2"/>
  <c r="J38" i="2"/>
  <c r="I39" i="2"/>
  <c r="I37" i="2"/>
  <c r="I40" i="2"/>
  <c r="I36" i="2"/>
  <c r="I35" i="2"/>
  <c r="I38" i="2"/>
  <c r="H39" i="2"/>
  <c r="H40" i="2"/>
  <c r="H38" i="2"/>
  <c r="H35" i="2"/>
  <c r="H37" i="2"/>
  <c r="H36" i="2"/>
</calcChain>
</file>

<file path=xl/sharedStrings.xml><?xml version="1.0" encoding="utf-8"?>
<sst xmlns="http://schemas.openxmlformats.org/spreadsheetml/2006/main" count="84" uniqueCount="38">
  <si>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</si>
  <si>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</si>
  <si>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</si>
  <si>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</si>
  <si>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</si>
  <si>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</si>
  <si>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</si>
  <si>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</si>
  <si>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</si>
  <si>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</si>
  <si>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</si>
  <si>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</si>
  <si>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</si>
  <si>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</si>
  <si>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Non-Key</t>
  </si>
  <si>
    <t>Inciting incident</t>
  </si>
  <si>
    <t>Midpoint</t>
  </si>
  <si>
    <t>Disaster</t>
  </si>
  <si>
    <t>Obstacle</t>
  </si>
  <si>
    <t>Crisis</t>
  </si>
  <si>
    <t>Climax 2</t>
  </si>
  <si>
    <t>Climax 3</t>
  </si>
  <si>
    <t>Wrap-up</t>
  </si>
  <si>
    <t>Climax 1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</si>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</sst>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"/>
  <sheetViews>
    <sheetView tabSelected="1" workbookViewId="0">
      <selection activeCell="A4" sqref="A4:XFD4"/>
    </sheetView>
  </sheetViews>
  <sheetFormatPr baseColWidth="10" defaultRowHeight="1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14</v>
      </c>
      <c r="C2" t="s">
        <v>14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14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 t="s">
        <v>14</v>
      </c>
      <c r="B3" t="s">
        <v>15</v>
      </c>
      <c r="C3" t="s">
        <v>15</v>
      </c>
      <c r="D3" t="s">
        <v>14</v>
      </c>
      <c r="E3" t="s">
        <v>15</v>
      </c>
      <c r="F3" t="s">
        <v>14</v>
      </c>
      <c r="G3" t="s">
        <v>23</v>
      </c>
      <c r="H3" t="s">
        <v>18</v>
      </c>
      <c r="I3" t="s">
        <v>14</v>
      </c>
      <c r="J3" t="s">
        <v>18</v>
      </c>
      <c r="K3" t="s">
        <v>17</v>
      </c>
      <c r="L3" t="s">
        <v>20</v>
      </c>
      <c r="M3" t="s">
        <v>21</v>
      </c>
      <c r="N3" t="s">
        <v>14</v>
      </c>
    </row>
    <row r="4" spans="1:14">
      <c r="A4" t="s">
        <v>14</v>
      </c>
      <c r="B4" t="s">
        <v>15</v>
      </c>
      <c r="C4" t="s">
        <v>14</v>
      </c>
      <c r="D4" t="s">
        <v>23</v>
      </c>
      <c r="E4" t="s">
        <v>18</v>
      </c>
      <c r="F4" t="s">
        <v>14</v>
      </c>
      <c r="G4" t="s">
        <v>18</v>
      </c>
      <c r="H4" t="s">
        <v>16</v>
      </c>
      <c r="I4" t="s">
        <v>14</v>
      </c>
      <c r="J4" t="s">
        <v>18</v>
      </c>
      <c r="K4" t="s">
        <v>17</v>
      </c>
      <c r="L4" t="s">
        <v>20</v>
      </c>
      <c r="M4" t="s">
        <v>21</v>
      </c>
      <c r="N4" t="s">
        <v>22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"/>
  <sheetViews>
    <sheetView topLeftCell="A34" workbookViewId="0">
      <selection activeCell="B35" sqref="B35:L40"/>
    </sheetView>
  </sheetViews>
  <sheetFormatPr baseColWidth="10" defaultRowHeight="16"/>
  <cols>
    <col min="1" max="1" width="16.332031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 t="s">
        <v>24</v>
      </c>
      <c r="B2">
        <f>COUNTIFS(Sheet1!A:A,Sheet2!$A2)</f>
        <v>0</v>
      </c>
      <c r="C2">
        <f>COUNTIFS(Sheet1!B:B,Sheet2!$A2)</f>
        <v>2</v>
      </c>
      <c r="D2">
        <f>COUNTIFS(Sheet1!C:C,Sheet2!$A2)</f>
        <v>1</v>
      </c>
      <c r="E2">
        <f>COUNTIFS(Sheet1!D:D,Sheet2!$A2)</f>
        <v>0</v>
      </c>
      <c r="F2">
        <f>COUNTIFS(Sheet1!E:E,Sheet2!$A2)</f>
        <v>2</v>
      </c>
      <c r="G2">
        <f>COUNTIFS(Sheet1!F:F,Sheet2!$A2)</f>
        <v>0</v>
      </c>
      <c r="H2">
        <f>COUNTIFS(Sheet1!G:G,Sheet2!$A2)</f>
        <v>0</v>
      </c>
      <c r="I2">
        <f>COUNTIFS(Sheet1!H:H,Sheet2!$A2)</f>
        <v>0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</row>
    <row r="3" spans="1:15">
      <c r="A3" s="1" t="s">
        <v>25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1</v>
      </c>
      <c r="F3">
        <f>COUNTIFS(Sheet1!E:E,Sheet2!$A3)</f>
        <v>0</v>
      </c>
      <c r="G3">
        <f>COUNTIFS(Sheet1!F:F,Sheet2!$A3)</f>
        <v>0</v>
      </c>
      <c r="H3">
        <f>COUNTIFS(Sheet1!G:G,Sheet2!$A3)</f>
        <v>1</v>
      </c>
      <c r="I3">
        <f>COUNTIFS(Sheet1!H:H,Sheet2!$A3)</f>
        <v>0</v>
      </c>
      <c r="J3">
        <f>COUNTIFS(Sheet1!I:I,Sheet2!$A3)</f>
        <v>0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</row>
    <row r="4" spans="1:15">
      <c r="A4" s="1" t="s">
        <v>26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1</v>
      </c>
      <c r="G4">
        <f>COUNTIFS(Sheet1!F:F,Sheet2!$A4)</f>
        <v>0</v>
      </c>
      <c r="H4">
        <f>COUNTIFS(Sheet1!G:G,Sheet2!$A4)</f>
        <v>1</v>
      </c>
      <c r="I4">
        <f>COUNTIFS(Sheet1!H:H,Sheet2!$A4)</f>
        <v>1</v>
      </c>
      <c r="J4">
        <f>COUNTIFS(Sheet1!I:I,Sheet2!$A4)</f>
        <v>0</v>
      </c>
      <c r="K4">
        <f>COUNTIFS(Sheet1!J:J,Sheet2!$A4)</f>
        <v>3</v>
      </c>
      <c r="L4">
        <f>COUNTIFS(Sheet1!K:K,Sheet2!$A4)</f>
        <v>0</v>
      </c>
      <c r="M4">
        <f>COUNTIFS(Sheet1!L:L,Sheet2!$A4)</f>
        <v>0</v>
      </c>
      <c r="N4">
        <f>COUNTIFS(Sheet1!M:M,Sheet2!$A4)</f>
        <v>0</v>
      </c>
      <c r="O4">
        <f>COUNTIFS(Sheet1!N:N,Sheet2!$A4)</f>
        <v>0</v>
      </c>
    </row>
    <row r="5" spans="1:15">
      <c r="A5" s="1" t="s">
        <v>27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1</v>
      </c>
      <c r="I5">
        <f>COUNTIFS(Sheet1!H:H,Sheet2!$A5)</f>
        <v>1</v>
      </c>
      <c r="J5">
        <f>COUNTIFS(Sheet1!I:I,Sheet2!$A5)</f>
        <v>0</v>
      </c>
      <c r="K5">
        <f>COUNTIFS(Sheet1!J:J,Sheet2!$A5)</f>
        <v>0</v>
      </c>
      <c r="L5">
        <f>COUNTIFS(Sheet1!K:K,Sheet2!$A5)</f>
        <v>0</v>
      </c>
      <c r="M5">
        <f>COUNTIFS(Sheet1!L:L,Sheet2!$A5)</f>
        <v>0</v>
      </c>
      <c r="N5">
        <f>COUNTIFS(Sheet1!M:M,Sheet2!$A5)</f>
        <v>0</v>
      </c>
      <c r="O5">
        <f>COUNTIFS(Sheet1!N:N,Sheet2!$A5)</f>
        <v>0</v>
      </c>
    </row>
    <row r="6" spans="1:15">
      <c r="A6" s="1" t="s">
        <v>28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1</v>
      </c>
      <c r="J6">
        <f>COUNTIFS(Sheet1!I:I,Sheet2!$A6)</f>
        <v>0</v>
      </c>
      <c r="K6">
        <f>COUNTIFS(Sheet1!J:J,Sheet2!$A6)</f>
        <v>0</v>
      </c>
      <c r="L6">
        <f>COUNTIFS(Sheet1!K:K,Sheet2!$A6)</f>
        <v>2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</row>
    <row r="7" spans="1:15">
      <c r="A7" s="1" t="s">
        <v>29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1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</row>
    <row r="8" spans="1:15">
      <c r="A8" s="1" t="s">
        <v>30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3</v>
      </c>
      <c r="N8">
        <f>COUNTIFS(Sheet1!M:M,Sheet2!$A8)</f>
        <v>0</v>
      </c>
      <c r="O8">
        <f>COUNTIFS(Sheet1!N:N,Sheet2!$A8)</f>
        <v>0</v>
      </c>
    </row>
    <row r="9" spans="1:15">
      <c r="A9" s="1" t="s">
        <v>31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3</v>
      </c>
      <c r="O9">
        <f>COUNTIFS(Sheet1!N:N,Sheet2!$A9)</f>
        <v>0</v>
      </c>
    </row>
    <row r="10" spans="1:15">
      <c r="A10" s="1" t="s">
        <v>32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2</v>
      </c>
    </row>
    <row r="11" spans="1:15">
      <c r="A11" s="1" t="s">
        <v>33</v>
      </c>
      <c r="B11">
        <f>COUNTIFS(Sheet1!A:A,Sheet2!$A11)</f>
        <v>3</v>
      </c>
      <c r="C11">
        <f>COUNTIFS(Sheet1!B:B,Sheet2!$A11)</f>
        <v>1</v>
      </c>
      <c r="D11">
        <f>COUNTIFS(Sheet1!C:C,Sheet2!$A11)</f>
        <v>2</v>
      </c>
      <c r="E11">
        <f>COUNTIFS(Sheet1!D:D,Sheet2!$A11)</f>
        <v>2</v>
      </c>
      <c r="F11">
        <f>COUNTIFS(Sheet1!E:E,Sheet2!$A11)</f>
        <v>0</v>
      </c>
      <c r="G11">
        <f>COUNTIFS(Sheet1!F:F,Sheet2!$A11)</f>
        <v>3</v>
      </c>
      <c r="H11">
        <f>COUNTIFS(Sheet1!G:G,Sheet2!$A11)</f>
        <v>0</v>
      </c>
      <c r="I11">
        <f>COUNTIFS(Sheet1!H:H,Sheet2!$A11)</f>
        <v>0</v>
      </c>
      <c r="J11">
        <f>COUNTIFS(Sheet1!I:I,Sheet2!$A11)</f>
        <v>3</v>
      </c>
      <c r="K11">
        <f>COUNTIFS(Sheet1!J:J,Sheet2!$A11)</f>
        <v>0</v>
      </c>
      <c r="L11">
        <f>COUNTIFS(Sheet1!K:K,Sheet2!$A11)</f>
        <v>0</v>
      </c>
      <c r="M11">
        <f>COUNTIFS(Sheet1!L:L,Sheet2!$A11)</f>
        <v>0</v>
      </c>
      <c r="N11">
        <f>COUNTIFS(Sheet1!M:M,Sheet2!$A11)</f>
        <v>0</v>
      </c>
      <c r="O11">
        <f>COUNTIFS(Sheet1!N:N,Sheet2!$A11)</f>
        <v>1</v>
      </c>
    </row>
    <row r="13" spans="1:15">
      <c r="A13">
        <f t="array" ref="A13:K27">TRANSPOSE(A1:O11)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15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15">
      <c r="A15" t="str">
        <v>Scene 2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5">
      <c r="A16" t="str">
        <v>Scene 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tr">
        <v>Scene 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t="str">
        <v>Scene 5</v>
      </c>
      <c r="B18">
        <v>2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tr">
        <v>Scene 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>
      <c r="A20" t="str">
        <v>Scene 7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tr">
        <v>Scene 8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tr">
        <v>Scene 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>
      <c r="A23" t="str">
        <v>Scene 10</v>
      </c>
      <c r="B23">
        <v>0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>
      <c r="A25" t="str">
        <v>Scene 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</row>
    <row r="26" spans="1:11">
      <c r="A26" t="str">
        <v>Scene 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</row>
    <row r="27" spans="1:11">
      <c r="A27" t="str">
        <v>Scene 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1</v>
      </c>
    </row>
    <row r="29" spans="1:11">
      <c r="A29" t="s">
        <v>34</v>
      </c>
    </row>
    <row r="31" spans="1:11">
      <c r="A31" t="s">
        <v>35</v>
      </c>
      <c r="B31" s="2">
        <v>0.05</v>
      </c>
    </row>
    <row r="32" spans="1:11">
      <c r="A32" t="s">
        <v>36</v>
      </c>
      <c r="B32" s="3">
        <v>2</v>
      </c>
    </row>
    <row r="34" spans="1:12">
      <c r="B34" t="s">
        <v>37</v>
      </c>
      <c r="C34" t="str">
        <f>B13</f>
        <v>Inciting incident</v>
      </c>
      <c r="D34" t="str">
        <f t="shared" ref="D34:L34" si="0">C13</f>
        <v>Climax 1</v>
      </c>
      <c r="E34" t="str">
        <f t="shared" si="0"/>
        <v>Obstacle</v>
      </c>
      <c r="F34" t="str">
        <f t="shared" si="0"/>
        <v>Midpoint</v>
      </c>
      <c r="G34" t="str">
        <f t="shared" si="0"/>
        <v>Disaster</v>
      </c>
      <c r="H34" t="str">
        <f t="shared" si="0"/>
        <v>Crisis</v>
      </c>
      <c r="I34" t="str">
        <f t="shared" si="0"/>
        <v>Climax 2</v>
      </c>
      <c r="J34" t="str">
        <f t="shared" si="0"/>
        <v>Climax 3</v>
      </c>
      <c r="K34" t="str">
        <f t="shared" si="0"/>
        <v>Wrap-up</v>
      </c>
      <c r="L34" t="str">
        <f t="shared" si="0"/>
        <v>Non-key</v>
      </c>
    </row>
    <row r="35" spans="1:12">
      <c r="A35" t="str">
        <f t="array" ref="A35:B40">[1]!KAPPA(B14:K27,0,TRUE,B31,B32)</f>
        <v>kappa</v>
      </c>
      <c r="B35" s="4">
        <v>0.474269819193324</v>
      </c>
      <c r="C35" s="5">
        <f t="array" ref="C35:C40">[1]!KAPPA(B14:K27, 1,,B31,B32)</f>
        <v>0.31891891891891888</v>
      </c>
      <c r="D35" s="6">
        <f t="array" ref="D35:D40">[1]!KAPPA(B14:K27, 2,,B31,B32)</f>
        <v>-5.0000000000000058E-2</v>
      </c>
      <c r="E35" s="6">
        <f t="array" ref="E35:E40">[1]!KAPPA(B14:K27, 3,,B31,B32)</f>
        <v>0.41666666666666663</v>
      </c>
      <c r="F35" s="6">
        <f t="array" ref="F35:F40">[1]!KAPPA(B14:K27, 4,,B31,B32)</f>
        <v>-5.0000000000000058E-2</v>
      </c>
      <c r="G35" s="6">
        <f t="array" ref="G35:G40">[1]!KAPPA(B14:K27, 5,,B31,B32)</f>
        <v>0.28205128205128199</v>
      </c>
      <c r="H35" s="6">
        <f t="array" ref="H35:H40">[1]!KAPPA(B14:K27, 6,,B31,B32)</f>
        <v>-2.4390243902439081E-2</v>
      </c>
      <c r="I35" s="6">
        <f t="array" ref="I35:I40">[1]!KAPPA(B14:K27, 7,,B31,B32)</f>
        <v>1</v>
      </c>
      <c r="J35" s="6">
        <f t="array" ref="J35:J40">[1]!KAPPA(B14:K27, 8,,B31,B32)</f>
        <v>1</v>
      </c>
      <c r="K35" s="6">
        <f t="array" ref="K35:K40">[1]!KAPPA(B14:K27, 9,,B31,B32)</f>
        <v>0.47499999999999998</v>
      </c>
      <c r="L35" s="7">
        <f t="array" ref="L35:L40">[1]!KAPPA(B14:K27, 10,,B31,B32)</f>
        <v>0.58518518518518514</v>
      </c>
    </row>
    <row r="36" spans="1:12">
      <c r="A36" t="str">
        <v>s.e.</v>
      </c>
      <c r="B36" s="8">
        <v>6.4408587979905979E-2</v>
      </c>
      <c r="C36" s="9">
        <v>0.15430334996209191</v>
      </c>
      <c r="D36" s="10">
        <v>0.15430334996209191</v>
      </c>
      <c r="E36" s="10">
        <v>0.15430334996209191</v>
      </c>
      <c r="F36" s="10">
        <v>0.15430334996209191</v>
      </c>
      <c r="G36" s="10">
        <v>0.15430334996209191</v>
      </c>
      <c r="H36" s="10">
        <v>0.15430334996209191</v>
      </c>
      <c r="I36" s="10">
        <v>0.15430334996209191</v>
      </c>
      <c r="J36" s="10">
        <v>0.15430334996209191</v>
      </c>
      <c r="K36" s="10">
        <v>0.15430334996209191</v>
      </c>
      <c r="L36" s="11">
        <v>0.15430334996209191</v>
      </c>
    </row>
    <row r="37" spans="1:12">
      <c r="A37" t="str">
        <v>z-stat</v>
      </c>
      <c r="B37" s="8">
        <v>7.3634562419111784</v>
      </c>
      <c r="C37" s="9">
        <v>2.0668308173300742</v>
      </c>
      <c r="D37" s="10">
        <v>-0.32403703492039337</v>
      </c>
      <c r="E37" s="10">
        <v>2.7003086243366083</v>
      </c>
      <c r="F37" s="10">
        <v>-0.32403703492039337</v>
      </c>
      <c r="G37" s="10">
        <v>1.8279012226278577</v>
      </c>
      <c r="H37" s="10">
        <v>-0.1580668463026311</v>
      </c>
      <c r="I37" s="10">
        <v>6.4807406984078604</v>
      </c>
      <c r="J37" s="10">
        <v>6.4807406984078604</v>
      </c>
      <c r="K37" s="10">
        <v>3.0783518317437335</v>
      </c>
      <c r="L37" s="11">
        <v>3.7924334457349698</v>
      </c>
    </row>
    <row r="38" spans="1:12">
      <c r="A38" t="str">
        <v>p-value</v>
      </c>
      <c r="B38" s="8">
        <v>1.7918999617450027E-13</v>
      </c>
      <c r="C38" s="9">
        <v>3.8750098522464471E-2</v>
      </c>
      <c r="D38" s="10">
        <v>0.74590999580537698</v>
      </c>
      <c r="E38" s="10">
        <v>6.9275179772265716E-3</v>
      </c>
      <c r="F38" s="10">
        <v>0.74590999580537698</v>
      </c>
      <c r="G38" s="10">
        <v>6.7564377543748666E-2</v>
      </c>
      <c r="H38" s="10">
        <v>0.87440412495861675</v>
      </c>
      <c r="I38" s="10">
        <v>9.1273433255878444E-11</v>
      </c>
      <c r="J38" s="10">
        <v>9.1273433255878444E-11</v>
      </c>
      <c r="K38" s="10">
        <v>2.08149009300862E-3</v>
      </c>
      <c r="L38" s="11">
        <v>1.4917823854210255E-4</v>
      </c>
    </row>
    <row r="39" spans="1:12">
      <c r="A39" t="str">
        <v>lower</v>
      </c>
      <c r="B39" s="8">
        <v>0.34803130645762886</v>
      </c>
      <c r="C39" s="9">
        <v>1.6489910299338887E-2</v>
      </c>
      <c r="D39" s="10">
        <v>-0.35242900861958004</v>
      </c>
      <c r="E39" s="10">
        <v>0.11423765804708663</v>
      </c>
      <c r="F39" s="10">
        <v>-0.35242900861958004</v>
      </c>
      <c r="G39" s="10">
        <v>-2.0377726568298001E-2</v>
      </c>
      <c r="H39" s="10">
        <v>-0.3268192525220191</v>
      </c>
      <c r="I39" s="10">
        <v>0.69757099138042</v>
      </c>
      <c r="J39" s="10">
        <v>0.69757099138042</v>
      </c>
      <c r="K39" s="10">
        <v>0.17257099138041998</v>
      </c>
      <c r="L39" s="11">
        <v>0.28275617656560514</v>
      </c>
    </row>
    <row r="40" spans="1:12">
      <c r="A40" t="str">
        <v>upper</v>
      </c>
      <c r="B40" s="12">
        <v>0.60050833192901909</v>
      </c>
      <c r="C40" s="13">
        <v>0.62134792753849888</v>
      </c>
      <c r="D40" s="14">
        <v>0.25242900861957995</v>
      </c>
      <c r="E40" s="14">
        <v>0.71909567528624663</v>
      </c>
      <c r="F40" s="14">
        <v>0.25242900861957995</v>
      </c>
      <c r="G40" s="14">
        <v>0.58448029067086193</v>
      </c>
      <c r="H40" s="14">
        <v>0.2780387647171409</v>
      </c>
      <c r="I40" s="14">
        <v>1.30242900861958</v>
      </c>
      <c r="J40" s="14">
        <v>1.30242900861958</v>
      </c>
      <c r="K40" s="14">
        <v>0.77742900861957998</v>
      </c>
      <c r="L40" s="15">
        <v>0.88761419380476514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2019-05-19T15:09:04Z</dcterms:modified>
</cp:coreProperties>
</file>