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BB90B9AF-6BE6-4D48-B784-23D621CEF251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A17" i="2" l="1"/>
  <c r="J22" i="2"/>
  <c r="I25" i="2"/>
  <c r="G31" i="2"/>
  <c r="D15" i="2"/>
  <c r="C18" i="2"/>
  <c r="A32" i="2"/>
  <c r="C24" i="2"/>
  <c r="K13" i="2"/>
  <c r="L41" i="2" s="1"/>
  <c r="J31" i="2"/>
  <c r="B24" i="2"/>
  <c r="H13" i="2"/>
  <c r="I41" i="2" s="1"/>
  <c r="D31" i="2"/>
  <c r="F23" i="2"/>
  <c r="G34" i="2"/>
  <c r="I26" i="2"/>
  <c r="K22" i="2"/>
  <c r="E13" i="2"/>
  <c r="F41" i="2" s="1"/>
  <c r="E17" i="2"/>
  <c r="D20" i="2"/>
  <c r="B26" i="2"/>
  <c r="A29" i="2"/>
  <c r="J34" i="2"/>
  <c r="H15" i="2"/>
  <c r="F21" i="2"/>
  <c r="H27" i="2"/>
  <c r="I23" i="2"/>
  <c r="C13" i="2"/>
  <c r="D41" i="2" s="1"/>
  <c r="E31" i="2"/>
  <c r="H23" i="2"/>
  <c r="H34" i="2"/>
  <c r="I30" i="2"/>
  <c r="A23" i="2"/>
  <c r="A34" i="2"/>
  <c r="E22" i="2"/>
  <c r="F18" i="2"/>
  <c r="K33" i="2"/>
  <c r="C33" i="2"/>
  <c r="I14" i="2"/>
  <c r="J14" i="2"/>
  <c r="K19" i="2"/>
  <c r="H28" i="2"/>
  <c r="F34" i="2"/>
  <c r="B21" i="2"/>
  <c r="B28" i="2"/>
  <c r="I19" i="2"/>
  <c r="A28" i="2"/>
  <c r="F19" i="2"/>
  <c r="E27" i="2"/>
  <c r="H18" i="2"/>
  <c r="H30" i="2"/>
  <c r="H17" i="2"/>
  <c r="G15" i="2"/>
  <c r="C23" i="2"/>
  <c r="K31" i="2"/>
  <c r="G18" i="2"/>
  <c r="F31" i="2"/>
  <c r="A19" i="2"/>
  <c r="F27" i="2"/>
  <c r="I18" i="2"/>
  <c r="K26" i="2"/>
  <c r="K17" i="2"/>
  <c r="C30" i="2"/>
  <c r="D26" i="2"/>
  <c r="K16" i="2"/>
  <c r="B14" i="2"/>
  <c r="K15" i="2"/>
  <c r="E21" i="2"/>
  <c r="D24" i="2"/>
  <c r="C27" i="2"/>
  <c r="B30" i="2"/>
  <c r="A33" i="2"/>
  <c r="J13" i="2"/>
  <c r="K41" i="2" s="1"/>
  <c r="I16" i="2"/>
  <c r="H19" i="2"/>
  <c r="A30" i="2"/>
  <c r="C26" i="2"/>
  <c r="D22" i="2"/>
  <c r="J16" i="2"/>
  <c r="J33" i="2"/>
  <c r="K29" i="2"/>
  <c r="A26" i="2"/>
  <c r="C22" i="2"/>
  <c r="G16" i="2"/>
  <c r="D29" i="2"/>
  <c r="F25" i="2"/>
  <c r="G21" i="2"/>
  <c r="I15" i="2"/>
  <c r="G32" i="2"/>
  <c r="I28" i="2"/>
  <c r="J24" i="2"/>
  <c r="G20" i="2"/>
  <c r="F14" i="2"/>
  <c r="D16" i="2"/>
  <c r="J18" i="2"/>
  <c r="I21" i="2"/>
  <c r="H24" i="2"/>
  <c r="G27" i="2"/>
  <c r="F30" i="2"/>
  <c r="E33" i="2"/>
  <c r="C14" i="2"/>
  <c r="B17" i="2"/>
  <c r="A20" i="2"/>
  <c r="F33" i="2"/>
  <c r="G29" i="2"/>
  <c r="H25" i="2"/>
  <c r="J21" i="2"/>
  <c r="B16" i="2"/>
  <c r="D33" i="2"/>
  <c r="F29" i="2"/>
  <c r="G25" i="2"/>
  <c r="H21" i="2"/>
  <c r="J15" i="2"/>
  <c r="I32" i="2"/>
  <c r="J28" i="2"/>
  <c r="K24" i="2"/>
  <c r="J20" i="2"/>
  <c r="A15" i="2"/>
  <c r="B32" i="2"/>
  <c r="C28" i="2"/>
  <c r="E24" i="2"/>
  <c r="J19" i="2"/>
  <c r="A14" i="2"/>
  <c r="I17" i="2"/>
  <c r="H20" i="2"/>
  <c r="G23" i="2"/>
  <c r="K27" i="2"/>
  <c r="D32" i="2"/>
  <c r="B13" i="2"/>
  <c r="C41" i="2" s="1"/>
  <c r="A16" i="2"/>
  <c r="K18" i="2"/>
  <c r="K34" i="2"/>
  <c r="B29" i="2"/>
  <c r="D23" i="2"/>
  <c r="D18" i="2"/>
  <c r="J32" i="2"/>
  <c r="A27" i="2"/>
  <c r="K20" i="2"/>
  <c r="B15" i="2"/>
  <c r="C32" i="2"/>
  <c r="D30" i="2"/>
  <c r="E28" i="2"/>
  <c r="E26" i="2"/>
  <c r="F24" i="2"/>
  <c r="B20" i="2"/>
  <c r="C17" i="2"/>
  <c r="D14" i="2"/>
  <c r="G33" i="2"/>
  <c r="H31" i="2"/>
  <c r="H29" i="2"/>
  <c r="I27" i="2"/>
  <c r="J25" i="2"/>
  <c r="J23" i="2"/>
  <c r="K21" i="2"/>
  <c r="B19" i="2"/>
  <c r="C16" i="2"/>
  <c r="D13" i="2"/>
  <c r="E41" i="2" s="1"/>
  <c r="C19" i="2"/>
  <c r="B22" i="2"/>
  <c r="A25" i="2"/>
  <c r="F26" i="2"/>
  <c r="E29" i="2"/>
  <c r="J30" i="2"/>
  <c r="I33" i="2"/>
  <c r="G14" i="2"/>
  <c r="F17" i="2"/>
  <c r="E20" i="2"/>
  <c r="K32" i="2"/>
  <c r="A31" i="2"/>
  <c r="B27" i="2"/>
  <c r="C25" i="2"/>
  <c r="C21" i="2"/>
  <c r="E15" i="2"/>
  <c r="I34" i="2"/>
  <c r="K30" i="2"/>
  <c r="K28" i="2"/>
  <c r="B25" i="2"/>
  <c r="B23" i="2"/>
  <c r="A18" i="2"/>
  <c r="C34" i="2"/>
  <c r="G22" i="2"/>
  <c r="I13" i="2"/>
  <c r="J41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F13" i="2"/>
  <c r="G41" i="2" s="1"/>
  <c r="K14" i="2"/>
  <c r="E16" i="2"/>
  <c r="J17" i="2"/>
  <c r="D19" i="2"/>
  <c r="I20" i="2"/>
  <c r="E34" i="2"/>
  <c r="F32" i="2"/>
  <c r="G30" i="2"/>
  <c r="G28" i="2"/>
  <c r="H26" i="2"/>
  <c r="I24" i="2"/>
  <c r="I22" i="2"/>
  <c r="F20" i="2"/>
  <c r="G17" i="2"/>
  <c r="H14" i="2"/>
  <c r="D34" i="2"/>
  <c r="E32" i="2"/>
  <c r="E30" i="2"/>
  <c r="F28" i="2"/>
  <c r="G26" i="2"/>
  <c r="G24" i="2"/>
  <c r="H22" i="2"/>
  <c r="C20" i="2"/>
  <c r="D17" i="2"/>
  <c r="E14" i="2"/>
  <c r="H33" i="2"/>
  <c r="I31" i="2"/>
  <c r="J29" i="2"/>
  <c r="J27" i="2"/>
  <c r="K25" i="2"/>
  <c r="A24" i="2"/>
  <c r="A22" i="2"/>
  <c r="E19" i="2"/>
  <c r="F16" i="2"/>
  <c r="G13" i="2"/>
  <c r="H41" i="2" s="1"/>
  <c r="B33" i="2"/>
  <c r="B31" i="2"/>
  <c r="C29" i="2"/>
  <c r="D27" i="2"/>
  <c r="D25" i="2"/>
  <c r="E23" i="2"/>
  <c r="D21" i="2"/>
  <c r="E18" i="2"/>
  <c r="F15" i="2"/>
  <c r="L42" i="2" a="1"/>
  <c r="K42" i="2" a="1"/>
  <c r="H42" i="2" a="1"/>
  <c r="D42" i="2" a="1"/>
  <c r="C42" i="2" a="1"/>
  <c r="G42" i="2" a="1"/>
  <c r="E42" i="2" a="1"/>
  <c r="J42" i="2" a="1"/>
  <c r="A42" i="2" a="1"/>
  <c r="F42" i="2" a="1"/>
  <c r="I42" i="2" a="1"/>
  <c r="I45" i="2" l="1"/>
  <c r="I42" i="2"/>
  <c r="I43" i="2"/>
  <c r="I46" i="2"/>
  <c r="I47" i="2"/>
  <c r="I44" i="2"/>
  <c r="F43" i="2"/>
  <c r="F44" i="2"/>
  <c r="F45" i="2"/>
  <c r="F47" i="2"/>
  <c r="F42" i="2"/>
  <c r="F46" i="2"/>
  <c r="A46" i="2"/>
  <c r="A45" i="2"/>
  <c r="B43" i="2"/>
  <c r="B45" i="2"/>
  <c r="A44" i="2"/>
  <c r="B44" i="2"/>
  <c r="A43" i="2"/>
  <c r="A42" i="2"/>
  <c r="B42" i="2"/>
  <c r="B46" i="2"/>
  <c r="A47" i="2"/>
  <c r="B47" i="2"/>
  <c r="J47" i="2"/>
  <c r="J44" i="2"/>
  <c r="J46" i="2"/>
  <c r="J42" i="2"/>
  <c r="J43" i="2"/>
  <c r="J45" i="2"/>
  <c r="E45" i="2"/>
  <c r="E42" i="2"/>
  <c r="E47" i="2"/>
  <c r="E43" i="2"/>
  <c r="E46" i="2"/>
  <c r="E44" i="2"/>
  <c r="G47" i="2"/>
  <c r="G44" i="2"/>
  <c r="G45" i="2"/>
  <c r="G46" i="2"/>
  <c r="G43" i="2"/>
  <c r="G42" i="2"/>
  <c r="C47" i="2"/>
  <c r="C45" i="2"/>
  <c r="C42" i="2"/>
  <c r="C46" i="2"/>
  <c r="C44" i="2"/>
  <c r="C43" i="2"/>
  <c r="D42" i="2"/>
  <c r="D43" i="2"/>
  <c r="D47" i="2"/>
  <c r="D46" i="2"/>
  <c r="D44" i="2"/>
  <c r="D45" i="2"/>
  <c r="H47" i="2"/>
  <c r="H42" i="2"/>
  <c r="H43" i="2"/>
  <c r="H46" i="2"/>
  <c r="H44" i="2"/>
  <c r="H45" i="2"/>
  <c r="K47" i="2"/>
  <c r="K45" i="2"/>
  <c r="K42" i="2"/>
  <c r="K43" i="2"/>
  <c r="K46" i="2"/>
  <c r="K44" i="2"/>
  <c r="L44" i="2"/>
  <c r="L43" i="2"/>
  <c r="L47" i="2"/>
  <c r="L45" i="2"/>
  <c r="L46" i="2"/>
  <c r="L42" i="2"/>
</calcChain>
</file>

<file path=xl/sharedStrings.xml><?xml version="1.0" encoding="utf-8"?>
<sst xmlns="http://schemas.openxmlformats.org/spreadsheetml/2006/main" count="182" uniqueCount="45">
  <si>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</si>
  <si>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</si>
  <si>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</si>
  <si>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</si>
  <si>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</si>
  <si>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</si>
  <si>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</si>
  <si>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</si>
  <si>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</si>
  <si>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</si>
  <si>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</si>
  <si>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</si>
  <si>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</si>
  <si>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</si>
  <si>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</si>
  <si>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</si>
  <si>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</si>
  <si>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</si>
  <si>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</si>
  <si>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</si>
  <si>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</si>
  <si>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Non-Key</t>
  </si>
  <si>
    <t>Inciting incident</t>
  </si>
  <si>
    <t>Climax 1</t>
  </si>
  <si>
    <t>Midpoint</t>
  </si>
  <si>
    <t>Obstacle</t>
  </si>
  <si>
    <t>Disaster</t>
  </si>
  <si>
    <t>Climax 2</t>
  </si>
  <si>
    <t>Crisis</t>
  </si>
  <si>
    <t>Wrap-up</t>
  </si>
  <si>
    <t>Climax 3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</si>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</sst>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"/>
  <sheetViews>
    <sheetView tabSelected="1" workbookViewId="0">
      <selection activeCell="A7" sqref="A7:XFD7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21</v>
      </c>
      <c r="E2" t="s">
        <v>21</v>
      </c>
      <c r="F2" t="s">
        <v>21</v>
      </c>
      <c r="G2" t="s">
        <v>23</v>
      </c>
      <c r="H2" t="s">
        <v>24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25</v>
      </c>
      <c r="Q2" t="s">
        <v>26</v>
      </c>
      <c r="R2" t="s">
        <v>27</v>
      </c>
      <c r="S2" t="s">
        <v>25</v>
      </c>
      <c r="T2" t="s">
        <v>28</v>
      </c>
      <c r="U2" t="s">
        <v>29</v>
      </c>
    </row>
    <row r="3" spans="1:21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22</v>
      </c>
      <c r="H3" t="s">
        <v>21</v>
      </c>
      <c r="I3" t="s">
        <v>23</v>
      </c>
      <c r="J3" t="s">
        <v>21</v>
      </c>
      <c r="K3" t="s">
        <v>24</v>
      </c>
      <c r="L3" t="s">
        <v>21</v>
      </c>
      <c r="M3" t="s">
        <v>21</v>
      </c>
      <c r="N3" t="s">
        <v>21</v>
      </c>
      <c r="O3" t="s">
        <v>21</v>
      </c>
      <c r="P3" t="s">
        <v>27</v>
      </c>
      <c r="Q3" t="s">
        <v>25</v>
      </c>
      <c r="R3" t="s">
        <v>30</v>
      </c>
      <c r="S3" t="s">
        <v>21</v>
      </c>
      <c r="T3" t="s">
        <v>21</v>
      </c>
      <c r="U3" t="s">
        <v>29</v>
      </c>
    </row>
    <row r="4" spans="1:21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24</v>
      </c>
      <c r="S4" t="s">
        <v>21</v>
      </c>
      <c r="T4" t="s">
        <v>21</v>
      </c>
      <c r="U4" t="s">
        <v>27</v>
      </c>
    </row>
    <row r="5" spans="1:21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25</v>
      </c>
      <c r="Q5" t="s">
        <v>26</v>
      </c>
      <c r="R5" t="s">
        <v>27</v>
      </c>
      <c r="S5" t="s">
        <v>21</v>
      </c>
      <c r="T5" t="s">
        <v>21</v>
      </c>
      <c r="U5" t="s">
        <v>30</v>
      </c>
    </row>
    <row r="6" spans="1:21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22</v>
      </c>
      <c r="I6" t="s">
        <v>23</v>
      </c>
      <c r="J6" t="s">
        <v>25</v>
      </c>
      <c r="K6" t="s">
        <v>24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26</v>
      </c>
      <c r="S6" t="s">
        <v>28</v>
      </c>
      <c r="T6" t="s">
        <v>27</v>
      </c>
      <c r="U6" t="s">
        <v>30</v>
      </c>
    </row>
    <row r="7" spans="1:21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23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24</v>
      </c>
      <c r="S7" t="s">
        <v>21</v>
      </c>
      <c r="T7" t="s">
        <v>21</v>
      </c>
      <c r="U7" t="s">
        <v>21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topLeftCell="A39" workbookViewId="0">
      <selection activeCell="B42" sqref="B42:L47"/>
    </sheetView>
  </sheetViews>
  <sheetFormatPr baseColWidth="10" defaultRowHeight="16"/>
  <cols>
    <col min="1" max="1" width="16.33203125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31</v>
      </c>
      <c r="B2">
        <f>COUNTIFS(Sheet1!A:A,Sheet2!$A2)</f>
        <v>0</v>
      </c>
      <c r="C2">
        <f>COUNTIFS(Sheet1!B:B,Sheet2!$A2)</f>
        <v>1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5</v>
      </c>
      <c r="I2">
        <f>COUNTIFS(Sheet1!H:H,Sheet2!$A2)</f>
        <v>1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1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</row>
    <row r="3" spans="1:22">
      <c r="A3" s="1" t="s">
        <v>32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1</v>
      </c>
      <c r="I3">
        <f>COUNTIFS(Sheet1!H:H,Sheet2!$A3)</f>
        <v>3</v>
      </c>
      <c r="J3">
        <f>COUNTIFS(Sheet1!I:I,Sheet2!$A3)</f>
        <v>2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</row>
    <row r="4" spans="1:22">
      <c r="A4" s="1" t="s">
        <v>33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1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2</v>
      </c>
      <c r="R4">
        <f>COUNTIFS(Sheet1!Q:Q,Sheet2!$A4)</f>
        <v>1</v>
      </c>
      <c r="S4">
        <f>COUNTIFS(Sheet1!R:R,Sheet2!$A4)</f>
        <v>0</v>
      </c>
      <c r="T4">
        <f>COUNTIFS(Sheet1!S:S,Sheet2!$A4)</f>
        <v>1</v>
      </c>
      <c r="U4">
        <f>COUNTIFS(Sheet1!T:T,Sheet2!$A4)</f>
        <v>0</v>
      </c>
      <c r="V4">
        <f>COUNTIFS(Sheet1!U:U,Sheet2!$A4)</f>
        <v>0</v>
      </c>
    </row>
    <row r="5" spans="1:22">
      <c r="A5" s="1" t="s">
        <v>34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0</v>
      </c>
      <c r="L5">
        <f>COUNTIFS(Sheet1!K:K,Sheet2!$A5)</f>
        <v>2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2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</row>
    <row r="6" spans="1:22">
      <c r="A6" s="1" t="s">
        <v>35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2</v>
      </c>
      <c r="S6">
        <f>COUNTIFS(Sheet1!R:R,Sheet2!$A6)</f>
        <v>1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</row>
    <row r="7" spans="1:22">
      <c r="A7" s="1" t="s">
        <v>36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1</v>
      </c>
      <c r="U7">
        <f>COUNTIFS(Sheet1!T:T,Sheet2!$A7)</f>
        <v>1</v>
      </c>
      <c r="V7">
        <f>COUNTIFS(Sheet1!U:U,Sheet2!$A7)</f>
        <v>0</v>
      </c>
    </row>
    <row r="8" spans="1:22">
      <c r="A8" s="1" t="s">
        <v>37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1</v>
      </c>
      <c r="R8">
        <f>COUNTIFS(Sheet1!Q:Q,Sheet2!$A8)</f>
        <v>0</v>
      </c>
      <c r="S8">
        <f>COUNTIFS(Sheet1!R:R,Sheet2!$A8)</f>
        <v>2</v>
      </c>
      <c r="T8">
        <f>COUNTIFS(Sheet1!S:S,Sheet2!$A8)</f>
        <v>0</v>
      </c>
      <c r="U8">
        <f>COUNTIFS(Sheet1!T:T,Sheet2!$A8)</f>
        <v>1</v>
      </c>
      <c r="V8">
        <f>COUNTIFS(Sheet1!U:U,Sheet2!$A8)</f>
        <v>1</v>
      </c>
    </row>
    <row r="9" spans="1:22">
      <c r="A9" s="1" t="s">
        <v>38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1</v>
      </c>
      <c r="T9">
        <f>COUNTIFS(Sheet1!S:S,Sheet2!$A9)</f>
        <v>0</v>
      </c>
      <c r="U9">
        <f>COUNTIFS(Sheet1!T:T,Sheet2!$A9)</f>
        <v>0</v>
      </c>
      <c r="V9">
        <f>COUNTIFS(Sheet1!U:U,Sheet2!$A9)</f>
        <v>2</v>
      </c>
    </row>
    <row r="10" spans="1:22">
      <c r="A10" s="1" t="s">
        <v>39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2</v>
      </c>
    </row>
    <row r="11" spans="1:22">
      <c r="A11" s="1" t="s">
        <v>40</v>
      </c>
      <c r="B11">
        <f>COUNTIFS(Sheet1!A:A,Sheet2!$A11)</f>
        <v>6</v>
      </c>
      <c r="C11">
        <f>COUNTIFS(Sheet1!B:B,Sheet2!$A11)</f>
        <v>5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6</v>
      </c>
      <c r="G11">
        <f>COUNTIFS(Sheet1!F:F,Sheet2!$A11)</f>
        <v>6</v>
      </c>
      <c r="H11">
        <f>COUNTIFS(Sheet1!G:G,Sheet2!$A11)</f>
        <v>0</v>
      </c>
      <c r="I11">
        <f>COUNTIFS(Sheet1!H:H,Sheet2!$A11)</f>
        <v>1</v>
      </c>
      <c r="J11">
        <f>COUNTIFS(Sheet1!I:I,Sheet2!$A11)</f>
        <v>4</v>
      </c>
      <c r="K11">
        <f>COUNTIFS(Sheet1!J:J,Sheet2!$A11)</f>
        <v>4</v>
      </c>
      <c r="L11">
        <f>COUNTIFS(Sheet1!K:K,Sheet2!$A11)</f>
        <v>4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6</v>
      </c>
      <c r="P11">
        <f>COUNTIFS(Sheet1!O:O,Sheet2!$A11)</f>
        <v>6</v>
      </c>
      <c r="Q11">
        <f>COUNTIFS(Sheet1!P:P,Sheet2!$A11)</f>
        <v>3</v>
      </c>
      <c r="R11">
        <f>COUNTIFS(Sheet1!Q:Q,Sheet2!$A11)</f>
        <v>2</v>
      </c>
      <c r="S11">
        <f>COUNTIFS(Sheet1!R:R,Sheet2!$A11)</f>
        <v>0</v>
      </c>
      <c r="T11">
        <f>COUNTIFS(Sheet1!S:S,Sheet2!$A11)</f>
        <v>4</v>
      </c>
      <c r="U11">
        <f>COUNTIFS(Sheet1!T:T,Sheet2!$A11)</f>
        <v>4</v>
      </c>
      <c r="V11">
        <f>COUNTIFS(Sheet1!U:U,Sheet2!$A11)</f>
        <v>1</v>
      </c>
    </row>
    <row r="13" spans="1:22">
      <c r="A13">
        <f t="array" ref="A13:K34">TRANSPOSE(A1:V11)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2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22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22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tr">
        <v>Scene 8</v>
      </c>
      <c r="B21">
        <v>1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tr">
        <v>Scene 9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1</v>
      </c>
      <c r="C30">
        <v>0</v>
      </c>
      <c r="D30">
        <v>1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2</v>
      </c>
      <c r="F31">
        <v>1</v>
      </c>
      <c r="G31">
        <v>0</v>
      </c>
      <c r="H31">
        <v>2</v>
      </c>
      <c r="I31">
        <v>1</v>
      </c>
      <c r="J31">
        <v>0</v>
      </c>
      <c r="K31">
        <v>0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4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2</v>
      </c>
      <c r="K34">
        <v>1</v>
      </c>
    </row>
    <row r="36" spans="1:12">
      <c r="A36" t="s">
        <v>41</v>
      </c>
    </row>
    <row r="38" spans="1:12">
      <c r="A38" t="s">
        <v>42</v>
      </c>
      <c r="B38" s="2">
        <v>0.05</v>
      </c>
    </row>
    <row r="39" spans="1:12">
      <c r="A39" t="s">
        <v>43</v>
      </c>
      <c r="B39" s="3">
        <v>2</v>
      </c>
    </row>
    <row r="41" spans="1:12">
      <c r="B41" t="s">
        <v>44</v>
      </c>
      <c r="C41" t="str">
        <f>B13</f>
        <v>Inciting incident</v>
      </c>
      <c r="D41" t="str">
        <f t="shared" ref="D41:L41" si="0">C13</f>
        <v>Climax 1</v>
      </c>
      <c r="E41" t="str">
        <f t="shared" si="0"/>
        <v>Obstacle</v>
      </c>
      <c r="F41" t="str">
        <f t="shared" si="0"/>
        <v>Midpoint</v>
      </c>
      <c r="G41" t="str">
        <f t="shared" si="0"/>
        <v>Disaster</v>
      </c>
      <c r="H41" t="str">
        <f t="shared" si="0"/>
        <v>Crisis</v>
      </c>
      <c r="I41" t="str">
        <f t="shared" si="0"/>
        <v>Climax 2</v>
      </c>
      <c r="J41" t="str">
        <f t="shared" si="0"/>
        <v>Climax 3</v>
      </c>
      <c r="K41" t="str">
        <f t="shared" si="0"/>
        <v>Wrap-up</v>
      </c>
      <c r="L41" t="str">
        <f t="shared" si="0"/>
        <v>Non-key</v>
      </c>
    </row>
    <row r="42" spans="1:12">
      <c r="A42" t="str">
        <f t="array" ref="A42:B47">[1]!KAPPA(B14:K34,0,TRUE,B38,B39)</f>
        <v>kappa</v>
      </c>
      <c r="B42" s="4">
        <v>0.29847494553376902</v>
      </c>
      <c r="C42" s="5">
        <f t="array" ref="C42:C47">[1]!KAPPA(B14:K34, 1,,B38,B39)</f>
        <v>0.40170940170940167</v>
      </c>
      <c r="D42" s="6">
        <f t="array" ref="D42:D47">[1]!KAPPA(B14:K34, 2,,B38,B39)</f>
        <v>0.22999999999999995</v>
      </c>
      <c r="E42" s="6">
        <f t="array" ref="E42:E47">[1]!KAPPA(B14:K34, 3,,B38,B39)</f>
        <v>4.1983471074380115E-2</v>
      </c>
      <c r="F42" s="6">
        <f t="array" ref="F42:F47">[1]!KAPPA(B14:K34, 4,,B38,B39)</f>
        <v>0.12528925619834705</v>
      </c>
      <c r="G42" s="6">
        <f t="array" ref="G42:G47">[1]!KAPPA(B14:K34, 5,,B38,B39)</f>
        <v>0.11219512195121946</v>
      </c>
      <c r="H42" s="6">
        <f t="array" ref="H42:H47">[1]!KAPPA(B14:K34, 6,,B38,B39)</f>
        <v>-1.6129032258064571E-2</v>
      </c>
      <c r="I42" s="6">
        <f t="array" ref="I42:I47">[1]!KAPPA(B14:K34, 7,,B38,B39)</f>
        <v>4.1983471074380115E-2</v>
      </c>
      <c r="J42" s="6">
        <f t="array" ref="J42:J47">[1]!KAPPA(B14:K34, 8,,B38,B39)</f>
        <v>0.11219512195121946</v>
      </c>
      <c r="K42" s="6">
        <f t="array" ref="K42:K47">[1]!KAPPA(B14:K34, 9,,B38,B39)</f>
        <v>0.18709677419354834</v>
      </c>
      <c r="L42" s="7">
        <f t="array" ref="L42:L47">[1]!KAPPA(B14:K34, 10,,B38,B39)</f>
        <v>0.47255813953488368</v>
      </c>
    </row>
    <row r="43" spans="1:12">
      <c r="A43" t="str">
        <v>s.e.</v>
      </c>
      <c r="B43" s="8">
        <v>2.9106609549157066E-2</v>
      </c>
      <c r="C43" s="9">
        <v>5.6343616981901108E-2</v>
      </c>
      <c r="D43" s="10">
        <v>5.6343616981901108E-2</v>
      </c>
      <c r="E43" s="10">
        <v>5.6343616981901108E-2</v>
      </c>
      <c r="F43" s="10">
        <v>5.6343616981901108E-2</v>
      </c>
      <c r="G43" s="10">
        <v>5.6343616981901108E-2</v>
      </c>
      <c r="H43" s="10">
        <v>5.6343616981901108E-2</v>
      </c>
      <c r="I43" s="10">
        <v>5.6343616981901108E-2</v>
      </c>
      <c r="J43" s="10">
        <v>5.6343616981901108E-2</v>
      </c>
      <c r="K43" s="10">
        <v>5.6343616981901108E-2</v>
      </c>
      <c r="L43" s="11">
        <v>5.6343616981901108E-2</v>
      </c>
    </row>
    <row r="44" spans="1:12">
      <c r="A44" t="str">
        <v>z-stat</v>
      </c>
      <c r="B44" s="8">
        <v>10.254541843139986</v>
      </c>
      <c r="C44" s="9">
        <v>7.1296346104021007</v>
      </c>
      <c r="D44" s="10">
        <v>4.0820950503387339</v>
      </c>
      <c r="E44" s="10">
        <v>0.74513269334246313</v>
      </c>
      <c r="F44" s="10">
        <v>2.2236637069038876</v>
      </c>
      <c r="G44" s="10">
        <v>1.991265878214016</v>
      </c>
      <c r="H44" s="10">
        <v>-0.28626192498869207</v>
      </c>
      <c r="I44" s="10">
        <v>0.74513269334246313</v>
      </c>
      <c r="J44" s="10">
        <v>1.991265878214016</v>
      </c>
      <c r="K44" s="10">
        <v>3.3206383298688156</v>
      </c>
      <c r="L44" s="11">
        <v>8.3870749669244784</v>
      </c>
    </row>
    <row r="45" spans="1:12">
      <c r="A45" t="str">
        <v>p-value</v>
      </c>
      <c r="B45" s="8">
        <v>0</v>
      </c>
      <c r="C45" s="9">
        <v>1.0063061495202419E-12</v>
      </c>
      <c r="D45" s="10">
        <v>4.4631534973582632E-5</v>
      </c>
      <c r="E45" s="10">
        <v>0.45619150673235209</v>
      </c>
      <c r="F45" s="10">
        <v>2.6171078798139069E-2</v>
      </c>
      <c r="G45" s="10">
        <v>4.6451664664579839E-2</v>
      </c>
      <c r="H45" s="10">
        <v>0.77467751785004624</v>
      </c>
      <c r="I45" s="10">
        <v>0.45619150673235209</v>
      </c>
      <c r="J45" s="10">
        <v>4.6451664664579839E-2</v>
      </c>
      <c r="K45" s="10">
        <v>8.9811839487796696E-4</v>
      </c>
      <c r="L45" s="11">
        <v>0</v>
      </c>
    </row>
    <row r="46" spans="1:12">
      <c r="A46" t="str">
        <v>lower</v>
      </c>
      <c r="B46" s="8">
        <v>0.24142703910535157</v>
      </c>
      <c r="C46" s="9">
        <v>0.29127794166615617</v>
      </c>
      <c r="D46" s="10">
        <v>0.11956853995675443</v>
      </c>
      <c r="E46" s="10">
        <v>-6.8447988968865406E-2</v>
      </c>
      <c r="F46" s="10">
        <v>1.4857796155101523E-2</v>
      </c>
      <c r="G46" s="10">
        <v>1.7636619079739338E-3</v>
      </c>
      <c r="H46" s="10">
        <v>-0.12656049230131008</v>
      </c>
      <c r="I46" s="10">
        <v>-6.8447988968865406E-2</v>
      </c>
      <c r="J46" s="10">
        <v>1.7636619079739338E-3</v>
      </c>
      <c r="K46" s="10">
        <v>7.666531415030281E-2</v>
      </c>
      <c r="L46" s="11">
        <v>0.36212667949163818</v>
      </c>
    </row>
    <row r="47" spans="1:12">
      <c r="A47" t="str">
        <v>upper</v>
      </c>
      <c r="B47" s="12">
        <v>0.35552285196218647</v>
      </c>
      <c r="C47" s="13">
        <v>0.51214086175264717</v>
      </c>
      <c r="D47" s="14">
        <v>0.34043146004324548</v>
      </c>
      <c r="E47" s="14">
        <v>0.15241493111762563</v>
      </c>
      <c r="F47" s="14">
        <v>0.23572071624159258</v>
      </c>
      <c r="G47" s="14">
        <v>0.22262658199446497</v>
      </c>
      <c r="H47" s="14">
        <v>9.4302427785180956E-2</v>
      </c>
      <c r="I47" s="14">
        <v>0.15241493111762563</v>
      </c>
      <c r="J47" s="14">
        <v>0.22262658199446497</v>
      </c>
      <c r="K47" s="14">
        <v>0.29752823423679386</v>
      </c>
      <c r="L47" s="15">
        <v>0.58298959957812924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2019-05-19T15:13:28Z</dcterms:modified>
</cp:coreProperties>
</file>