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921E3E59-2F84-0548-8A1A-11C5D857896A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C21" i="2" l="1"/>
  <c r="C29" i="2"/>
  <c r="G19" i="2"/>
  <c r="B30" i="2"/>
  <c r="D40" i="2"/>
  <c r="C38" i="2"/>
  <c r="K13" i="2"/>
  <c r="L47" i="2" s="1"/>
  <c r="I18" i="2"/>
  <c r="A23" i="2"/>
  <c r="J14" i="2"/>
  <c r="A25" i="2"/>
  <c r="C35" i="2"/>
  <c r="I16" i="2"/>
  <c r="A28" i="2"/>
  <c r="D31" i="2"/>
  <c r="G34" i="2"/>
  <c r="A17" i="2"/>
  <c r="C27" i="2"/>
  <c r="B38" i="2"/>
  <c r="B21" i="2"/>
  <c r="E26" i="2"/>
  <c r="F22" i="2"/>
  <c r="H32" i="2"/>
  <c r="B13" i="2"/>
  <c r="C47" i="2" s="1"/>
  <c r="D33" i="2"/>
  <c r="G36" i="2"/>
  <c r="E39" i="2"/>
  <c r="A32" i="2"/>
  <c r="I15" i="2"/>
  <c r="D37" i="2"/>
  <c r="F23" i="2"/>
  <c r="C15" i="2"/>
  <c r="H20" i="2"/>
  <c r="J22" i="2"/>
  <c r="D28" i="2"/>
  <c r="A33" i="2"/>
  <c r="K35" i="2"/>
  <c r="I20" i="2"/>
  <c r="F21" i="2"/>
  <c r="B34" i="2"/>
  <c r="B28" i="2"/>
  <c r="I17" i="2"/>
  <c r="E25" i="2"/>
  <c r="J30" i="2"/>
  <c r="F38" i="2"/>
  <c r="F13" i="2"/>
  <c r="G47" i="2" s="1"/>
  <c r="F17" i="2"/>
  <c r="H37" i="2"/>
  <c r="E32" i="2"/>
  <c r="F27" i="2"/>
  <c r="F20" i="2"/>
  <c r="K40" i="2"/>
  <c r="B36" i="2"/>
  <c r="I30" i="2"/>
  <c r="D25" i="2"/>
  <c r="A18" i="2"/>
  <c r="K38" i="2"/>
  <c r="G33" i="2"/>
  <c r="I28" i="2"/>
  <c r="D22" i="2"/>
  <c r="D14" i="2"/>
  <c r="J36" i="2"/>
  <c r="F31" i="2"/>
  <c r="I22" i="2"/>
  <c r="E13" i="2"/>
  <c r="F47" i="2" s="1"/>
  <c r="G15" i="2"/>
  <c r="F18" i="2"/>
  <c r="A21" i="2"/>
  <c r="G23" i="2"/>
  <c r="F26" i="2"/>
  <c r="H28" i="2"/>
  <c r="C31" i="2"/>
  <c r="H36" i="2"/>
  <c r="J38" i="2"/>
  <c r="K22" i="2"/>
  <c r="K14" i="2"/>
  <c r="K18" i="2"/>
  <c r="I24" i="2"/>
  <c r="I35" i="2"/>
  <c r="E30" i="2"/>
  <c r="G25" i="2"/>
  <c r="G17" i="2"/>
  <c r="A39" i="2"/>
  <c r="C34" i="2"/>
  <c r="J28" i="2"/>
  <c r="E22" i="2"/>
  <c r="B15" i="2"/>
  <c r="K36" i="2"/>
  <c r="H31" i="2"/>
  <c r="I26" i="2"/>
  <c r="E19" i="2"/>
  <c r="I39" i="2"/>
  <c r="K34" i="2"/>
  <c r="H17" i="2"/>
  <c r="I13" i="2"/>
  <c r="J47" i="2" s="1"/>
  <c r="H16" i="2"/>
  <c r="C19" i="2"/>
  <c r="E21" i="2"/>
  <c r="D24" i="2"/>
  <c r="J26" i="2"/>
  <c r="E29" i="2"/>
  <c r="D32" i="2"/>
  <c r="F34" i="2"/>
  <c r="A37" i="2"/>
  <c r="K39" i="2"/>
  <c r="A24" i="2"/>
  <c r="D15" i="2"/>
  <c r="D19" i="2"/>
  <c r="B40" i="2"/>
  <c r="D35" i="2"/>
  <c r="K29" i="2"/>
  <c r="B24" i="2"/>
  <c r="J16" i="2"/>
  <c r="G38" i="2"/>
  <c r="C33" i="2"/>
  <c r="E28" i="2"/>
  <c r="H21" i="2"/>
  <c r="H13" i="2"/>
  <c r="I47" i="2" s="1"/>
  <c r="F36" i="2"/>
  <c r="B31" i="2"/>
  <c r="J25" i="2"/>
  <c r="H18" i="2"/>
  <c r="D39" i="2"/>
  <c r="K33" i="2"/>
  <c r="H27" i="2"/>
  <c r="K16" i="2"/>
  <c r="J17" i="2"/>
  <c r="D34" i="2"/>
  <c r="F40" i="2"/>
  <c r="K20" i="2"/>
  <c r="F35" i="2"/>
  <c r="C25" i="2"/>
  <c r="G13" i="2"/>
  <c r="H47" i="2" s="1"/>
  <c r="J35" i="2"/>
  <c r="F33" i="2"/>
  <c r="A30" i="2"/>
  <c r="C26" i="2"/>
  <c r="I14" i="2"/>
  <c r="E24" i="2"/>
  <c r="J13" i="2"/>
  <c r="K47" i="2" s="1"/>
  <c r="A16" i="2"/>
  <c r="H19" i="2"/>
  <c r="G22" i="2"/>
  <c r="H39" i="2"/>
  <c r="C37" i="2"/>
  <c r="J31" i="2"/>
  <c r="F29" i="2"/>
  <c r="G26" i="2"/>
  <c r="E23" i="2"/>
  <c r="I19" i="2"/>
  <c r="E15" i="2"/>
  <c r="A38" i="2"/>
  <c r="B35" i="2"/>
  <c r="I32" i="2"/>
  <c r="D30" i="2"/>
  <c r="E27" i="2"/>
  <c r="G24" i="2"/>
  <c r="G16" i="2"/>
  <c r="J40" i="2"/>
  <c r="E38" i="2"/>
  <c r="B33" i="2"/>
  <c r="H30" i="2"/>
  <c r="I27" i="2"/>
  <c r="G21" i="2"/>
  <c r="C17" i="2"/>
  <c r="I38" i="2"/>
  <c r="G20" i="2"/>
  <c r="B14" i="2"/>
  <c r="D16" i="2"/>
  <c r="B18" i="2"/>
  <c r="K19" i="2"/>
  <c r="B22" i="2"/>
  <c r="K23" i="2"/>
  <c r="I25" i="2"/>
  <c r="K27" i="2"/>
  <c r="I29" i="2"/>
  <c r="G31" i="2"/>
  <c r="I33" i="2"/>
  <c r="G35" i="2"/>
  <c r="E37" i="2"/>
  <c r="G39" i="2"/>
  <c r="C22" i="2"/>
  <c r="B25" i="2"/>
  <c r="G14" i="2"/>
  <c r="E16" i="2"/>
  <c r="C18" i="2"/>
  <c r="E20" i="2"/>
  <c r="H23" i="2"/>
  <c r="B39" i="2"/>
  <c r="C36" i="2"/>
  <c r="J33" i="2"/>
  <c r="E31" i="2"/>
  <c r="F28" i="2"/>
  <c r="A26" i="2"/>
  <c r="H22" i="2"/>
  <c r="D18" i="2"/>
  <c r="H14" i="2"/>
  <c r="A40" i="2"/>
  <c r="B37" i="2"/>
  <c r="H34" i="2"/>
  <c r="C32" i="2"/>
  <c r="D29" i="2"/>
  <c r="K26" i="2"/>
  <c r="J23" i="2"/>
  <c r="F19" i="2"/>
  <c r="J15" i="2"/>
  <c r="E40" i="2"/>
  <c r="F37" i="2"/>
  <c r="A35" i="2"/>
  <c r="G32" i="2"/>
  <c r="H29" i="2"/>
  <c r="D27" i="2"/>
  <c r="F24" i="2"/>
  <c r="B20" i="2"/>
  <c r="F16" i="2"/>
  <c r="I40" i="2"/>
  <c r="J37" i="2"/>
  <c r="E35" i="2"/>
  <c r="K32" i="2"/>
  <c r="G29" i="2"/>
  <c r="H25" i="2"/>
  <c r="J19" i="2"/>
  <c r="A14" i="2"/>
  <c r="A31" i="2"/>
  <c r="B29" i="2"/>
  <c r="B27" i="2"/>
  <c r="K24" i="2"/>
  <c r="A22" i="2"/>
  <c r="B19" i="2"/>
  <c r="C16" i="2"/>
  <c r="D13" i="2"/>
  <c r="E47" i="2" s="1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I37" i="2"/>
  <c r="C39" i="2"/>
  <c r="H40" i="2"/>
  <c r="D23" i="2"/>
  <c r="F25" i="2"/>
  <c r="C14" i="2"/>
  <c r="H15" i="2"/>
  <c r="B17" i="2"/>
  <c r="G18" i="2"/>
  <c r="A20" i="2"/>
  <c r="J21" i="2"/>
  <c r="G40" i="2"/>
  <c r="H38" i="2"/>
  <c r="I36" i="2"/>
  <c r="I34" i="2"/>
  <c r="J32" i="2"/>
  <c r="K30" i="2"/>
  <c r="K28" i="2"/>
  <c r="A27" i="2"/>
  <c r="J24" i="2"/>
  <c r="K21" i="2"/>
  <c r="A19" i="2"/>
  <c r="B16" i="2"/>
  <c r="C13" i="2"/>
  <c r="D47" i="2" s="1"/>
  <c r="F39" i="2"/>
  <c r="G37" i="2"/>
  <c r="H35" i="2"/>
  <c r="H33" i="2"/>
  <c r="I31" i="2"/>
  <c r="J29" i="2"/>
  <c r="J27" i="2"/>
  <c r="K25" i="2"/>
  <c r="B23" i="2"/>
  <c r="C20" i="2"/>
  <c r="D17" i="2"/>
  <c r="E14" i="2"/>
  <c r="J39" i="2"/>
  <c r="K37" i="2"/>
  <c r="A36" i="2"/>
  <c r="A34" i="2"/>
  <c r="B32" i="2"/>
  <c r="C30" i="2"/>
  <c r="C28" i="2"/>
  <c r="D26" i="2"/>
  <c r="I23" i="2"/>
  <c r="J20" i="2"/>
  <c r="K17" i="2"/>
  <c r="A15" i="2"/>
  <c r="C40" i="2"/>
  <c r="D38" i="2"/>
  <c r="E36" i="2"/>
  <c r="E34" i="2"/>
  <c r="F32" i="2"/>
  <c r="G30" i="2"/>
  <c r="G28" i="2"/>
  <c r="H26" i="2"/>
  <c r="C24" i="2"/>
  <c r="D21" i="2"/>
  <c r="E18" i="2"/>
  <c r="F15" i="2"/>
  <c r="C48" i="2" a="1"/>
  <c r="L48" i="2" a="1"/>
  <c r="G48" i="2" a="1"/>
  <c r="K48" i="2" a="1"/>
  <c r="A48" i="2" a="1"/>
  <c r="E48" i="2" a="1"/>
  <c r="F48" i="2" a="1"/>
  <c r="J48" i="2" a="1"/>
  <c r="I48" i="2" a="1"/>
  <c r="H48" i="2" a="1"/>
  <c r="D48" i="2" a="1"/>
  <c r="D49" i="2" l="1"/>
  <c r="D52" i="2"/>
  <c r="D51" i="2"/>
  <c r="D53" i="2"/>
  <c r="D50" i="2"/>
  <c r="D48" i="2"/>
  <c r="H48" i="2"/>
  <c r="H49" i="2"/>
  <c r="H51" i="2"/>
  <c r="H50" i="2"/>
  <c r="H52" i="2"/>
  <c r="H53" i="2"/>
  <c r="I48" i="2"/>
  <c r="I51" i="2"/>
  <c r="I49" i="2"/>
  <c r="I52" i="2"/>
  <c r="I53" i="2"/>
  <c r="I50" i="2"/>
  <c r="J52" i="2"/>
  <c r="J50" i="2"/>
  <c r="J49" i="2"/>
  <c r="J53" i="2"/>
  <c r="J51" i="2"/>
  <c r="J48" i="2"/>
  <c r="F52" i="2"/>
  <c r="F48" i="2"/>
  <c r="F51" i="2"/>
  <c r="F53" i="2"/>
  <c r="F49" i="2"/>
  <c r="F50" i="2"/>
  <c r="E53" i="2"/>
  <c r="E51" i="2"/>
  <c r="E49" i="2"/>
  <c r="E52" i="2"/>
  <c r="E50" i="2"/>
  <c r="E48" i="2"/>
  <c r="B50" i="2"/>
  <c r="B52" i="2"/>
  <c r="B48" i="2"/>
  <c r="A53" i="2"/>
  <c r="A48" i="2"/>
  <c r="B49" i="2"/>
  <c r="A51" i="2"/>
  <c r="A50" i="2"/>
  <c r="A52" i="2"/>
  <c r="B53" i="2"/>
  <c r="B51" i="2"/>
  <c r="A49" i="2"/>
  <c r="K48" i="2"/>
  <c r="K53" i="2"/>
  <c r="K50" i="2"/>
  <c r="K52" i="2"/>
  <c r="K51" i="2"/>
  <c r="K49" i="2"/>
  <c r="G53" i="2"/>
  <c r="G51" i="2"/>
  <c r="G49" i="2"/>
  <c r="G52" i="2"/>
  <c r="G50" i="2"/>
  <c r="G48" i="2"/>
  <c r="L53" i="2"/>
  <c r="L52" i="2"/>
  <c r="L50" i="2"/>
  <c r="L48" i="2"/>
  <c r="L49" i="2"/>
  <c r="L51" i="2"/>
  <c r="C52" i="2"/>
  <c r="C48" i="2"/>
  <c r="C53" i="2"/>
  <c r="C51" i="2"/>
  <c r="C50" i="2"/>
  <c r="C49" i="2"/>
</calcChain>
</file>

<file path=xl/sharedStrings.xml><?xml version="1.0" encoding="utf-8"?>
<sst xmlns="http://schemas.openxmlformats.org/spreadsheetml/2006/main" count="176" uniqueCount="51">
  <si>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</si>
  <si>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</si>
  <si>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</si>
  <si>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</si>
  <si>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</si>
  <si>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</si>
  <si>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</si>
  <si>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</si>
  <si>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</si>
  <si>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</si>
  <si>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</si>
  <si>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</si>
  <si>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</si>
  <si>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</si>
  <si>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</si>
  <si>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</si>
  <si>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</si>
  <si>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</si>
  <si>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</si>
  <si>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</si>
  <si>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</si>
  <si>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</si>
  <si>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</si>
  <si>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</si>
  <si>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</si>
  <si>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</si>
  <si>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</si>
  <si>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Inciting incident</t>
  </si>
  <si>
    <t>Non-Key</t>
  </si>
  <si>
    <t>Climax 1</t>
  </si>
  <si>
    <t>Obstacle</t>
  </si>
  <si>
    <t>Midpoint</t>
  </si>
  <si>
    <t>Disaster</t>
  </si>
  <si>
    <t>Crisis</t>
  </si>
  <si>
    <t>Climax 2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</si>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</sst>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5"/>
  <sheetViews>
    <sheetView tabSelected="1" workbookViewId="0">
      <selection activeCell="A5" sqref="A5:XFD5"/>
    </sheetView>
  </sheetViews>
  <sheetFormatPr baseColWidth="10" defaultRowHeight="16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27</v>
      </c>
      <c r="D2" t="s">
        <v>27</v>
      </c>
      <c r="E2" t="s">
        <v>28</v>
      </c>
      <c r="F2" t="s">
        <v>28</v>
      </c>
      <c r="G2" t="s">
        <v>29</v>
      </c>
      <c r="H2" t="s">
        <v>30</v>
      </c>
      <c r="I2" t="s">
        <v>28</v>
      </c>
      <c r="J2" t="s">
        <v>30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30</v>
      </c>
      <c r="R2" t="s">
        <v>30</v>
      </c>
      <c r="S2" t="s">
        <v>31</v>
      </c>
      <c r="T2" t="s">
        <v>32</v>
      </c>
      <c r="U2" t="s">
        <v>28</v>
      </c>
      <c r="V2" t="s">
        <v>33</v>
      </c>
      <c r="W2" t="s">
        <v>34</v>
      </c>
      <c r="X2" t="s">
        <v>28</v>
      </c>
      <c r="Y2" t="s">
        <v>30</v>
      </c>
      <c r="Z2" t="s">
        <v>35</v>
      </c>
      <c r="AA2" t="s">
        <v>36</v>
      </c>
    </row>
    <row r="3" spans="1:27">
      <c r="A3" t="s">
        <v>28</v>
      </c>
      <c r="B3" t="s">
        <v>28</v>
      </c>
      <c r="C3" t="s">
        <v>28</v>
      </c>
      <c r="D3" t="s">
        <v>27</v>
      </c>
      <c r="E3" t="s">
        <v>28</v>
      </c>
      <c r="F3" t="s">
        <v>28</v>
      </c>
      <c r="G3" t="s">
        <v>28</v>
      </c>
      <c r="H3" t="s">
        <v>29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31</v>
      </c>
      <c r="P3" t="s">
        <v>28</v>
      </c>
      <c r="Q3" t="s">
        <v>30</v>
      </c>
      <c r="R3" t="s">
        <v>28</v>
      </c>
      <c r="S3" t="s">
        <v>32</v>
      </c>
      <c r="T3" t="s">
        <v>34</v>
      </c>
      <c r="U3" t="s">
        <v>28</v>
      </c>
      <c r="V3" t="s">
        <v>33</v>
      </c>
      <c r="W3" t="s">
        <v>28</v>
      </c>
      <c r="X3" t="s">
        <v>28</v>
      </c>
      <c r="Y3" t="s">
        <v>28</v>
      </c>
      <c r="Z3" t="s">
        <v>35</v>
      </c>
      <c r="AA3" t="s">
        <v>36</v>
      </c>
    </row>
    <row r="4" spans="1:27">
      <c r="A4" t="s">
        <v>27</v>
      </c>
      <c r="B4" t="s">
        <v>28</v>
      </c>
      <c r="C4" t="s">
        <v>27</v>
      </c>
      <c r="D4" t="s">
        <v>27</v>
      </c>
      <c r="E4" t="s">
        <v>28</v>
      </c>
      <c r="F4" t="s">
        <v>28</v>
      </c>
      <c r="G4" t="s">
        <v>28</v>
      </c>
      <c r="H4" t="s">
        <v>29</v>
      </c>
      <c r="I4" t="s">
        <v>30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31</v>
      </c>
      <c r="P4" t="s">
        <v>28</v>
      </c>
      <c r="Q4" t="s">
        <v>34</v>
      </c>
      <c r="R4" t="s">
        <v>30</v>
      </c>
      <c r="S4" t="s">
        <v>28</v>
      </c>
      <c r="T4" t="s">
        <v>30</v>
      </c>
      <c r="U4" t="s">
        <v>28</v>
      </c>
      <c r="V4" t="s">
        <v>35</v>
      </c>
      <c r="W4" t="s">
        <v>28</v>
      </c>
      <c r="X4" t="s">
        <v>28</v>
      </c>
      <c r="Y4" t="s">
        <v>28</v>
      </c>
      <c r="Z4" t="s">
        <v>28</v>
      </c>
      <c r="AA4" t="s">
        <v>36</v>
      </c>
    </row>
    <row r="5" spans="1:27">
      <c r="A5" t="s">
        <v>27</v>
      </c>
      <c r="B5" t="s">
        <v>28</v>
      </c>
      <c r="C5" t="s">
        <v>28</v>
      </c>
      <c r="D5" t="s">
        <v>27</v>
      </c>
      <c r="E5" t="s">
        <v>28</v>
      </c>
      <c r="F5" t="s">
        <v>28</v>
      </c>
      <c r="G5" t="s">
        <v>28</v>
      </c>
      <c r="H5" t="s">
        <v>29</v>
      </c>
      <c r="I5" t="s">
        <v>30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31</v>
      </c>
      <c r="Q5" t="s">
        <v>30</v>
      </c>
      <c r="R5" t="s">
        <v>30</v>
      </c>
      <c r="S5" t="s">
        <v>32</v>
      </c>
      <c r="T5" t="s">
        <v>33</v>
      </c>
      <c r="U5" t="s">
        <v>34</v>
      </c>
      <c r="V5" t="s">
        <v>35</v>
      </c>
      <c r="W5" t="s">
        <v>28</v>
      </c>
      <c r="X5" t="s">
        <v>28</v>
      </c>
      <c r="Y5" t="s">
        <v>28</v>
      </c>
      <c r="Z5" t="s">
        <v>28</v>
      </c>
      <c r="AA5" t="s">
        <v>36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3"/>
  <sheetViews>
    <sheetView topLeftCell="A45" workbookViewId="0">
      <selection activeCell="B48" sqref="B48:L53"/>
    </sheetView>
  </sheetViews>
  <sheetFormatPr baseColWidth="10" defaultRowHeight="16"/>
  <cols>
    <col min="1" max="1" width="16.33203125" bestFit="1" customWidth="1"/>
  </cols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s="1" t="s">
        <v>37</v>
      </c>
      <c r="B2">
        <f>COUNTIFS(Sheet1!A:A,Sheet2!$A2)</f>
        <v>3</v>
      </c>
      <c r="C2">
        <f>COUNTIFS(Sheet1!B:B,Sheet2!$A2)</f>
        <v>0</v>
      </c>
      <c r="D2">
        <f>COUNTIFS(Sheet1!C:C,Sheet2!$A2)</f>
        <v>2</v>
      </c>
      <c r="E2">
        <f>COUNTIFS(Sheet1!D:D,Sheet2!$A2)</f>
        <v>4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</row>
    <row r="3" spans="1:28">
      <c r="A3" s="1" t="s">
        <v>38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1</v>
      </c>
      <c r="I3">
        <f>COUNTIFS(Sheet1!H:H,Sheet2!$A3)</f>
        <v>3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</row>
    <row r="4" spans="1:28">
      <c r="A4" s="1" t="s">
        <v>39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1</v>
      </c>
      <c r="J4">
        <f>COUNTIFS(Sheet1!I:I,Sheet2!$A4)</f>
        <v>3</v>
      </c>
      <c r="K4">
        <f>COUNTIFS(Sheet1!J:J,Sheet2!$A4)</f>
        <v>1</v>
      </c>
      <c r="L4">
        <f>COUNTIFS(Sheet1!K:K,Sheet2!$A4)</f>
        <v>0</v>
      </c>
      <c r="M4">
        <f>COUNTIFS(Sheet1!L:L,Sheet2!$A4)</f>
        <v>1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  <c r="R4">
        <f>COUNTIFS(Sheet1!Q:Q,Sheet2!$A4)</f>
        <v>3</v>
      </c>
      <c r="S4">
        <f>COUNTIFS(Sheet1!R:R,Sheet2!$A4)</f>
        <v>3</v>
      </c>
      <c r="T4">
        <f>COUNTIFS(Sheet1!S:S,Sheet2!$A4)</f>
        <v>0</v>
      </c>
      <c r="U4">
        <f>COUNTIFS(Sheet1!T:T,Sheet2!$A4)</f>
        <v>1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1</v>
      </c>
      <c r="AA4">
        <f>COUNTIFS(Sheet1!Z:Z,Sheet2!$A4)</f>
        <v>0</v>
      </c>
      <c r="AB4">
        <f>COUNTIFS(Sheet1!AA:AA,Sheet2!$A4)</f>
        <v>0</v>
      </c>
    </row>
    <row r="5" spans="1:28">
      <c r="A5" s="1" t="s">
        <v>40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2</v>
      </c>
      <c r="Q5">
        <f>COUNTIFS(Sheet1!P:P,Sheet2!$A5)</f>
        <v>1</v>
      </c>
      <c r="R5">
        <f>COUNTIFS(Sheet1!Q:Q,Sheet2!$A5)</f>
        <v>0</v>
      </c>
      <c r="S5">
        <f>COUNTIFS(Sheet1!R:R,Sheet2!$A5)</f>
        <v>0</v>
      </c>
      <c r="T5">
        <f>COUNTIFS(Sheet1!S:S,Sheet2!$A5)</f>
        <v>1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</row>
    <row r="6" spans="1:28">
      <c r="A6" s="1" t="s">
        <v>41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2</v>
      </c>
      <c r="U6">
        <f>COUNTIFS(Sheet1!T:T,Sheet2!$A6)</f>
        <v>1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</row>
    <row r="7" spans="1:28">
      <c r="A7" s="1" t="s">
        <v>42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1</v>
      </c>
      <c r="V7">
        <f>COUNTIFS(Sheet1!U:U,Sheet2!$A7)</f>
        <v>0</v>
      </c>
      <c r="W7">
        <f>COUNTIFS(Sheet1!V:V,Sheet2!$A7)</f>
        <v>2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</row>
    <row r="8" spans="1:28">
      <c r="A8" s="1" t="s">
        <v>43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1</v>
      </c>
      <c r="S8">
        <f>COUNTIFS(Sheet1!R:R,Sheet2!$A8)</f>
        <v>0</v>
      </c>
      <c r="T8">
        <f>COUNTIFS(Sheet1!S:S,Sheet2!$A8)</f>
        <v>0</v>
      </c>
      <c r="U8">
        <f>COUNTIFS(Sheet1!T:T,Sheet2!$A8)</f>
        <v>1</v>
      </c>
      <c r="V8">
        <f>COUNTIFS(Sheet1!U:U,Sheet2!$A8)</f>
        <v>1</v>
      </c>
      <c r="W8">
        <f>COUNTIFS(Sheet1!V:V,Sheet2!$A8)</f>
        <v>0</v>
      </c>
      <c r="X8">
        <f>COUNTIFS(Sheet1!W:W,Sheet2!$A8)</f>
        <v>1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</row>
    <row r="9" spans="1:28">
      <c r="A9" s="1" t="s">
        <v>44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2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2</v>
      </c>
      <c r="AB9">
        <f>COUNTIFS(Sheet1!AA:AA,Sheet2!$A9)</f>
        <v>0</v>
      </c>
    </row>
    <row r="10" spans="1:28">
      <c r="A10" s="1" t="s">
        <v>45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4</v>
      </c>
    </row>
    <row r="11" spans="1:28">
      <c r="A11" s="1" t="s">
        <v>46</v>
      </c>
      <c r="B11">
        <f>COUNTIFS(Sheet1!A:A,Sheet2!$A11)</f>
        <v>1</v>
      </c>
      <c r="C11">
        <f>COUNTIFS(Sheet1!B:B,Sheet2!$A11)</f>
        <v>4</v>
      </c>
      <c r="D11">
        <f>COUNTIFS(Sheet1!C:C,Sheet2!$A11)</f>
        <v>2</v>
      </c>
      <c r="E11">
        <f>COUNTIFS(Sheet1!D:D,Sheet2!$A11)</f>
        <v>0</v>
      </c>
      <c r="F11">
        <f>COUNTIFS(Sheet1!E:E,Sheet2!$A11)</f>
        <v>4</v>
      </c>
      <c r="G11">
        <f>COUNTIFS(Sheet1!F:F,Sheet2!$A11)</f>
        <v>4</v>
      </c>
      <c r="H11">
        <f>COUNTIFS(Sheet1!G:G,Sheet2!$A11)</f>
        <v>3</v>
      </c>
      <c r="I11">
        <f>COUNTIFS(Sheet1!H:H,Sheet2!$A11)</f>
        <v>0</v>
      </c>
      <c r="J11">
        <f>COUNTIFS(Sheet1!I:I,Sheet2!$A11)</f>
        <v>1</v>
      </c>
      <c r="K11">
        <f>COUNTIFS(Sheet1!J:J,Sheet2!$A11)</f>
        <v>3</v>
      </c>
      <c r="L11">
        <f>COUNTIFS(Sheet1!K:K,Sheet2!$A11)</f>
        <v>4</v>
      </c>
      <c r="M11">
        <f>COUNTIFS(Sheet1!L:L,Sheet2!$A11)</f>
        <v>3</v>
      </c>
      <c r="N11">
        <f>COUNTIFS(Sheet1!M:M,Sheet2!$A11)</f>
        <v>4</v>
      </c>
      <c r="O11">
        <f>COUNTIFS(Sheet1!N:N,Sheet2!$A11)</f>
        <v>4</v>
      </c>
      <c r="P11">
        <f>COUNTIFS(Sheet1!O:O,Sheet2!$A11)</f>
        <v>2</v>
      </c>
      <c r="Q11">
        <f>COUNTIFS(Sheet1!P:P,Sheet2!$A11)</f>
        <v>3</v>
      </c>
      <c r="R11">
        <f>COUNTIFS(Sheet1!Q:Q,Sheet2!$A11)</f>
        <v>0</v>
      </c>
      <c r="S11">
        <f>COUNTIFS(Sheet1!R:R,Sheet2!$A11)</f>
        <v>1</v>
      </c>
      <c r="T11">
        <f>COUNTIFS(Sheet1!S:S,Sheet2!$A11)</f>
        <v>1</v>
      </c>
      <c r="U11">
        <f>COUNTIFS(Sheet1!T:T,Sheet2!$A11)</f>
        <v>0</v>
      </c>
      <c r="V11">
        <f>COUNTIFS(Sheet1!U:U,Sheet2!$A11)</f>
        <v>3</v>
      </c>
      <c r="W11">
        <f>COUNTIFS(Sheet1!V:V,Sheet2!$A11)</f>
        <v>0</v>
      </c>
      <c r="X11">
        <f>COUNTIFS(Sheet1!W:W,Sheet2!$A11)</f>
        <v>3</v>
      </c>
      <c r="Y11">
        <f>COUNTIFS(Sheet1!X:X,Sheet2!$A11)</f>
        <v>4</v>
      </c>
      <c r="Z11">
        <f>COUNTIFS(Sheet1!Y:Y,Sheet2!$A11)</f>
        <v>3</v>
      </c>
      <c r="AA11">
        <f>COUNTIFS(Sheet1!Z:Z,Sheet2!$A11)</f>
        <v>2</v>
      </c>
      <c r="AB11">
        <f>COUNTIFS(Sheet1!AA:AA,Sheet2!$A11)</f>
        <v>0</v>
      </c>
    </row>
    <row r="13" spans="1:28">
      <c r="A13">
        <f t="array" ref="A13:K40">TRANSPOSE(A1:AB11)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8">
      <c r="A14" t="str">
        <v>Scene 1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28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28">
      <c r="A16" t="str">
        <v>Scene 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t="str">
        <v>Scene 4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>
      <c r="A20" t="str">
        <v>Scene 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>
      <c r="A21" t="str">
        <v>Scene 8</v>
      </c>
      <c r="B21">
        <v>0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tr">
        <v>Scene 9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t="str">
        <v>Scene 10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>
      <c r="A30" t="str">
        <v>Scene 17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tr">
        <v>Scene 18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2">
      <c r="A33" t="str">
        <v>Scene 20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3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</row>
    <row r="36" spans="1:12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3</v>
      </c>
    </row>
    <row r="37" spans="1:12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</row>
    <row r="38" spans="1:12">
      <c r="A38" t="str">
        <v>Scene 25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</row>
    <row r="39" spans="1:12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2</v>
      </c>
    </row>
    <row r="40" spans="1:12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0</v>
      </c>
    </row>
    <row r="42" spans="1:12">
      <c r="A42" t="s">
        <v>47</v>
      </c>
    </row>
    <row r="44" spans="1:12">
      <c r="A44" t="s">
        <v>48</v>
      </c>
      <c r="B44" s="2">
        <v>0.05</v>
      </c>
    </row>
    <row r="45" spans="1:12">
      <c r="A45" t="s">
        <v>49</v>
      </c>
      <c r="B45" s="3">
        <v>2</v>
      </c>
    </row>
    <row r="47" spans="1:12">
      <c r="B47" t="s">
        <v>50</v>
      </c>
      <c r="C47" t="str">
        <f>B13</f>
        <v>Inciting incident</v>
      </c>
      <c r="D47" t="str">
        <f t="shared" ref="D47:L47" si="0">C13</f>
        <v>Climax 1</v>
      </c>
      <c r="E47" t="str">
        <f t="shared" si="0"/>
        <v>Obstacle</v>
      </c>
      <c r="F47" t="str">
        <f t="shared" si="0"/>
        <v>Midpoint</v>
      </c>
      <c r="G47" t="str">
        <f t="shared" si="0"/>
        <v>Disaster</v>
      </c>
      <c r="H47" t="str">
        <f t="shared" si="0"/>
        <v>Crisis</v>
      </c>
      <c r="I47" t="str">
        <f t="shared" si="0"/>
        <v>Climax 2</v>
      </c>
      <c r="J47" t="str">
        <f t="shared" si="0"/>
        <v>Climax 3</v>
      </c>
      <c r="K47" t="str">
        <f t="shared" si="0"/>
        <v>Wrap-up</v>
      </c>
      <c r="L47" t="str">
        <f t="shared" si="0"/>
        <v>Non-key</v>
      </c>
    </row>
    <row r="48" spans="1:12">
      <c r="A48" t="str">
        <f t="array" ref="A48:B53">[1]!KAPPA(B14:K40,0,TRUE,B44,B45)</f>
        <v>kappa</v>
      </c>
      <c r="B48" s="4">
        <v>0.41905737704918039</v>
      </c>
      <c r="C48" s="5">
        <f t="array" ref="C48:C53">[1]!KAPPA(B14:K40, 1,,B44,B45)</f>
        <v>0.71717171717171713</v>
      </c>
      <c r="D48" s="6">
        <f t="array" ref="D48:D53">[1]!KAPPA(B14:K40, 2,,B44,B45)</f>
        <v>0.48076923076923073</v>
      </c>
      <c r="E48" s="6">
        <f t="array" ref="E48:E53">[1]!KAPPA(B14:K40, 3,,B44,B45)</f>
        <v>0.34346504559270513</v>
      </c>
      <c r="F48" s="6">
        <f t="array" ref="F48:F53">[1]!KAPPA(B14:K40, 4,,B44,B45)</f>
        <v>0.13461538461538458</v>
      </c>
      <c r="G48" s="6">
        <f t="array" ref="G48:G53">[1]!KAPPA(B14:K40, 5,,B44,B45)</f>
        <v>0.19999999999999996</v>
      </c>
      <c r="H48" s="6">
        <f t="array" ref="H48:H53">[1]!KAPPA(B14:K40, 6,,B44,B45)</f>
        <v>0.19999999999999996</v>
      </c>
      <c r="I48" s="6">
        <f t="array" ref="I48:I53">[1]!KAPPA(B14:K40, 7,,B44,B45)</f>
        <v>-3.8461538461538519E-2</v>
      </c>
      <c r="J48" s="6">
        <f t="array" ref="J48:J53">[1]!KAPPA(B14:K40, 8,,B44,B45)</f>
        <v>0.30769230769230765</v>
      </c>
      <c r="K48" s="6">
        <f t="array" ref="K48:K53">[1]!KAPPA(B14:K40, 9,,B44,B45)</f>
        <v>1</v>
      </c>
      <c r="L48" s="7">
        <f t="array" ref="L48:L53">[1]!KAPPA(B14:K40, 10,,B44,B45)</f>
        <v>0.43964026288481495</v>
      </c>
    </row>
    <row r="49" spans="1:12">
      <c r="A49" t="str">
        <v>s.e.</v>
      </c>
      <c r="B49" s="8">
        <v>3.8517283345156743E-2</v>
      </c>
      <c r="C49" s="9">
        <v>7.8567420131838608E-2</v>
      </c>
      <c r="D49" s="10">
        <v>7.8567420131838608E-2</v>
      </c>
      <c r="E49" s="10">
        <v>7.8567420131838608E-2</v>
      </c>
      <c r="F49" s="10">
        <v>7.8567420131838608E-2</v>
      </c>
      <c r="G49" s="10">
        <v>7.8567420131838608E-2</v>
      </c>
      <c r="H49" s="10">
        <v>7.8567420131838608E-2</v>
      </c>
      <c r="I49" s="10">
        <v>7.8567420131838608E-2</v>
      </c>
      <c r="J49" s="10">
        <v>7.8567420131838608E-2</v>
      </c>
      <c r="K49" s="10">
        <v>7.8567420131838608E-2</v>
      </c>
      <c r="L49" s="11">
        <v>7.8567420131838608E-2</v>
      </c>
    </row>
    <row r="50" spans="1:12">
      <c r="A50" t="str">
        <v>z-stat</v>
      </c>
      <c r="B50" s="8">
        <v>10.879723091942145</v>
      </c>
      <c r="C50" s="9">
        <v>9.1281057207717957</v>
      </c>
      <c r="D50" s="10">
        <v>6.1191932987297379</v>
      </c>
      <c r="E50" s="10">
        <v>4.3715963311046737</v>
      </c>
      <c r="F50" s="10">
        <v>1.7133741236443263</v>
      </c>
      <c r="G50" s="10">
        <v>2.5455844122715705</v>
      </c>
      <c r="H50" s="10">
        <v>2.5455844122715705</v>
      </c>
      <c r="I50" s="10">
        <v>-0.48953546389837982</v>
      </c>
      <c r="J50" s="10">
        <v>3.9162837111870323</v>
      </c>
      <c r="K50" s="10">
        <v>12.727922061357857</v>
      </c>
      <c r="L50" s="11">
        <v>5.5957070010328041</v>
      </c>
    </row>
    <row r="51" spans="1:12">
      <c r="A51" t="str">
        <v>p-value</v>
      </c>
      <c r="B51" s="8">
        <v>0</v>
      </c>
      <c r="C51" s="9">
        <v>0</v>
      </c>
      <c r="D51" s="10">
        <v>9.4050256471689408E-10</v>
      </c>
      <c r="E51" s="10">
        <v>1.2334140900405188E-5</v>
      </c>
      <c r="F51" s="10">
        <v>8.6643733654736987E-2</v>
      </c>
      <c r="G51" s="10">
        <v>1.0909498364269243E-2</v>
      </c>
      <c r="H51" s="10">
        <v>1.0909498364269243E-2</v>
      </c>
      <c r="I51" s="10">
        <v>0.62446265347613839</v>
      </c>
      <c r="J51" s="10">
        <v>8.9924417212783325E-5</v>
      </c>
      <c r="K51" s="10">
        <v>0</v>
      </c>
      <c r="L51" s="11">
        <v>2.1972450969798274E-8</v>
      </c>
    </row>
    <row r="52" spans="1:12">
      <c r="A52" t="str">
        <v>lower</v>
      </c>
      <c r="B52" s="8">
        <v>0.34356488891034875</v>
      </c>
      <c r="C52" s="9">
        <v>0.56318240335508629</v>
      </c>
      <c r="D52" s="10">
        <v>0.32677991695259989</v>
      </c>
      <c r="E52" s="10">
        <v>0.1894757317760743</v>
      </c>
      <c r="F52" s="10">
        <v>-1.937392920124624E-2</v>
      </c>
      <c r="G52" s="10">
        <v>4.6010686183369134E-2</v>
      </c>
      <c r="H52" s="10">
        <v>4.6010686183369134E-2</v>
      </c>
      <c r="I52" s="10">
        <v>-0.19245085227816935</v>
      </c>
      <c r="J52" s="10">
        <v>0.15370299387567682</v>
      </c>
      <c r="K52" s="10">
        <v>0.84601068618336916</v>
      </c>
      <c r="L52" s="11">
        <v>0.28565094906818411</v>
      </c>
    </row>
    <row r="53" spans="1:12">
      <c r="A53" t="str">
        <v>upper</v>
      </c>
      <c r="B53" s="12">
        <v>0.49454986518801203</v>
      </c>
      <c r="C53" s="13">
        <v>0.87116103098834796</v>
      </c>
      <c r="D53" s="14">
        <v>0.63475854458586156</v>
      </c>
      <c r="E53" s="14">
        <v>0.49745435940933597</v>
      </c>
      <c r="F53" s="14">
        <v>0.28860469843201542</v>
      </c>
      <c r="G53" s="14">
        <v>0.35398931381663079</v>
      </c>
      <c r="H53" s="14">
        <v>0.35398931381663079</v>
      </c>
      <c r="I53" s="14">
        <v>0.1155277753550923</v>
      </c>
      <c r="J53" s="14">
        <v>0.46168162150893849</v>
      </c>
      <c r="K53" s="14">
        <v>1.1539893138166308</v>
      </c>
      <c r="L53" s="15">
        <v>0.59362957670144578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2019-05-19T15:15:24Z</dcterms:modified>
</cp:coreProperties>
</file>