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liu/BGU/PhD Research/Flintstone Manul Experiments/Dataset_Construction/processed_annotations/"/>
    </mc:Choice>
  </mc:AlternateContent>
  <xr:revisionPtr revIDLastSave="0" documentId="13_ncr:1_{74BB4AA2-C388-9149-BDE9-C9D6D6EC62A7}" xr6:coauthVersionLast="36" xr6:coauthVersionMax="36" xr10:uidLastSave="{00000000-0000-0000-0000-000000000000}"/>
  <bookViews>
    <workbookView xWindow="0" yWindow="460" windowWidth="25600" windowHeight="7780" xr2:uid="{00000000-000D-0000-FFFF-FFFF00000000}"/>
  </bookViews>
  <sheets>
    <sheet name="Sheet1" sheetId="1" r:id="rId1"/>
    <sheet name="Sheet2" sheetId="2" r:id="rId2"/>
  </sheets>
  <externalReferences>
    <externalReference r:id="rId3"/>
  </externalReferences>
  <calcPr calcId="181029"/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B3" i="2"/>
  <c r="B4" i="2"/>
  <c r="B5" i="2"/>
  <c r="B6" i="2"/>
  <c r="B7" i="2"/>
  <c r="B8" i="2"/>
  <c r="B9" i="2"/>
  <c r="B10" i="2"/>
  <c r="B11" i="2"/>
  <c r="B2" i="2"/>
  <c r="A13" i="2" l="1" a="1"/>
  <c r="A13" i="2" s="1"/>
  <c r="C15" i="2" l="1"/>
  <c r="B18" i="2"/>
  <c r="K23" i="2"/>
  <c r="I29" i="2"/>
  <c r="H15" i="2"/>
  <c r="F21" i="2"/>
  <c r="C32" i="2"/>
  <c r="F24" i="2"/>
  <c r="A19" i="2"/>
  <c r="C29" i="2"/>
  <c r="C20" i="2"/>
  <c r="E14" i="2"/>
  <c r="C26" i="2"/>
  <c r="E19" i="2"/>
  <c r="F23" i="2"/>
  <c r="D16" i="2"/>
  <c r="B23" i="2"/>
  <c r="A21" i="2"/>
  <c r="J26" i="2"/>
  <c r="H32" i="2"/>
  <c r="G18" i="2"/>
  <c r="E28" i="2"/>
  <c r="C13" i="2"/>
  <c r="D39" i="2" s="1"/>
  <c r="D25" i="2"/>
  <c r="A30" i="2"/>
  <c r="E31" i="2"/>
  <c r="E13" i="2"/>
  <c r="F39" i="2" s="1"/>
  <c r="C19" i="2"/>
  <c r="B22" i="2"/>
  <c r="A25" i="2"/>
  <c r="K27" i="2"/>
  <c r="J30" i="2"/>
  <c r="J13" i="2"/>
  <c r="K39" i="2" s="1"/>
  <c r="I16" i="2"/>
  <c r="H19" i="2"/>
  <c r="G22" i="2"/>
  <c r="I30" i="2"/>
  <c r="K26" i="2"/>
  <c r="H22" i="2"/>
  <c r="J16" i="2"/>
  <c r="H31" i="2"/>
  <c r="I27" i="2"/>
  <c r="J23" i="2"/>
  <c r="A18" i="2"/>
  <c r="F32" i="2"/>
  <c r="G28" i="2"/>
  <c r="I24" i="2"/>
  <c r="H18" i="2"/>
  <c r="F29" i="2"/>
  <c r="G20" i="2"/>
  <c r="I13" i="2"/>
  <c r="J39" i="2" s="1"/>
  <c r="H16" i="2"/>
  <c r="G19" i="2"/>
  <c r="F22" i="2"/>
  <c r="E25" i="2"/>
  <c r="D28" i="2"/>
  <c r="C31" i="2"/>
  <c r="C14" i="2"/>
  <c r="B17" i="2"/>
  <c r="A20" i="2"/>
  <c r="K22" i="2"/>
  <c r="D30" i="2"/>
  <c r="E26" i="2"/>
  <c r="K21" i="2"/>
  <c r="B16" i="2"/>
  <c r="B31" i="2"/>
  <c r="D27" i="2"/>
  <c r="D17" i="2"/>
  <c r="A32" i="2"/>
  <c r="B28" i="2"/>
  <c r="C24" i="2"/>
  <c r="F16" i="2"/>
  <c r="F27" i="2"/>
  <c r="H17" i="2"/>
  <c r="J14" i="2"/>
  <c r="I17" i="2"/>
  <c r="H20" i="2"/>
  <c r="G23" i="2"/>
  <c r="F26" i="2"/>
  <c r="E29" i="2"/>
  <c r="D32" i="2"/>
  <c r="D15" i="2"/>
  <c r="C18" i="2"/>
  <c r="B21" i="2"/>
  <c r="I32" i="2"/>
  <c r="J28" i="2"/>
  <c r="K24" i="2"/>
  <c r="I19" i="2"/>
  <c r="K13" i="2"/>
  <c r="L39" i="2" s="1"/>
  <c r="H29" i="2"/>
  <c r="J25" i="2"/>
  <c r="K20" i="2"/>
  <c r="B15" i="2"/>
  <c r="G30" i="2"/>
  <c r="H26" i="2"/>
  <c r="D22" i="2"/>
  <c r="G13" i="2"/>
  <c r="H39" i="2" s="1"/>
  <c r="G25" i="2"/>
  <c r="I14" i="2"/>
  <c r="G21" i="2"/>
  <c r="I15" i="2"/>
  <c r="K30" i="2"/>
  <c r="A27" i="2"/>
  <c r="I22" i="2"/>
  <c r="K16" i="2"/>
  <c r="B14" i="2"/>
  <c r="F18" i="2"/>
  <c r="E21" i="2"/>
  <c r="D24" i="2"/>
  <c r="C27" i="2"/>
  <c r="G31" i="2"/>
  <c r="A16" i="2"/>
  <c r="K18" i="2"/>
  <c r="D23" i="2"/>
  <c r="J29" i="2"/>
  <c r="A24" i="2"/>
  <c r="D18" i="2"/>
  <c r="G32" i="2"/>
  <c r="I28" i="2"/>
  <c r="E22" i="2"/>
  <c r="H13" i="2"/>
  <c r="I39" i="2" s="1"/>
  <c r="G29" i="2"/>
  <c r="H25" i="2"/>
  <c r="I23" i="2"/>
  <c r="J20" i="2"/>
  <c r="K17" i="2"/>
  <c r="A15" i="2"/>
  <c r="E30" i="2"/>
  <c r="F28" i="2"/>
  <c r="G26" i="2"/>
  <c r="G24" i="2"/>
  <c r="A22" i="2"/>
  <c r="B19" i="2"/>
  <c r="C16" i="2"/>
  <c r="D13" i="2"/>
  <c r="E39" i="2" s="1"/>
  <c r="J32" i="2"/>
  <c r="K28" i="2"/>
  <c r="B25" i="2"/>
  <c r="J19" i="2"/>
  <c r="A14" i="2"/>
  <c r="G15" i="2"/>
  <c r="A17" i="2"/>
  <c r="K19" i="2"/>
  <c r="J22" i="2"/>
  <c r="I25" i="2"/>
  <c r="H28" i="2"/>
  <c r="B30" i="2"/>
  <c r="B13" i="2"/>
  <c r="C39" i="2" s="1"/>
  <c r="G14" i="2"/>
  <c r="F17" i="2"/>
  <c r="E20" i="2"/>
  <c r="J21" i="2"/>
  <c r="I31" i="2"/>
  <c r="J27" i="2"/>
  <c r="K25" i="2"/>
  <c r="C21" i="2"/>
  <c r="E15" i="2"/>
  <c r="H30" i="2"/>
  <c r="I26" i="2"/>
  <c r="J24" i="2"/>
  <c r="F19" i="2"/>
  <c r="G16" i="2"/>
  <c r="F31" i="2"/>
  <c r="H27" i="2"/>
  <c r="E32" i="2"/>
  <c r="F14" i="2"/>
  <c r="K15" i="2"/>
  <c r="E17" i="2"/>
  <c r="J18" i="2"/>
  <c r="D20" i="2"/>
  <c r="I21" i="2"/>
  <c r="C23" i="2"/>
  <c r="H24" i="2"/>
  <c r="B26" i="2"/>
  <c r="G27" i="2"/>
  <c r="A29" i="2"/>
  <c r="F30" i="2"/>
  <c r="K31" i="2"/>
  <c r="F13" i="2"/>
  <c r="G39" i="2" s="1"/>
  <c r="K14" i="2"/>
  <c r="E16" i="2"/>
  <c r="J17" i="2"/>
  <c r="D19" i="2"/>
  <c r="I20" i="2"/>
  <c r="C22" i="2"/>
  <c r="H23" i="2"/>
  <c r="D31" i="2"/>
  <c r="D29" i="2"/>
  <c r="E27" i="2"/>
  <c r="F25" i="2"/>
  <c r="E23" i="2"/>
  <c r="F20" i="2"/>
  <c r="G17" i="2"/>
  <c r="H14" i="2"/>
  <c r="B32" i="2"/>
  <c r="C30" i="2"/>
  <c r="C28" i="2"/>
  <c r="D26" i="2"/>
  <c r="E24" i="2"/>
  <c r="H21" i="2"/>
  <c r="I18" i="2"/>
  <c r="J15" i="2"/>
  <c r="K32" i="2"/>
  <c r="A31" i="2"/>
  <c r="B29" i="2"/>
  <c r="B27" i="2"/>
  <c r="C25" i="2"/>
  <c r="A23" i="2"/>
  <c r="B20" i="2"/>
  <c r="C17" i="2"/>
  <c r="D14" i="2"/>
  <c r="J31" i="2"/>
  <c r="K29" i="2"/>
  <c r="A28" i="2"/>
  <c r="A26" i="2"/>
  <c r="B24" i="2"/>
  <c r="D21" i="2"/>
  <c r="E18" i="2"/>
  <c r="F15" i="2"/>
  <c r="K40" i="2" a="1"/>
  <c r="D40" i="2" a="1"/>
  <c r="A40" i="2" a="1"/>
  <c r="H40" i="2" a="1"/>
  <c r="I40" i="2" a="1"/>
  <c r="J40" i="2" a="1"/>
  <c r="F40" i="2" a="1"/>
  <c r="G40" i="2" a="1"/>
  <c r="E40" i="2" a="1"/>
  <c r="C40" i="2" a="1"/>
  <c r="L40" i="2" a="1"/>
  <c r="L45" i="2" l="1"/>
  <c r="L40" i="2"/>
  <c r="L42" i="2"/>
  <c r="L43" i="2"/>
  <c r="L44" i="2"/>
  <c r="L41" i="2"/>
  <c r="C42" i="2"/>
  <c r="C45" i="2"/>
  <c r="C43" i="2"/>
  <c r="C44" i="2"/>
  <c r="C40" i="2"/>
  <c r="C41" i="2"/>
  <c r="E40" i="2"/>
  <c r="E45" i="2"/>
  <c r="E43" i="2"/>
  <c r="E44" i="2"/>
  <c r="E42" i="2"/>
  <c r="E41" i="2"/>
  <c r="G44" i="2"/>
  <c r="G40" i="2"/>
  <c r="G43" i="2"/>
  <c r="G41" i="2"/>
  <c r="G42" i="2"/>
  <c r="G45" i="2"/>
  <c r="F43" i="2"/>
  <c r="F40" i="2"/>
  <c r="F42" i="2"/>
  <c r="F41" i="2"/>
  <c r="F44" i="2"/>
  <c r="F45" i="2"/>
  <c r="J45" i="2"/>
  <c r="J43" i="2"/>
  <c r="J40" i="2"/>
  <c r="J42" i="2"/>
  <c r="J41" i="2"/>
  <c r="J44" i="2"/>
  <c r="I43" i="2"/>
  <c r="I42" i="2"/>
  <c r="I45" i="2"/>
  <c r="I44" i="2"/>
  <c r="I41" i="2"/>
  <c r="I40" i="2"/>
  <c r="H41" i="2"/>
  <c r="H43" i="2"/>
  <c r="H40" i="2"/>
  <c r="H42" i="2"/>
  <c r="H44" i="2"/>
  <c r="H45" i="2"/>
  <c r="B41" i="2"/>
  <c r="A40" i="2"/>
  <c r="A43" i="2"/>
  <c r="B40" i="2"/>
  <c r="A44" i="2"/>
  <c r="A41" i="2"/>
  <c r="B44" i="2"/>
  <c r="B42" i="2"/>
  <c r="B43" i="2"/>
  <c r="A45" i="2"/>
  <c r="B45" i="2"/>
  <c r="A42" i="2"/>
  <c r="D43" i="2"/>
  <c r="D44" i="2"/>
  <c r="D40" i="2"/>
  <c r="D45" i="2"/>
  <c r="D41" i="2"/>
  <c r="D42" i="2"/>
  <c r="K43" i="2"/>
  <c r="K40" i="2"/>
  <c r="K45" i="2"/>
  <c r="K42" i="2"/>
  <c r="K41" i="2"/>
  <c r="K44" i="2"/>
</calcChain>
</file>

<file path=xl/sharedStrings.xml><?xml version="1.0" encoding="utf-8"?>
<sst xmlns="http://schemas.openxmlformats.org/spreadsheetml/2006/main" count="147" uniqueCount="43">
  <si>
    <t>Scene 1</t>
  </si>
  <si>
    <t>Scene 2</t>
  </si>
  <si>
    <t>Scene 3</t>
  </si>
  <si>
    <t>Scene 4</t>
  </si>
  <si>
    <t>Scene 5</t>
  </si>
  <si>
    <t>Scene 6</t>
  </si>
  <si>
    <t>Scene 7</t>
  </si>
  <si>
    <t>Scene 8</t>
  </si>
  <si>
    <t>Scene 9</t>
  </si>
  <si>
    <t>Scene 10</t>
  </si>
  <si>
    <t>Scene 11</t>
  </si>
  <si>
    <t>Scene 12</t>
  </si>
  <si>
    <t>Scene 13</t>
  </si>
  <si>
    <t>Scene 14</t>
  </si>
  <si>
    <t>Scene 15</t>
  </si>
  <si>
    <t>Scene 16</t>
  </si>
  <si>
    <t>Scene 17</t>
  </si>
  <si>
    <t>Scene 18</t>
  </si>
  <si>
    <t>Scene 19</t>
  </si>
  <si>
    <t>Inciting incident</t>
  </si>
  <si>
    <t>Climax 1</t>
  </si>
  <si>
    <t>Non-Key</t>
  </si>
  <si>
    <t>Midpoint</t>
  </si>
  <si>
    <t>Obstacle</t>
  </si>
  <si>
    <t>Disaster</t>
  </si>
  <si>
    <t>Climax 2</t>
  </si>
  <si>
    <t>Wrap-up</t>
  </si>
  <si>
    <t>Climax 3</t>
  </si>
  <si>
    <t>Crisis</t>
  </si>
  <si>
    <t>Inciting incident</t>
    <phoneticPr fontId="18" type="noConversion"/>
  </si>
  <si>
    <t>Climax 1</t>
    <phoneticPr fontId="18" type="noConversion"/>
  </si>
  <si>
    <t>Obstacle</t>
    <phoneticPr fontId="18" type="noConversion"/>
  </si>
  <si>
    <t>Midpoint</t>
    <phoneticPr fontId="18" type="noConversion"/>
  </si>
  <si>
    <t>Disaster</t>
    <phoneticPr fontId="18" type="noConversion"/>
  </si>
  <si>
    <t>Crisis</t>
    <phoneticPr fontId="18" type="noConversion"/>
  </si>
  <si>
    <t>Climax 2</t>
    <phoneticPr fontId="18" type="noConversion"/>
  </si>
  <si>
    <t>Climax 3</t>
    <phoneticPr fontId="18" type="noConversion"/>
  </si>
  <si>
    <t>Wrap-up</t>
    <phoneticPr fontId="18" type="noConversion"/>
  </si>
  <si>
    <t>Non-key</t>
    <phoneticPr fontId="18" type="noConversion"/>
  </si>
  <si>
    <t>Fleiss's Kappa</t>
  </si>
  <si>
    <t>alpha</t>
  </si>
  <si>
    <t>tails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</si>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</sst>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FF0000"/>
      <name val="等线"/>
      <family val="4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2" fontId="19" fillId="0" borderId="10" xfId="0" applyNumberFormat="1" applyFont="1" applyBorder="1">
      <alignment vertical="center"/>
    </xf>
    <xf numFmtId="2" fontId="0" fillId="0" borderId="13" xfId="0" applyNumberFormat="1" applyBorder="1">
      <alignment vertical="center"/>
    </xf>
    <xf numFmtId="2" fontId="0" fillId="0" borderId="14" xfId="0" applyNumberFormat="1" applyBorder="1">
      <alignment vertical="center"/>
    </xf>
    <xf numFmtId="2" fontId="0" fillId="0" borderId="15" xfId="0" applyNumberFormat="1" applyBorder="1">
      <alignment vertical="center"/>
    </xf>
    <xf numFmtId="2" fontId="0" fillId="0" borderId="12" xfId="0" applyNumberFormat="1" applyBorder="1">
      <alignment vertical="center"/>
    </xf>
    <xf numFmtId="2" fontId="0" fillId="0" borderId="16" xfId="0" applyNumberFormat="1" applyBorder="1">
      <alignment vertical="center"/>
    </xf>
    <xf numFmtId="2" fontId="0" fillId="0" borderId="0" xfId="0" applyNumberFormat="1" applyBorder="1">
      <alignment vertical="center"/>
    </xf>
    <xf numFmtId="2" fontId="0" fillId="0" borderId="17" xfId="0" applyNumberFormat="1" applyBorder="1">
      <alignment vertical="center"/>
    </xf>
    <xf numFmtId="2" fontId="0" fillId="0" borderId="11" xfId="0" applyNumberFormat="1" applyBorder="1">
      <alignment vertical="center"/>
    </xf>
    <xf numFmtId="2" fontId="0" fillId="0" borderId="18" xfId="0" applyNumberFormat="1" applyBorder="1">
      <alignment vertical="center"/>
    </xf>
    <xf numFmtId="2" fontId="0" fillId="0" borderId="19" xfId="0" applyNumberFormat="1" applyBorder="1">
      <alignment vertical="center"/>
    </xf>
    <xf numFmtId="2" fontId="0" fillId="0" borderId="20" xfId="0" applyNumberFormat="1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iu/BGU/Tools/RealStats-Mac-2016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Sign Table"/>
      <sheetName val="Runs Table"/>
      <sheetName val="KS Table"/>
      <sheetName val="KS2 Table"/>
      <sheetName val="Lil Table"/>
      <sheetName val="AD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</sheetNames>
    <definedNames>
      <definedName name="KAPPA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6"/>
  <sheetViews>
    <sheetView tabSelected="1" workbookViewId="0">
      <selection activeCell="A4" sqref="A4:XFD4"/>
    </sheetView>
  </sheetViews>
  <sheetFormatPr baseColWidth="10" defaultRowHeight="16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22</v>
      </c>
      <c r="I2" t="s">
        <v>23</v>
      </c>
      <c r="J2" t="s">
        <v>21</v>
      </c>
      <c r="K2" t="s">
        <v>23</v>
      </c>
      <c r="L2" t="s">
        <v>23</v>
      </c>
      <c r="M2" t="s">
        <v>21</v>
      </c>
      <c r="N2" t="s">
        <v>21</v>
      </c>
      <c r="O2" t="s">
        <v>21</v>
      </c>
      <c r="P2" t="s">
        <v>23</v>
      </c>
      <c r="Q2" t="s">
        <v>24</v>
      </c>
      <c r="R2" t="s">
        <v>25</v>
      </c>
      <c r="S2" t="s">
        <v>26</v>
      </c>
    </row>
    <row r="3" spans="1:19">
      <c r="A3" t="s">
        <v>20</v>
      </c>
      <c r="B3" t="s">
        <v>22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  <c r="J3" t="s">
        <v>21</v>
      </c>
      <c r="K3" t="s">
        <v>23</v>
      </c>
      <c r="L3" t="s">
        <v>21</v>
      </c>
      <c r="M3" t="s">
        <v>21</v>
      </c>
      <c r="N3" t="s">
        <v>21</v>
      </c>
      <c r="O3" t="s">
        <v>21</v>
      </c>
      <c r="P3" t="s">
        <v>23</v>
      </c>
      <c r="Q3" t="s">
        <v>25</v>
      </c>
      <c r="R3" t="s">
        <v>27</v>
      </c>
      <c r="S3" t="s">
        <v>26</v>
      </c>
    </row>
    <row r="4" spans="1:19">
      <c r="A4" t="s">
        <v>19</v>
      </c>
      <c r="B4" t="s">
        <v>20</v>
      </c>
      <c r="C4" t="s">
        <v>21</v>
      </c>
      <c r="D4" t="s">
        <v>19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22</v>
      </c>
      <c r="R4" t="s">
        <v>25</v>
      </c>
      <c r="S4" t="s">
        <v>27</v>
      </c>
    </row>
    <row r="5" spans="1:19">
      <c r="A5" t="s">
        <v>21</v>
      </c>
      <c r="B5" t="s">
        <v>21</v>
      </c>
      <c r="C5" t="s">
        <v>21</v>
      </c>
      <c r="D5" t="s">
        <v>21</v>
      </c>
      <c r="E5" t="s">
        <v>19</v>
      </c>
      <c r="F5" t="s">
        <v>21</v>
      </c>
      <c r="G5" t="s">
        <v>19</v>
      </c>
      <c r="H5" t="s">
        <v>20</v>
      </c>
      <c r="I5" t="s">
        <v>21</v>
      </c>
      <c r="J5" t="s">
        <v>21</v>
      </c>
      <c r="K5" t="s">
        <v>28</v>
      </c>
      <c r="L5" t="s">
        <v>25</v>
      </c>
      <c r="M5" t="s">
        <v>21</v>
      </c>
      <c r="N5" t="s">
        <v>21</v>
      </c>
      <c r="O5" t="s">
        <v>21</v>
      </c>
      <c r="P5" t="s">
        <v>21</v>
      </c>
      <c r="Q5" t="s">
        <v>24</v>
      </c>
      <c r="R5" t="s">
        <v>27</v>
      </c>
      <c r="S5" t="s">
        <v>26</v>
      </c>
    </row>
    <row r="6" spans="1:19">
      <c r="A6" t="s">
        <v>21</v>
      </c>
      <c r="B6" t="s">
        <v>21</v>
      </c>
      <c r="C6" t="s">
        <v>21</v>
      </c>
      <c r="D6" t="s">
        <v>21</v>
      </c>
      <c r="E6" t="s">
        <v>19</v>
      </c>
      <c r="F6" t="s">
        <v>21</v>
      </c>
      <c r="G6" t="s">
        <v>19</v>
      </c>
      <c r="H6" t="s">
        <v>20</v>
      </c>
      <c r="I6" t="s">
        <v>21</v>
      </c>
      <c r="J6" t="s">
        <v>21</v>
      </c>
      <c r="K6" t="s">
        <v>22</v>
      </c>
      <c r="L6" t="s">
        <v>25</v>
      </c>
      <c r="M6" t="s">
        <v>21</v>
      </c>
      <c r="N6" t="s">
        <v>21</v>
      </c>
      <c r="O6" t="s">
        <v>21</v>
      </c>
      <c r="P6" t="s">
        <v>21</v>
      </c>
      <c r="Q6" t="s">
        <v>23</v>
      </c>
      <c r="R6" t="s">
        <v>27</v>
      </c>
      <c r="S6" t="s">
        <v>26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5"/>
  <sheetViews>
    <sheetView topLeftCell="A38" workbookViewId="0">
      <selection activeCell="B40" sqref="B40:L45"/>
    </sheetView>
  </sheetViews>
  <sheetFormatPr baseColWidth="10" defaultRowHeight="16"/>
  <cols>
    <col min="1" max="1" width="16.33203125" bestFit="1" customWidth="1"/>
  </cols>
  <sheetData>
    <row r="1" spans="1:2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>
      <c r="A2" s="1" t="s">
        <v>29</v>
      </c>
      <c r="B2">
        <f>COUNTIFS(Sheet1!A:A,Sheet2!$A2)</f>
        <v>2</v>
      </c>
      <c r="C2">
        <f>COUNTIFS(Sheet1!B:B,Sheet2!$A2)</f>
        <v>0</v>
      </c>
      <c r="D2">
        <f>COUNTIFS(Sheet1!C:C,Sheet2!$A2)</f>
        <v>0</v>
      </c>
      <c r="E2">
        <f>COUNTIFS(Sheet1!D:D,Sheet2!$A2)</f>
        <v>1</v>
      </c>
      <c r="F2">
        <f>COUNTIFS(Sheet1!E:E,Sheet2!$A2)</f>
        <v>2</v>
      </c>
      <c r="G2">
        <f>COUNTIFS(Sheet1!F:F,Sheet2!$A2)</f>
        <v>0</v>
      </c>
      <c r="H2">
        <f>COUNTIFS(Sheet1!G:G,Sheet2!$A2)</f>
        <v>2</v>
      </c>
      <c r="I2">
        <f>COUNTIFS(Sheet1!H:H,Sheet2!$A2)</f>
        <v>0</v>
      </c>
      <c r="J2">
        <f>COUNTIFS(Sheet1!I:I,Sheet2!$A2)</f>
        <v>0</v>
      </c>
      <c r="K2">
        <f>COUNTIFS(Sheet1!J:J,Sheet2!$A2)</f>
        <v>0</v>
      </c>
      <c r="L2">
        <f>COUNTIFS(Sheet1!K:K,Sheet2!$A2)</f>
        <v>0</v>
      </c>
      <c r="M2">
        <f>COUNTIFS(Sheet1!L:L,Sheet2!$A2)</f>
        <v>0</v>
      </c>
      <c r="N2">
        <f>COUNTIFS(Sheet1!M:M,Sheet2!$A2)</f>
        <v>0</v>
      </c>
      <c r="O2">
        <f>COUNTIFS(Sheet1!N:N,Sheet2!$A2)</f>
        <v>0</v>
      </c>
      <c r="P2">
        <f>COUNTIFS(Sheet1!O:O,Sheet2!$A2)</f>
        <v>0</v>
      </c>
      <c r="Q2">
        <f>COUNTIFS(Sheet1!P:P,Sheet2!$A2)</f>
        <v>0</v>
      </c>
      <c r="R2">
        <f>COUNTIFS(Sheet1!Q:Q,Sheet2!$A2)</f>
        <v>0</v>
      </c>
      <c r="S2">
        <f>COUNTIFS(Sheet1!R:R,Sheet2!$A2)</f>
        <v>0</v>
      </c>
      <c r="T2">
        <f>COUNTIFS(Sheet1!S:S,Sheet2!$A2)</f>
        <v>0</v>
      </c>
    </row>
    <row r="3" spans="1:20">
      <c r="A3" s="1" t="s">
        <v>30</v>
      </c>
      <c r="B3">
        <f>COUNTIFS(Sheet1!A:A,Sheet2!$A3)</f>
        <v>1</v>
      </c>
      <c r="C3">
        <f>COUNTIFS(Sheet1!B:B,Sheet2!$A3)</f>
        <v>2</v>
      </c>
      <c r="D3">
        <f>COUNTIFS(Sheet1!C:C,Sheet2!$A3)</f>
        <v>0</v>
      </c>
      <c r="E3">
        <f>COUNTIFS(Sheet1!D:D,Sheet2!$A3)</f>
        <v>0</v>
      </c>
      <c r="F3">
        <f>COUNTIFS(Sheet1!E:E,Sheet2!$A3)</f>
        <v>0</v>
      </c>
      <c r="G3">
        <f>COUNTIFS(Sheet1!F:F,Sheet2!$A3)</f>
        <v>0</v>
      </c>
      <c r="H3">
        <f>COUNTIFS(Sheet1!G:G,Sheet2!$A3)</f>
        <v>0</v>
      </c>
      <c r="I3">
        <f>COUNTIFS(Sheet1!H:H,Sheet2!$A3)</f>
        <v>2</v>
      </c>
      <c r="J3">
        <f>COUNTIFS(Sheet1!I:I,Sheet2!$A3)</f>
        <v>0</v>
      </c>
      <c r="K3">
        <f>COUNTIFS(Sheet1!J:J,Sheet2!$A3)</f>
        <v>0</v>
      </c>
      <c r="L3">
        <f>COUNTIFS(Sheet1!K:K,Sheet2!$A3)</f>
        <v>0</v>
      </c>
      <c r="M3">
        <f>COUNTIFS(Sheet1!L:L,Sheet2!$A3)</f>
        <v>0</v>
      </c>
      <c r="N3">
        <f>COUNTIFS(Sheet1!M:M,Sheet2!$A3)</f>
        <v>0</v>
      </c>
      <c r="O3">
        <f>COUNTIFS(Sheet1!N:N,Sheet2!$A3)</f>
        <v>0</v>
      </c>
      <c r="P3">
        <f>COUNTIFS(Sheet1!O:O,Sheet2!$A3)</f>
        <v>0</v>
      </c>
      <c r="Q3">
        <f>COUNTIFS(Sheet1!P:P,Sheet2!$A3)</f>
        <v>0</v>
      </c>
      <c r="R3">
        <f>COUNTIFS(Sheet1!Q:Q,Sheet2!$A3)</f>
        <v>0</v>
      </c>
      <c r="S3">
        <f>COUNTIFS(Sheet1!R:R,Sheet2!$A3)</f>
        <v>0</v>
      </c>
      <c r="T3">
        <f>COUNTIFS(Sheet1!S:S,Sheet2!$A3)</f>
        <v>0</v>
      </c>
    </row>
    <row r="4" spans="1:20">
      <c r="A4" s="1" t="s">
        <v>31</v>
      </c>
      <c r="B4">
        <f>COUNTIFS(Sheet1!A:A,Sheet2!$A4)</f>
        <v>0</v>
      </c>
      <c r="C4">
        <f>COUNTIFS(Sheet1!B:B,Sheet2!$A4)</f>
        <v>0</v>
      </c>
      <c r="D4">
        <f>COUNTIFS(Sheet1!C:C,Sheet2!$A4)</f>
        <v>0</v>
      </c>
      <c r="E4">
        <f>COUNTIFS(Sheet1!D:D,Sheet2!$A4)</f>
        <v>0</v>
      </c>
      <c r="F4">
        <f>COUNTIFS(Sheet1!E:E,Sheet2!$A4)</f>
        <v>0</v>
      </c>
      <c r="G4">
        <f>COUNTIFS(Sheet1!F:F,Sheet2!$A4)</f>
        <v>0</v>
      </c>
      <c r="H4">
        <f>COUNTIFS(Sheet1!G:G,Sheet2!$A4)</f>
        <v>0</v>
      </c>
      <c r="I4">
        <f>COUNTIFS(Sheet1!H:H,Sheet2!$A4)</f>
        <v>0</v>
      </c>
      <c r="J4">
        <f>COUNTIFS(Sheet1!I:I,Sheet2!$A4)</f>
        <v>1</v>
      </c>
      <c r="K4">
        <f>COUNTIFS(Sheet1!J:J,Sheet2!$A4)</f>
        <v>0</v>
      </c>
      <c r="L4">
        <f>COUNTIFS(Sheet1!K:K,Sheet2!$A4)</f>
        <v>2</v>
      </c>
      <c r="M4">
        <f>COUNTIFS(Sheet1!L:L,Sheet2!$A4)</f>
        <v>1</v>
      </c>
      <c r="N4">
        <f>COUNTIFS(Sheet1!M:M,Sheet2!$A4)</f>
        <v>0</v>
      </c>
      <c r="O4">
        <f>COUNTIFS(Sheet1!N:N,Sheet2!$A4)</f>
        <v>0</v>
      </c>
      <c r="P4">
        <f>COUNTIFS(Sheet1!O:O,Sheet2!$A4)</f>
        <v>0</v>
      </c>
      <c r="Q4">
        <f>COUNTIFS(Sheet1!P:P,Sheet2!$A4)</f>
        <v>2</v>
      </c>
      <c r="R4">
        <f>COUNTIFS(Sheet1!Q:Q,Sheet2!$A4)</f>
        <v>1</v>
      </c>
      <c r="S4">
        <f>COUNTIFS(Sheet1!R:R,Sheet2!$A4)</f>
        <v>0</v>
      </c>
      <c r="T4">
        <f>COUNTIFS(Sheet1!S:S,Sheet2!$A4)</f>
        <v>0</v>
      </c>
    </row>
    <row r="5" spans="1:20">
      <c r="A5" s="1" t="s">
        <v>32</v>
      </c>
      <c r="B5">
        <f>COUNTIFS(Sheet1!A:A,Sheet2!$A5)</f>
        <v>0</v>
      </c>
      <c r="C5">
        <f>COUNTIFS(Sheet1!B:B,Sheet2!$A5)</f>
        <v>1</v>
      </c>
      <c r="D5">
        <f>COUNTIFS(Sheet1!C:C,Sheet2!$A5)</f>
        <v>0</v>
      </c>
      <c r="E5">
        <f>COUNTIFS(Sheet1!D:D,Sheet2!$A5)</f>
        <v>0</v>
      </c>
      <c r="F5">
        <f>COUNTIFS(Sheet1!E:E,Sheet2!$A5)</f>
        <v>0</v>
      </c>
      <c r="G5">
        <f>COUNTIFS(Sheet1!F:F,Sheet2!$A5)</f>
        <v>0</v>
      </c>
      <c r="H5">
        <f>COUNTIFS(Sheet1!G:G,Sheet2!$A5)</f>
        <v>0</v>
      </c>
      <c r="I5">
        <f>COUNTIFS(Sheet1!H:H,Sheet2!$A5)</f>
        <v>1</v>
      </c>
      <c r="J5">
        <f>COUNTIFS(Sheet1!I:I,Sheet2!$A5)</f>
        <v>0</v>
      </c>
      <c r="K5">
        <f>COUNTIFS(Sheet1!J:J,Sheet2!$A5)</f>
        <v>0</v>
      </c>
      <c r="L5">
        <f>COUNTIFS(Sheet1!K:K,Sheet2!$A5)</f>
        <v>1</v>
      </c>
      <c r="M5">
        <f>COUNTIFS(Sheet1!L:L,Sheet2!$A5)</f>
        <v>0</v>
      </c>
      <c r="N5">
        <f>COUNTIFS(Sheet1!M:M,Sheet2!$A5)</f>
        <v>0</v>
      </c>
      <c r="O5">
        <f>COUNTIFS(Sheet1!N:N,Sheet2!$A5)</f>
        <v>0</v>
      </c>
      <c r="P5">
        <f>COUNTIFS(Sheet1!O:O,Sheet2!$A5)</f>
        <v>0</v>
      </c>
      <c r="Q5">
        <f>COUNTIFS(Sheet1!P:P,Sheet2!$A5)</f>
        <v>0</v>
      </c>
      <c r="R5">
        <f>COUNTIFS(Sheet1!Q:Q,Sheet2!$A5)</f>
        <v>1</v>
      </c>
      <c r="S5">
        <f>COUNTIFS(Sheet1!R:R,Sheet2!$A5)</f>
        <v>0</v>
      </c>
      <c r="T5">
        <f>COUNTIFS(Sheet1!S:S,Sheet2!$A5)</f>
        <v>0</v>
      </c>
    </row>
    <row r="6" spans="1:20">
      <c r="A6" s="1" t="s">
        <v>33</v>
      </c>
      <c r="B6">
        <f>COUNTIFS(Sheet1!A:A,Sheet2!$A6)</f>
        <v>0</v>
      </c>
      <c r="C6">
        <f>COUNTIFS(Sheet1!B:B,Sheet2!$A6)</f>
        <v>0</v>
      </c>
      <c r="D6">
        <f>COUNTIFS(Sheet1!C:C,Sheet2!$A6)</f>
        <v>0</v>
      </c>
      <c r="E6">
        <f>COUNTIFS(Sheet1!D:D,Sheet2!$A6)</f>
        <v>0</v>
      </c>
      <c r="F6">
        <f>COUNTIFS(Sheet1!E:E,Sheet2!$A6)</f>
        <v>0</v>
      </c>
      <c r="G6">
        <f>COUNTIFS(Sheet1!F:F,Sheet2!$A6)</f>
        <v>0</v>
      </c>
      <c r="H6">
        <f>COUNTIFS(Sheet1!G:G,Sheet2!$A6)</f>
        <v>0</v>
      </c>
      <c r="I6">
        <f>COUNTIFS(Sheet1!H:H,Sheet2!$A6)</f>
        <v>0</v>
      </c>
      <c r="J6">
        <f>COUNTIFS(Sheet1!I:I,Sheet2!$A6)</f>
        <v>1</v>
      </c>
      <c r="K6">
        <f>COUNTIFS(Sheet1!J:J,Sheet2!$A6)</f>
        <v>0</v>
      </c>
      <c r="L6">
        <f>COUNTIFS(Sheet1!K:K,Sheet2!$A6)</f>
        <v>0</v>
      </c>
      <c r="M6">
        <f>COUNTIFS(Sheet1!L:L,Sheet2!$A6)</f>
        <v>0</v>
      </c>
      <c r="N6">
        <f>COUNTIFS(Sheet1!M:M,Sheet2!$A6)</f>
        <v>0</v>
      </c>
      <c r="O6">
        <f>COUNTIFS(Sheet1!N:N,Sheet2!$A6)</f>
        <v>0</v>
      </c>
      <c r="P6">
        <f>COUNTIFS(Sheet1!O:O,Sheet2!$A6)</f>
        <v>0</v>
      </c>
      <c r="Q6">
        <f>COUNTIFS(Sheet1!P:P,Sheet2!$A6)</f>
        <v>0</v>
      </c>
      <c r="R6">
        <f>COUNTIFS(Sheet1!Q:Q,Sheet2!$A6)</f>
        <v>2</v>
      </c>
      <c r="S6">
        <f>COUNTIFS(Sheet1!R:R,Sheet2!$A6)</f>
        <v>0</v>
      </c>
      <c r="T6">
        <f>COUNTIFS(Sheet1!S:S,Sheet2!$A6)</f>
        <v>0</v>
      </c>
    </row>
    <row r="7" spans="1:20">
      <c r="A7" s="1" t="s">
        <v>34</v>
      </c>
      <c r="B7">
        <f>COUNTIFS(Sheet1!A:A,Sheet2!$A7)</f>
        <v>0</v>
      </c>
      <c r="C7">
        <f>COUNTIFS(Sheet1!B:B,Sheet2!$A7)</f>
        <v>0</v>
      </c>
      <c r="D7">
        <f>COUNTIFS(Sheet1!C:C,Sheet2!$A7)</f>
        <v>0</v>
      </c>
      <c r="E7">
        <f>COUNTIFS(Sheet1!D:D,Sheet2!$A7)</f>
        <v>0</v>
      </c>
      <c r="F7">
        <f>COUNTIFS(Sheet1!E:E,Sheet2!$A7)</f>
        <v>0</v>
      </c>
      <c r="G7">
        <f>COUNTIFS(Sheet1!F:F,Sheet2!$A7)</f>
        <v>0</v>
      </c>
      <c r="H7">
        <f>COUNTIFS(Sheet1!G:G,Sheet2!$A7)</f>
        <v>0</v>
      </c>
      <c r="I7">
        <f>COUNTIFS(Sheet1!H:H,Sheet2!$A7)</f>
        <v>0</v>
      </c>
      <c r="J7">
        <f>COUNTIFS(Sheet1!I:I,Sheet2!$A7)</f>
        <v>0</v>
      </c>
      <c r="K7">
        <f>COUNTIFS(Sheet1!J:J,Sheet2!$A7)</f>
        <v>0</v>
      </c>
      <c r="L7">
        <f>COUNTIFS(Sheet1!K:K,Sheet2!$A7)</f>
        <v>1</v>
      </c>
      <c r="M7">
        <f>COUNTIFS(Sheet1!L:L,Sheet2!$A7)</f>
        <v>0</v>
      </c>
      <c r="N7">
        <f>COUNTIFS(Sheet1!M:M,Sheet2!$A7)</f>
        <v>0</v>
      </c>
      <c r="O7">
        <f>COUNTIFS(Sheet1!N:N,Sheet2!$A7)</f>
        <v>0</v>
      </c>
      <c r="P7">
        <f>COUNTIFS(Sheet1!O:O,Sheet2!$A7)</f>
        <v>0</v>
      </c>
      <c r="Q7">
        <f>COUNTIFS(Sheet1!P:P,Sheet2!$A7)</f>
        <v>0</v>
      </c>
      <c r="R7">
        <f>COUNTIFS(Sheet1!Q:Q,Sheet2!$A7)</f>
        <v>0</v>
      </c>
      <c r="S7">
        <f>COUNTIFS(Sheet1!R:R,Sheet2!$A7)</f>
        <v>0</v>
      </c>
      <c r="T7">
        <f>COUNTIFS(Sheet1!S:S,Sheet2!$A7)</f>
        <v>0</v>
      </c>
    </row>
    <row r="8" spans="1:20">
      <c r="A8" s="1" t="s">
        <v>35</v>
      </c>
      <c r="B8">
        <f>COUNTIFS(Sheet1!A:A,Sheet2!$A8)</f>
        <v>0</v>
      </c>
      <c r="C8">
        <f>COUNTIFS(Sheet1!B:B,Sheet2!$A8)</f>
        <v>0</v>
      </c>
      <c r="D8">
        <f>COUNTIFS(Sheet1!C:C,Sheet2!$A8)</f>
        <v>0</v>
      </c>
      <c r="E8">
        <f>COUNTIFS(Sheet1!D:D,Sheet2!$A8)</f>
        <v>0</v>
      </c>
      <c r="F8">
        <f>COUNTIFS(Sheet1!E:E,Sheet2!$A8)</f>
        <v>0</v>
      </c>
      <c r="G8">
        <f>COUNTIFS(Sheet1!F:F,Sheet2!$A8)</f>
        <v>0</v>
      </c>
      <c r="H8">
        <f>COUNTIFS(Sheet1!G:G,Sheet2!$A8)</f>
        <v>0</v>
      </c>
      <c r="I8">
        <f>COUNTIFS(Sheet1!H:H,Sheet2!$A8)</f>
        <v>0</v>
      </c>
      <c r="J8">
        <f>COUNTIFS(Sheet1!I:I,Sheet2!$A8)</f>
        <v>0</v>
      </c>
      <c r="K8">
        <f>COUNTIFS(Sheet1!J:J,Sheet2!$A8)</f>
        <v>0</v>
      </c>
      <c r="L8">
        <f>COUNTIFS(Sheet1!K:K,Sheet2!$A8)</f>
        <v>0</v>
      </c>
      <c r="M8">
        <f>COUNTIFS(Sheet1!L:L,Sheet2!$A8)</f>
        <v>2</v>
      </c>
      <c r="N8">
        <f>COUNTIFS(Sheet1!M:M,Sheet2!$A8)</f>
        <v>0</v>
      </c>
      <c r="O8">
        <f>COUNTIFS(Sheet1!N:N,Sheet2!$A8)</f>
        <v>0</v>
      </c>
      <c r="P8">
        <f>COUNTIFS(Sheet1!O:O,Sheet2!$A8)</f>
        <v>0</v>
      </c>
      <c r="Q8">
        <f>COUNTIFS(Sheet1!P:P,Sheet2!$A8)</f>
        <v>0</v>
      </c>
      <c r="R8">
        <f>COUNTIFS(Sheet1!Q:Q,Sheet2!$A8)</f>
        <v>1</v>
      </c>
      <c r="S8">
        <f>COUNTIFS(Sheet1!R:R,Sheet2!$A8)</f>
        <v>2</v>
      </c>
      <c r="T8">
        <f>COUNTIFS(Sheet1!S:S,Sheet2!$A8)</f>
        <v>0</v>
      </c>
    </row>
    <row r="9" spans="1:20">
      <c r="A9" s="1" t="s">
        <v>36</v>
      </c>
      <c r="B9">
        <f>COUNTIFS(Sheet1!A:A,Sheet2!$A9)</f>
        <v>0</v>
      </c>
      <c r="C9">
        <f>COUNTIFS(Sheet1!B:B,Sheet2!$A9)</f>
        <v>0</v>
      </c>
      <c r="D9">
        <f>COUNTIFS(Sheet1!C:C,Sheet2!$A9)</f>
        <v>0</v>
      </c>
      <c r="E9">
        <f>COUNTIFS(Sheet1!D:D,Sheet2!$A9)</f>
        <v>0</v>
      </c>
      <c r="F9">
        <f>COUNTIFS(Sheet1!E:E,Sheet2!$A9)</f>
        <v>0</v>
      </c>
      <c r="G9">
        <f>COUNTIFS(Sheet1!F:F,Sheet2!$A9)</f>
        <v>0</v>
      </c>
      <c r="H9">
        <f>COUNTIFS(Sheet1!G:G,Sheet2!$A9)</f>
        <v>0</v>
      </c>
      <c r="I9">
        <f>COUNTIFS(Sheet1!H:H,Sheet2!$A9)</f>
        <v>0</v>
      </c>
      <c r="J9">
        <f>COUNTIFS(Sheet1!I:I,Sheet2!$A9)</f>
        <v>0</v>
      </c>
      <c r="K9">
        <f>COUNTIFS(Sheet1!J:J,Sheet2!$A9)</f>
        <v>0</v>
      </c>
      <c r="L9">
        <f>COUNTIFS(Sheet1!K:K,Sheet2!$A9)</f>
        <v>0</v>
      </c>
      <c r="M9">
        <f>COUNTIFS(Sheet1!L:L,Sheet2!$A9)</f>
        <v>0</v>
      </c>
      <c r="N9">
        <f>COUNTIFS(Sheet1!M:M,Sheet2!$A9)</f>
        <v>0</v>
      </c>
      <c r="O9">
        <f>COUNTIFS(Sheet1!N:N,Sheet2!$A9)</f>
        <v>0</v>
      </c>
      <c r="P9">
        <f>COUNTIFS(Sheet1!O:O,Sheet2!$A9)</f>
        <v>0</v>
      </c>
      <c r="Q9">
        <f>COUNTIFS(Sheet1!P:P,Sheet2!$A9)</f>
        <v>0</v>
      </c>
      <c r="R9">
        <f>COUNTIFS(Sheet1!Q:Q,Sheet2!$A9)</f>
        <v>0</v>
      </c>
      <c r="S9">
        <f>COUNTIFS(Sheet1!R:R,Sheet2!$A9)</f>
        <v>3</v>
      </c>
      <c r="T9">
        <f>COUNTIFS(Sheet1!S:S,Sheet2!$A9)</f>
        <v>1</v>
      </c>
    </row>
    <row r="10" spans="1:20">
      <c r="A10" s="1" t="s">
        <v>37</v>
      </c>
      <c r="B10">
        <f>COUNTIFS(Sheet1!A:A,Sheet2!$A10)</f>
        <v>0</v>
      </c>
      <c r="C10">
        <f>COUNTIFS(Sheet1!B:B,Sheet2!$A10)</f>
        <v>0</v>
      </c>
      <c r="D10">
        <f>COUNTIFS(Sheet1!C:C,Sheet2!$A10)</f>
        <v>0</v>
      </c>
      <c r="E10">
        <f>COUNTIFS(Sheet1!D:D,Sheet2!$A10)</f>
        <v>0</v>
      </c>
      <c r="F10">
        <f>COUNTIFS(Sheet1!E:E,Sheet2!$A10)</f>
        <v>0</v>
      </c>
      <c r="G10">
        <f>COUNTIFS(Sheet1!F:F,Sheet2!$A10)</f>
        <v>0</v>
      </c>
      <c r="H10">
        <f>COUNTIFS(Sheet1!G:G,Sheet2!$A10)</f>
        <v>0</v>
      </c>
      <c r="I10">
        <f>COUNTIFS(Sheet1!H:H,Sheet2!$A10)</f>
        <v>0</v>
      </c>
      <c r="J10">
        <f>COUNTIFS(Sheet1!I:I,Sheet2!$A10)</f>
        <v>0</v>
      </c>
      <c r="K10">
        <f>COUNTIFS(Sheet1!J:J,Sheet2!$A10)</f>
        <v>0</v>
      </c>
      <c r="L10">
        <f>COUNTIFS(Sheet1!K:K,Sheet2!$A10)</f>
        <v>0</v>
      </c>
      <c r="M10">
        <f>COUNTIFS(Sheet1!L:L,Sheet2!$A10)</f>
        <v>0</v>
      </c>
      <c r="N10">
        <f>COUNTIFS(Sheet1!M:M,Sheet2!$A10)</f>
        <v>0</v>
      </c>
      <c r="O10">
        <f>COUNTIFS(Sheet1!N:N,Sheet2!$A10)</f>
        <v>0</v>
      </c>
      <c r="P10">
        <f>COUNTIFS(Sheet1!O:O,Sheet2!$A10)</f>
        <v>0</v>
      </c>
      <c r="Q10">
        <f>COUNTIFS(Sheet1!P:P,Sheet2!$A10)</f>
        <v>0</v>
      </c>
      <c r="R10">
        <f>COUNTIFS(Sheet1!Q:Q,Sheet2!$A10)</f>
        <v>0</v>
      </c>
      <c r="S10">
        <f>COUNTIFS(Sheet1!R:R,Sheet2!$A10)</f>
        <v>0</v>
      </c>
      <c r="T10">
        <f>COUNTIFS(Sheet1!S:S,Sheet2!$A10)</f>
        <v>4</v>
      </c>
    </row>
    <row r="11" spans="1:20">
      <c r="A11" s="1" t="s">
        <v>38</v>
      </c>
      <c r="B11">
        <f>COUNTIFS(Sheet1!A:A,Sheet2!$A11)</f>
        <v>2</v>
      </c>
      <c r="C11">
        <f>COUNTIFS(Sheet1!B:B,Sheet2!$A11)</f>
        <v>2</v>
      </c>
      <c r="D11">
        <f>COUNTIFS(Sheet1!C:C,Sheet2!$A11)</f>
        <v>5</v>
      </c>
      <c r="E11">
        <f>COUNTIFS(Sheet1!D:D,Sheet2!$A11)</f>
        <v>4</v>
      </c>
      <c r="F11">
        <f>COUNTIFS(Sheet1!E:E,Sheet2!$A11)</f>
        <v>3</v>
      </c>
      <c r="G11">
        <f>COUNTIFS(Sheet1!F:F,Sheet2!$A11)</f>
        <v>5</v>
      </c>
      <c r="H11">
        <f>COUNTIFS(Sheet1!G:G,Sheet2!$A11)</f>
        <v>3</v>
      </c>
      <c r="I11">
        <f>COUNTIFS(Sheet1!H:H,Sheet2!$A11)</f>
        <v>2</v>
      </c>
      <c r="J11">
        <f>COUNTIFS(Sheet1!I:I,Sheet2!$A11)</f>
        <v>3</v>
      </c>
      <c r="K11">
        <f>COUNTIFS(Sheet1!J:J,Sheet2!$A11)</f>
        <v>5</v>
      </c>
      <c r="L11">
        <f>COUNTIFS(Sheet1!K:K,Sheet2!$A11)</f>
        <v>1</v>
      </c>
      <c r="M11">
        <f>COUNTIFS(Sheet1!L:L,Sheet2!$A11)</f>
        <v>2</v>
      </c>
      <c r="N11">
        <f>COUNTIFS(Sheet1!M:M,Sheet2!$A11)</f>
        <v>5</v>
      </c>
      <c r="O11">
        <f>COUNTIFS(Sheet1!N:N,Sheet2!$A11)</f>
        <v>5</v>
      </c>
      <c r="P11">
        <f>COUNTIFS(Sheet1!O:O,Sheet2!$A11)</f>
        <v>5</v>
      </c>
      <c r="Q11">
        <f>COUNTIFS(Sheet1!P:P,Sheet2!$A11)</f>
        <v>3</v>
      </c>
      <c r="R11">
        <f>COUNTIFS(Sheet1!Q:Q,Sheet2!$A11)</f>
        <v>0</v>
      </c>
      <c r="S11">
        <f>COUNTIFS(Sheet1!R:R,Sheet2!$A11)</f>
        <v>0</v>
      </c>
      <c r="T11">
        <f>COUNTIFS(Sheet1!S:S,Sheet2!$A11)</f>
        <v>0</v>
      </c>
    </row>
    <row r="13" spans="1:20">
      <c r="A13">
        <f t="array" ref="A13:K32">TRANSPOSE(A1:T11)</f>
        <v>0</v>
      </c>
      <c r="B13" t="str">
        <v>Inciting incident</v>
      </c>
      <c r="C13" t="str">
        <v>Climax 1</v>
      </c>
      <c r="D13" t="str">
        <v>Obstacle</v>
      </c>
      <c r="E13" t="str">
        <v>Midpoint</v>
      </c>
      <c r="F13" t="str">
        <v>Disaster</v>
      </c>
      <c r="G13" t="str">
        <v>Crisis</v>
      </c>
      <c r="H13" t="str">
        <v>Climax 2</v>
      </c>
      <c r="I13" t="str">
        <v>Climax 3</v>
      </c>
      <c r="J13" t="str">
        <v>Wrap-up</v>
      </c>
      <c r="K13" t="str">
        <v>Non-key</v>
      </c>
    </row>
    <row r="14" spans="1:20">
      <c r="A14" t="str">
        <v>Scene 1</v>
      </c>
      <c r="B14">
        <v>2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</row>
    <row r="15" spans="1:20">
      <c r="A15" t="str">
        <v>Scene 2</v>
      </c>
      <c r="B15">
        <v>0</v>
      </c>
      <c r="C15">
        <v>2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</row>
    <row r="16" spans="1:20">
      <c r="A16" t="str">
        <v>Scene 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</v>
      </c>
    </row>
    <row r="17" spans="1:11">
      <c r="A17" t="str">
        <v>Scene 4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</v>
      </c>
    </row>
    <row r="18" spans="1:11">
      <c r="A18" t="str">
        <v>Scene 5</v>
      </c>
      <c r="B18">
        <v>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</v>
      </c>
    </row>
    <row r="19" spans="1:11">
      <c r="A19" t="str">
        <v>Scene 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5</v>
      </c>
    </row>
    <row r="20" spans="1:11">
      <c r="A20" t="str">
        <v>Scene 7</v>
      </c>
      <c r="B20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</v>
      </c>
    </row>
    <row r="21" spans="1:11">
      <c r="A21" t="str">
        <v>Scene 8</v>
      </c>
      <c r="B21">
        <v>0</v>
      </c>
      <c r="C21">
        <v>2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2</v>
      </c>
    </row>
    <row r="22" spans="1:11">
      <c r="A22" t="str">
        <v>Scene 9</v>
      </c>
      <c r="B22">
        <v>0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3</v>
      </c>
    </row>
    <row r="23" spans="1:11">
      <c r="A23" t="str">
        <v>Scene 10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5</v>
      </c>
    </row>
    <row r="24" spans="1:11">
      <c r="A24" t="str">
        <v>Scene 11</v>
      </c>
      <c r="B24">
        <v>0</v>
      </c>
      <c r="C24">
        <v>0</v>
      </c>
      <c r="D24">
        <v>2</v>
      </c>
      <c r="E24">
        <v>1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</row>
    <row r="25" spans="1:11">
      <c r="A25" t="str">
        <v>Scene 12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2</v>
      </c>
      <c r="I25">
        <v>0</v>
      </c>
      <c r="J25">
        <v>0</v>
      </c>
      <c r="K25">
        <v>2</v>
      </c>
    </row>
    <row r="26" spans="1:11">
      <c r="A26" t="str">
        <v>Scene 13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5</v>
      </c>
    </row>
    <row r="27" spans="1:11">
      <c r="A27" t="str">
        <v>Scene 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5</v>
      </c>
    </row>
    <row r="28" spans="1:11">
      <c r="A28" t="str">
        <v>Scene 15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5</v>
      </c>
    </row>
    <row r="29" spans="1:11">
      <c r="A29" t="str">
        <v>Scene 16</v>
      </c>
      <c r="B29">
        <v>0</v>
      </c>
      <c r="C29">
        <v>0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3</v>
      </c>
    </row>
    <row r="30" spans="1:11">
      <c r="A30" t="str">
        <v>Scene 17</v>
      </c>
      <c r="B30">
        <v>0</v>
      </c>
      <c r="C30">
        <v>0</v>
      </c>
      <c r="D30">
        <v>1</v>
      </c>
      <c r="E30">
        <v>1</v>
      </c>
      <c r="F30">
        <v>2</v>
      </c>
      <c r="G30">
        <v>0</v>
      </c>
      <c r="H30">
        <v>1</v>
      </c>
      <c r="I30">
        <v>0</v>
      </c>
      <c r="J30">
        <v>0</v>
      </c>
      <c r="K30">
        <v>0</v>
      </c>
    </row>
    <row r="31" spans="1:11">
      <c r="A31" t="str">
        <v>Scene 18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2</v>
      </c>
      <c r="I31">
        <v>3</v>
      </c>
      <c r="J31">
        <v>0</v>
      </c>
      <c r="K31">
        <v>0</v>
      </c>
    </row>
    <row r="32" spans="1:11">
      <c r="A32" t="str">
        <v>Scene 19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4</v>
      </c>
      <c r="K32">
        <v>0</v>
      </c>
    </row>
    <row r="34" spans="1:12">
      <c r="A34" t="s">
        <v>39</v>
      </c>
    </row>
    <row r="36" spans="1:12">
      <c r="A36" t="s">
        <v>40</v>
      </c>
      <c r="B36" s="2">
        <v>0.05</v>
      </c>
    </row>
    <row r="37" spans="1:12">
      <c r="A37" t="s">
        <v>41</v>
      </c>
      <c r="B37" s="3">
        <v>2</v>
      </c>
    </row>
    <row r="39" spans="1:12">
      <c r="B39" t="s">
        <v>42</v>
      </c>
      <c r="C39" t="str">
        <f>B13</f>
        <v>Inciting incident</v>
      </c>
      <c r="D39" t="str">
        <f t="shared" ref="D39:L39" si="0">C13</f>
        <v>Climax 1</v>
      </c>
      <c r="E39" t="str">
        <f t="shared" si="0"/>
        <v>Obstacle</v>
      </c>
      <c r="F39" t="str">
        <f t="shared" si="0"/>
        <v>Midpoint</v>
      </c>
      <c r="G39" t="str">
        <f t="shared" si="0"/>
        <v>Disaster</v>
      </c>
      <c r="H39" t="str">
        <f t="shared" si="0"/>
        <v>Crisis</v>
      </c>
      <c r="I39" t="str">
        <f t="shared" si="0"/>
        <v>Climax 2</v>
      </c>
      <c r="J39" t="str">
        <f t="shared" si="0"/>
        <v>Climax 3</v>
      </c>
      <c r="K39" t="str">
        <f t="shared" si="0"/>
        <v>Wrap-up</v>
      </c>
      <c r="L39" t="str">
        <f t="shared" si="0"/>
        <v>Non-key</v>
      </c>
    </row>
    <row r="40" spans="1:12">
      <c r="A40" t="str">
        <f t="array" ref="A40:B45">[1]!KAPPA(B14:K32,0,TRUE,B36,B37)</f>
        <v>kappa</v>
      </c>
      <c r="B40" s="4">
        <v>0.27036589575422848</v>
      </c>
      <c r="C40" s="5">
        <f t="array" ref="C40:C45">[1]!KAPPA(B14:K32, 1,,B36,B37)</f>
        <v>0.15178571428571422</v>
      </c>
      <c r="D40" s="6">
        <f t="array" ref="D40:D45">[1]!KAPPA(B14:K32, 2,,B36,B37)</f>
        <v>0.1555555555555555</v>
      </c>
      <c r="E40" s="6">
        <f t="array" ref="E40:E45">[1]!KAPPA(B14:K32, 3,,B36,B37)</f>
        <v>7.4675324675324589E-2</v>
      </c>
      <c r="F40" s="6">
        <f t="array" ref="F40:F45">[1]!KAPPA(B14:K32, 4,,B36,B37)</f>
        <v>-4.395604395604398E-2</v>
      </c>
      <c r="G40" s="6">
        <f t="array" ref="G40:G45">[1]!KAPPA(B14:K32, 5,,B36,B37)</f>
        <v>0.13949275362318844</v>
      </c>
      <c r="H40" s="6">
        <f t="array" ref="H40:H45">[1]!KAPPA(B14:K32, 6,,B36,B37)</f>
        <v>-1.0638297872340448E-2</v>
      </c>
      <c r="I40" s="6">
        <f t="array" ref="I40:I45">[1]!KAPPA(B14:K32, 7,,B36,B37)</f>
        <v>0.1555555555555555</v>
      </c>
      <c r="J40" s="6">
        <f t="array" ref="J40:J45">[1]!KAPPA(B14:K32, 8,,B36,B37)</f>
        <v>0.34752747252747251</v>
      </c>
      <c r="K40" s="6">
        <f t="array" ref="K40:K45">[1]!KAPPA(B14:K32, 9,,B36,B37)</f>
        <v>0.73901098901098905</v>
      </c>
      <c r="L40" s="7">
        <f t="array" ref="L40:L45">[1]!KAPPA(B14:K32, 10,,B36,B37)</f>
        <v>0.39545454545454545</v>
      </c>
    </row>
    <row r="41" spans="1:12">
      <c r="A41" t="str">
        <v>s.e.</v>
      </c>
      <c r="B41" s="8">
        <v>3.4898454445205139E-2</v>
      </c>
      <c r="C41" s="9">
        <v>7.2547625011001163E-2</v>
      </c>
      <c r="D41" s="10">
        <v>7.2547625011001163E-2</v>
      </c>
      <c r="E41" s="10">
        <v>7.2547625011001163E-2</v>
      </c>
      <c r="F41" s="10">
        <v>7.2547625011001163E-2</v>
      </c>
      <c r="G41" s="10">
        <v>7.2547625011001163E-2</v>
      </c>
      <c r="H41" s="10">
        <v>7.2547625011001163E-2</v>
      </c>
      <c r="I41" s="10">
        <v>7.2547625011001163E-2</v>
      </c>
      <c r="J41" s="10">
        <v>7.2547625011001163E-2</v>
      </c>
      <c r="K41" s="10">
        <v>7.2547625011001163E-2</v>
      </c>
      <c r="L41" s="11">
        <v>7.2547625011001163E-2</v>
      </c>
    </row>
    <row r="42" spans="1:12">
      <c r="A42" t="str">
        <v>z-stat</v>
      </c>
      <c r="B42" s="8">
        <v>7.7472168911874348</v>
      </c>
      <c r="C42" s="9">
        <v>2.0922216855851223</v>
      </c>
      <c r="D42" s="10">
        <v>2.1441853614362563</v>
      </c>
      <c r="E42" s="10">
        <v>1.0293283159028401</v>
      </c>
      <c r="F42" s="10">
        <v>-0.60589225283913095</v>
      </c>
      <c r="G42" s="10">
        <v>1.9227749165053396</v>
      </c>
      <c r="H42" s="10">
        <v>-0.14663881651159841</v>
      </c>
      <c r="I42" s="10">
        <v>2.1441853614362563</v>
      </c>
      <c r="J42" s="10">
        <v>4.7903356240093764</v>
      </c>
      <c r="K42" s="10">
        <v>10.186563500857885</v>
      </c>
      <c r="L42" s="11">
        <v>5.4509647337811336</v>
      </c>
    </row>
    <row r="43" spans="1:12">
      <c r="A43" t="str">
        <v>p-value</v>
      </c>
      <c r="B43" s="8">
        <v>9.3258734068513149E-15</v>
      </c>
      <c r="C43" s="9">
        <v>3.6418689487065503E-2</v>
      </c>
      <c r="D43" s="10">
        <v>3.2018037531672983E-2</v>
      </c>
      <c r="E43" s="10">
        <v>0.30332542165346266</v>
      </c>
      <c r="F43" s="10">
        <v>0.54458630422842225</v>
      </c>
      <c r="G43" s="10">
        <v>5.4508323556373917E-2</v>
      </c>
      <c r="H43" s="10">
        <v>0.88341711370167242</v>
      </c>
      <c r="I43" s="10">
        <v>3.2018037531672983E-2</v>
      </c>
      <c r="J43" s="10">
        <v>1.6650257528283419E-6</v>
      </c>
      <c r="K43" s="10">
        <v>0</v>
      </c>
      <c r="L43" s="11">
        <v>5.0097305193119723E-8</v>
      </c>
    </row>
    <row r="44" spans="1:12">
      <c r="A44" t="str">
        <v>lower</v>
      </c>
      <c r="B44" s="8">
        <v>0.20196618192551466</v>
      </c>
      <c r="C44" s="9">
        <v>9.5949821002347287E-3</v>
      </c>
      <c r="D44" s="10">
        <v>1.3364823370076013E-2</v>
      </c>
      <c r="E44" s="10">
        <v>-6.7515407510154904E-2</v>
      </c>
      <c r="F44" s="10">
        <v>-0.18614677614152347</v>
      </c>
      <c r="G44" s="10">
        <v>-2.6979785622910468E-3</v>
      </c>
      <c r="H44" s="10">
        <v>-0.15282903005781995</v>
      </c>
      <c r="I44" s="10">
        <v>1.3364823370076013E-2</v>
      </c>
      <c r="J44" s="10">
        <v>0.20533674034199303</v>
      </c>
      <c r="K44" s="10">
        <v>0.59682025682550954</v>
      </c>
      <c r="L44" s="11">
        <v>0.25326381326906594</v>
      </c>
    </row>
    <row r="45" spans="1:12">
      <c r="A45" t="str">
        <v>upper</v>
      </c>
      <c r="B45" s="12">
        <v>0.33876560958294227</v>
      </c>
      <c r="C45" s="13">
        <v>0.2939764464711937</v>
      </c>
      <c r="D45" s="14">
        <v>0.29774628774103501</v>
      </c>
      <c r="E45" s="14">
        <v>0.21686605686080407</v>
      </c>
      <c r="F45" s="14">
        <v>9.8234688229435513E-2</v>
      </c>
      <c r="G45" s="14">
        <v>0.28168348580866792</v>
      </c>
      <c r="H45" s="14">
        <v>0.13155243431313904</v>
      </c>
      <c r="I45" s="14">
        <v>0.29774628774103501</v>
      </c>
      <c r="J45" s="14">
        <v>0.48971820471295202</v>
      </c>
      <c r="K45" s="14">
        <v>0.88120172119646856</v>
      </c>
      <c r="L45" s="15">
        <v>0.5376452776400249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刘畅</cp:lastModifiedBy>
  <dcterms:modified xsi:type="dcterms:W3CDTF">2019-05-19T15:17:57Z</dcterms:modified>
</cp:coreProperties>
</file>