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C77ADFCA-C1E9-5D42-BCE8-D7600BAFB6C4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B3" i="2"/>
  <c r="B4" i="2"/>
  <c r="B5" i="2"/>
  <c r="B6" i="2"/>
  <c r="B7" i="2"/>
  <c r="B8" i="2"/>
  <c r="B9" i="2"/>
  <c r="B10" i="2"/>
  <c r="B11" i="2"/>
  <c r="B2" i="2"/>
  <c r="A13" i="2" l="1" a="1"/>
  <c r="B13" i="2" s="1"/>
  <c r="C38" i="2" s="1"/>
  <c r="I16" i="2" l="1"/>
  <c r="G22" i="2"/>
  <c r="E28" i="2"/>
  <c r="E15" i="2"/>
  <c r="C21" i="2"/>
  <c r="C29" i="2"/>
  <c r="G19" i="2"/>
  <c r="A29" i="2"/>
  <c r="F19" i="2"/>
  <c r="F28" i="2"/>
  <c r="F18" i="2"/>
  <c r="C18" i="2"/>
  <c r="A24" i="2"/>
  <c r="J29" i="2"/>
  <c r="J16" i="2"/>
  <c r="H22" i="2"/>
  <c r="C27" i="2"/>
  <c r="H16" i="2"/>
  <c r="B27" i="2"/>
  <c r="G16" i="2"/>
  <c r="F26" i="2"/>
  <c r="G15" i="2"/>
  <c r="J13" i="2"/>
  <c r="K38" i="2" s="1"/>
  <c r="H19" i="2"/>
  <c r="F25" i="2"/>
  <c r="D31" i="2"/>
  <c r="D18" i="2"/>
  <c r="B24" i="2"/>
  <c r="D25" i="2"/>
  <c r="I13" i="2"/>
  <c r="J38" i="2" s="1"/>
  <c r="C25" i="2"/>
  <c r="H13" i="2"/>
  <c r="I38" i="2" s="1"/>
  <c r="D24" i="2"/>
  <c r="I31" i="2"/>
  <c r="D15" i="2"/>
  <c r="B21" i="2"/>
  <c r="K26" i="2"/>
  <c r="K13" i="2"/>
  <c r="L38" i="2" s="1"/>
  <c r="I19" i="2"/>
  <c r="B31" i="2"/>
  <c r="F22" i="2"/>
  <c r="A31" i="2"/>
  <c r="E22" i="2"/>
  <c r="E30" i="2"/>
  <c r="E21" i="2"/>
  <c r="I29" i="2"/>
  <c r="J27" i="2"/>
  <c r="F23" i="2"/>
  <c r="I14" i="2"/>
  <c r="C14" i="2"/>
  <c r="H15" i="2"/>
  <c r="G18" i="2"/>
  <c r="F21" i="2"/>
  <c r="K22" i="2"/>
  <c r="E24" i="2"/>
  <c r="D27" i="2"/>
  <c r="C30" i="2"/>
  <c r="D14" i="2"/>
  <c r="C17" i="2"/>
  <c r="B20" i="2"/>
  <c r="A23" i="2"/>
  <c r="F24" i="2"/>
  <c r="H28" i="2"/>
  <c r="H24" i="2"/>
  <c r="J18" i="2"/>
  <c r="K15" i="2"/>
  <c r="F30" i="2"/>
  <c r="H26" i="2"/>
  <c r="H21" i="2"/>
  <c r="J15" i="2"/>
  <c r="K29" i="2"/>
  <c r="K27" i="2"/>
  <c r="A26" i="2"/>
  <c r="H20" i="2"/>
  <c r="J14" i="2"/>
  <c r="C31" i="2"/>
  <c r="E27" i="2"/>
  <c r="J19" i="2"/>
  <c r="A14" i="2"/>
  <c r="G14" i="2"/>
  <c r="A16" i="2"/>
  <c r="F17" i="2"/>
  <c r="K18" i="2"/>
  <c r="E20" i="2"/>
  <c r="J21" i="2"/>
  <c r="D23" i="2"/>
  <c r="I24" i="2"/>
  <c r="C26" i="2"/>
  <c r="H27" i="2"/>
  <c r="B29" i="2"/>
  <c r="G30" i="2"/>
  <c r="C13" i="2"/>
  <c r="D38" i="2" s="1"/>
  <c r="H14" i="2"/>
  <c r="B16" i="2"/>
  <c r="G17" i="2"/>
  <c r="A19" i="2"/>
  <c r="F20" i="2"/>
  <c r="K21" i="2"/>
  <c r="E23" i="2"/>
  <c r="J24" i="2"/>
  <c r="B30" i="2"/>
  <c r="C28" i="2"/>
  <c r="D26" i="2"/>
  <c r="K23" i="2"/>
  <c r="A21" i="2"/>
  <c r="B18" i="2"/>
  <c r="C15" i="2"/>
  <c r="K31" i="2"/>
  <c r="A30" i="2"/>
  <c r="B28" i="2"/>
  <c r="B26" i="2"/>
  <c r="J23" i="2"/>
  <c r="K20" i="2"/>
  <c r="A18" i="2"/>
  <c r="B15" i="2"/>
  <c r="E31" i="2"/>
  <c r="E29" i="2"/>
  <c r="F27" i="2"/>
  <c r="G25" i="2"/>
  <c r="J22" i="2"/>
  <c r="K19" i="2"/>
  <c r="A17" i="2"/>
  <c r="B14" i="2"/>
  <c r="I30" i="2"/>
  <c r="J28" i="2"/>
  <c r="J26" i="2"/>
  <c r="K24" i="2"/>
  <c r="A22" i="2"/>
  <c r="B19" i="2"/>
  <c r="C16" i="2"/>
  <c r="D13" i="2"/>
  <c r="E38" i="2" s="1"/>
  <c r="K25" i="2"/>
  <c r="G20" i="2"/>
  <c r="H17" i="2"/>
  <c r="B17" i="2"/>
  <c r="A20" i="2"/>
  <c r="J25" i="2"/>
  <c r="I28" i="2"/>
  <c r="H31" i="2"/>
  <c r="I15" i="2"/>
  <c r="H18" i="2"/>
  <c r="G21" i="2"/>
  <c r="H30" i="2"/>
  <c r="I26" i="2"/>
  <c r="I21" i="2"/>
  <c r="A13" i="2"/>
  <c r="G28" i="2"/>
  <c r="G24" i="2"/>
  <c r="I18" i="2"/>
  <c r="J31" i="2"/>
  <c r="G23" i="2"/>
  <c r="I17" i="2"/>
  <c r="D29" i="2"/>
  <c r="E25" i="2"/>
  <c r="I22" i="2"/>
  <c r="K16" i="2"/>
  <c r="F13" i="2"/>
  <c r="G38" i="2" s="1"/>
  <c r="K14" i="2"/>
  <c r="E16" i="2"/>
  <c r="J17" i="2"/>
  <c r="D19" i="2"/>
  <c r="I20" i="2"/>
  <c r="C22" i="2"/>
  <c r="H23" i="2"/>
  <c r="B25" i="2"/>
  <c r="G26" i="2"/>
  <c r="A28" i="2"/>
  <c r="F29" i="2"/>
  <c r="K30" i="2"/>
  <c r="G13" i="2"/>
  <c r="H38" i="2" s="1"/>
  <c r="A15" i="2"/>
  <c r="F16" i="2"/>
  <c r="K17" i="2"/>
  <c r="E19" i="2"/>
  <c r="J20" i="2"/>
  <c r="D22" i="2"/>
  <c r="I23" i="2"/>
  <c r="G31" i="2"/>
  <c r="H29" i="2"/>
  <c r="I27" i="2"/>
  <c r="I25" i="2"/>
  <c r="C23" i="2"/>
  <c r="D20" i="2"/>
  <c r="E17" i="2"/>
  <c r="F14" i="2"/>
  <c r="F31" i="2"/>
  <c r="G29" i="2"/>
  <c r="G27" i="2"/>
  <c r="H25" i="2"/>
  <c r="B23" i="2"/>
  <c r="C20" i="2"/>
  <c r="D17" i="2"/>
  <c r="E14" i="2"/>
  <c r="J30" i="2"/>
  <c r="K28" i="2"/>
  <c r="A27" i="2"/>
  <c r="A25" i="2"/>
  <c r="B22" i="2"/>
  <c r="C19" i="2"/>
  <c r="D16" i="2"/>
  <c r="E13" i="2"/>
  <c r="F38" i="2" s="1"/>
  <c r="D30" i="2"/>
  <c r="D28" i="2"/>
  <c r="E26" i="2"/>
  <c r="C24" i="2"/>
  <c r="D21" i="2"/>
  <c r="E18" i="2"/>
  <c r="F15" i="2"/>
  <c r="A39" i="2" a="1"/>
  <c r="F39" i="2" a="1"/>
  <c r="H39" i="2" a="1"/>
  <c r="L39" i="2" a="1"/>
  <c r="I39" i="2" a="1"/>
  <c r="J39" i="2" a="1"/>
  <c r="G39" i="2" a="1"/>
  <c r="K39" i="2" a="1"/>
  <c r="D39" i="2" a="1"/>
  <c r="C39" i="2" a="1"/>
  <c r="E39" i="2" a="1"/>
  <c r="E43" i="2" l="1"/>
  <c r="E42" i="2"/>
  <c r="E39" i="2"/>
  <c r="E40" i="2"/>
  <c r="E44" i="2"/>
  <c r="E41" i="2"/>
  <c r="G44" i="2"/>
  <c r="G42" i="2"/>
  <c r="G41" i="2"/>
  <c r="G40" i="2"/>
  <c r="G39" i="2"/>
  <c r="G43" i="2"/>
  <c r="H44" i="2"/>
  <c r="H39" i="2"/>
  <c r="H43" i="2"/>
  <c r="H40" i="2"/>
  <c r="H42" i="2"/>
  <c r="H41" i="2"/>
  <c r="K43" i="2"/>
  <c r="K40" i="2"/>
  <c r="K39" i="2"/>
  <c r="K42" i="2"/>
  <c r="K41" i="2"/>
  <c r="K44" i="2"/>
  <c r="C39" i="2"/>
  <c r="C40" i="2"/>
  <c r="C41" i="2"/>
  <c r="C42" i="2"/>
  <c r="C43" i="2"/>
  <c r="C44" i="2"/>
  <c r="J44" i="2"/>
  <c r="J39" i="2"/>
  <c r="J40" i="2"/>
  <c r="J41" i="2"/>
  <c r="J42" i="2"/>
  <c r="J43" i="2"/>
  <c r="F39" i="2"/>
  <c r="F44" i="2"/>
  <c r="F42" i="2"/>
  <c r="F40" i="2"/>
  <c r="F43" i="2"/>
  <c r="F41" i="2"/>
  <c r="L44" i="2"/>
  <c r="L43" i="2"/>
  <c r="L40" i="2"/>
  <c r="L41" i="2"/>
  <c r="L39" i="2"/>
  <c r="L42" i="2"/>
  <c r="D43" i="2"/>
  <c r="D44" i="2"/>
  <c r="D42" i="2"/>
  <c r="D41" i="2"/>
  <c r="D40" i="2"/>
  <c r="D39" i="2"/>
  <c r="I39" i="2"/>
  <c r="I42" i="2"/>
  <c r="I41" i="2"/>
  <c r="I44" i="2"/>
  <c r="I43" i="2"/>
  <c r="I40" i="2"/>
  <c r="A44" i="2"/>
  <c r="B44" i="2"/>
  <c r="A40" i="2"/>
  <c r="B40" i="2"/>
  <c r="B39" i="2"/>
  <c r="A42" i="2"/>
  <c r="A39" i="2"/>
  <c r="A41" i="2"/>
  <c r="B42" i="2"/>
  <c r="B41" i="2"/>
  <c r="B43" i="2"/>
  <c r="A43" i="2"/>
</calcChain>
</file>

<file path=xl/sharedStrings.xml><?xml version="1.0" encoding="utf-8"?>
<sst xmlns="http://schemas.openxmlformats.org/spreadsheetml/2006/main" count="176" uniqueCount="42">
  <si>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</si>
  <si>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</si>
  <si>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</si>
  <si>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</si>
  <si>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</si>
  <si>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</si>
  <si>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</si>
  <si>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</si>
  <si>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</si>
  <si>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</si>
  <si>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</si>
  <si>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</si>
  <si>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</si>
  <si>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</si>
  <si>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</si>
  <si>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</si>
  <si>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</si>
  <si>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</si>
  <si>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Inciting incident</t>
  </si>
  <si>
    <t>Non-Key</t>
  </si>
  <si>
    <t>Midpoint</t>
  </si>
  <si>
    <t>Obstacle</t>
  </si>
  <si>
    <t>Climax 2</t>
  </si>
  <si>
    <t>Disaster</t>
  </si>
  <si>
    <t>Climax 3</t>
  </si>
  <si>
    <t>Wrap-up</t>
  </si>
  <si>
    <t>Crisis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</si>
  <si>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</si>
  <si>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</si>
  <si>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</si>
  <si>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</si>
  <si>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</si>
  <si>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</si>
  <si>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</si>
  <si>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</si>
  <si>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</si>
  <si>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</si>
  <si>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</si>
  <si>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</si>
  <si>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</si>
  <si>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</si>
  <si>
    <t>Climax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</si>
</sst>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8"/>
  <sheetViews>
    <sheetView tabSelected="1" workbookViewId="0">
      <selection activeCell="I8" sqref="I8"/>
    </sheetView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18</v>
      </c>
      <c r="D2" t="s">
        <v>41</v>
      </c>
      <c r="E2" t="s">
        <v>19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19</v>
      </c>
      <c r="L2" t="s">
        <v>19</v>
      </c>
      <c r="M2" t="s">
        <v>21</v>
      </c>
      <c r="N2" t="s">
        <v>19</v>
      </c>
      <c r="O2" t="s">
        <v>22</v>
      </c>
      <c r="P2" t="s">
        <v>23</v>
      </c>
      <c r="Q2" t="s">
        <v>24</v>
      </c>
      <c r="R2" t="s">
        <v>25</v>
      </c>
    </row>
    <row r="3" spans="1:18">
      <c r="A3" t="s">
        <v>18</v>
      </c>
      <c r="B3" t="s">
        <v>18</v>
      </c>
      <c r="C3" t="s">
        <v>19</v>
      </c>
      <c r="D3" t="s">
        <v>41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20</v>
      </c>
      <c r="K3" t="s">
        <v>19</v>
      </c>
      <c r="L3" t="s">
        <v>22</v>
      </c>
      <c r="M3" t="s">
        <v>19</v>
      </c>
      <c r="N3" t="s">
        <v>21</v>
      </c>
      <c r="O3" t="s">
        <v>24</v>
      </c>
      <c r="P3" t="s">
        <v>26</v>
      </c>
      <c r="Q3" t="s">
        <v>25</v>
      </c>
      <c r="R3" t="s">
        <v>19</v>
      </c>
    </row>
    <row r="4" spans="1:18">
      <c r="A4" t="s">
        <v>18</v>
      </c>
      <c r="B4" t="s">
        <v>19</v>
      </c>
      <c r="C4" t="s">
        <v>19</v>
      </c>
      <c r="D4" t="s">
        <v>41</v>
      </c>
      <c r="E4" t="s">
        <v>21</v>
      </c>
      <c r="F4" t="s">
        <v>19</v>
      </c>
      <c r="G4" t="s">
        <v>19</v>
      </c>
      <c r="H4" t="s">
        <v>19</v>
      </c>
      <c r="I4" t="s">
        <v>18</v>
      </c>
      <c r="J4" t="s">
        <v>20</v>
      </c>
      <c r="K4" t="s">
        <v>19</v>
      </c>
      <c r="L4" t="s">
        <v>18</v>
      </c>
      <c r="M4" t="s">
        <v>21</v>
      </c>
      <c r="N4" t="s">
        <v>22</v>
      </c>
      <c r="O4" t="s">
        <v>23</v>
      </c>
      <c r="P4" t="s">
        <v>24</v>
      </c>
      <c r="Q4" t="s">
        <v>19</v>
      </c>
      <c r="R4" t="s">
        <v>25</v>
      </c>
    </row>
    <row r="5" spans="1:18">
      <c r="A5" t="s">
        <v>18</v>
      </c>
      <c r="B5" t="s">
        <v>18</v>
      </c>
      <c r="C5" t="s">
        <v>41</v>
      </c>
      <c r="D5" t="s">
        <v>21</v>
      </c>
      <c r="E5" t="s">
        <v>19</v>
      </c>
      <c r="F5" t="s">
        <v>21</v>
      </c>
      <c r="G5" t="s">
        <v>19</v>
      </c>
      <c r="H5" t="s">
        <v>19</v>
      </c>
      <c r="I5" t="s">
        <v>19</v>
      </c>
      <c r="J5" t="s">
        <v>21</v>
      </c>
      <c r="K5" t="s">
        <v>19</v>
      </c>
      <c r="L5" t="s">
        <v>21</v>
      </c>
      <c r="M5" t="s">
        <v>20</v>
      </c>
      <c r="N5" t="s">
        <v>23</v>
      </c>
      <c r="O5" t="s">
        <v>26</v>
      </c>
      <c r="P5" t="s">
        <v>22</v>
      </c>
      <c r="Q5" t="s">
        <v>24</v>
      </c>
      <c r="R5" t="s">
        <v>25</v>
      </c>
    </row>
    <row r="6" spans="1:18">
      <c r="A6" t="s">
        <v>18</v>
      </c>
      <c r="B6" t="s">
        <v>18</v>
      </c>
      <c r="C6" t="s">
        <v>19</v>
      </c>
      <c r="D6" t="s">
        <v>41</v>
      </c>
      <c r="E6" t="s">
        <v>21</v>
      </c>
      <c r="F6" t="s">
        <v>21</v>
      </c>
      <c r="G6" t="s">
        <v>19</v>
      </c>
      <c r="H6" t="s">
        <v>21</v>
      </c>
      <c r="I6" t="s">
        <v>19</v>
      </c>
      <c r="J6" t="s">
        <v>21</v>
      </c>
      <c r="K6" t="s">
        <v>19</v>
      </c>
      <c r="L6" t="s">
        <v>20</v>
      </c>
      <c r="M6" t="s">
        <v>23</v>
      </c>
      <c r="N6" t="s">
        <v>26</v>
      </c>
      <c r="O6" t="s">
        <v>22</v>
      </c>
      <c r="P6" t="s">
        <v>24</v>
      </c>
      <c r="Q6" t="s">
        <v>25</v>
      </c>
      <c r="R6" t="s">
        <v>19</v>
      </c>
    </row>
    <row r="7" spans="1:18">
      <c r="A7" t="s">
        <v>19</v>
      </c>
      <c r="B7" t="s">
        <v>19</v>
      </c>
      <c r="C7" t="s">
        <v>18</v>
      </c>
      <c r="D7" t="s">
        <v>41</v>
      </c>
      <c r="E7" t="s">
        <v>19</v>
      </c>
      <c r="F7" t="s">
        <v>18</v>
      </c>
      <c r="G7" t="s">
        <v>18</v>
      </c>
      <c r="H7" t="s">
        <v>21</v>
      </c>
      <c r="I7" t="s">
        <v>20</v>
      </c>
      <c r="J7" t="s">
        <v>23</v>
      </c>
      <c r="K7" t="s">
        <v>19</v>
      </c>
      <c r="L7" t="s">
        <v>21</v>
      </c>
      <c r="M7" t="s">
        <v>21</v>
      </c>
      <c r="N7" t="s">
        <v>26</v>
      </c>
      <c r="O7" t="s">
        <v>22</v>
      </c>
      <c r="P7" t="s">
        <v>24</v>
      </c>
      <c r="Q7" t="s">
        <v>25</v>
      </c>
      <c r="R7" t="s">
        <v>19</v>
      </c>
    </row>
    <row r="8" spans="1:18">
      <c r="A8" t="s">
        <v>19</v>
      </c>
      <c r="B8" t="s">
        <v>18</v>
      </c>
      <c r="C8" t="s">
        <v>18</v>
      </c>
      <c r="D8" t="s">
        <v>18</v>
      </c>
      <c r="E8" t="s">
        <v>18</v>
      </c>
      <c r="F8" t="s">
        <v>41</v>
      </c>
      <c r="G8" t="s">
        <v>21</v>
      </c>
      <c r="H8" t="s">
        <v>19</v>
      </c>
      <c r="I8" t="s">
        <v>18</v>
      </c>
      <c r="J8" t="s">
        <v>21</v>
      </c>
      <c r="K8" t="s">
        <v>21</v>
      </c>
      <c r="L8" t="s">
        <v>21</v>
      </c>
      <c r="M8" t="s">
        <v>20</v>
      </c>
      <c r="N8" t="s">
        <v>26</v>
      </c>
      <c r="O8" t="s">
        <v>22</v>
      </c>
      <c r="P8" t="s">
        <v>24</v>
      </c>
      <c r="Q8" t="s">
        <v>25</v>
      </c>
      <c r="R8" t="s">
        <v>19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4"/>
  <sheetViews>
    <sheetView topLeftCell="A37" workbookViewId="0">
      <selection activeCell="B39" sqref="B39:L44"/>
    </sheetView>
  </sheetViews>
  <sheetFormatPr baseColWidth="10" defaultRowHeight="16"/>
  <cols>
    <col min="1" max="1" width="16.33203125" bestFit="1" customWidth="1"/>
  </cols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s="1" t="s">
        <v>27</v>
      </c>
      <c r="B2">
        <f>COUNTIFS(Sheet1!A:A,Sheet2!$A2)</f>
        <v>5</v>
      </c>
      <c r="C2">
        <f>COUNTIFS(Sheet1!B:B,Sheet2!$A2)</f>
        <v>4</v>
      </c>
      <c r="D2">
        <f>COUNTIFS(Sheet1!C:C,Sheet2!$A2)</f>
        <v>3</v>
      </c>
      <c r="E2">
        <f>COUNTIFS(Sheet1!D:D,Sheet2!$A2)</f>
        <v>1</v>
      </c>
      <c r="F2">
        <f>COUNTIFS(Sheet1!E:E,Sheet2!$A2)</f>
        <v>1</v>
      </c>
      <c r="G2">
        <f>COUNTIFS(Sheet1!F:F,Sheet2!$A2)</f>
        <v>1</v>
      </c>
      <c r="H2">
        <f>COUNTIFS(Sheet1!G:G,Sheet2!$A2)</f>
        <v>1</v>
      </c>
      <c r="I2">
        <f>COUNTIFS(Sheet1!H:H,Sheet2!$A2)</f>
        <v>0</v>
      </c>
      <c r="J2">
        <f>COUNTIFS(Sheet1!I:I,Sheet2!$A2)</f>
        <v>2</v>
      </c>
      <c r="K2">
        <f>COUNTIFS(Sheet1!J:J,Sheet2!$A2)</f>
        <v>0</v>
      </c>
      <c r="L2">
        <f>COUNTIFS(Sheet1!K:K,Sheet2!$A2)</f>
        <v>0</v>
      </c>
      <c r="M2">
        <f>COUNTIFS(Sheet1!L:L,Sheet2!$A2)</f>
        <v>1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</row>
    <row r="3" spans="1:19">
      <c r="A3" s="1" t="s">
        <v>28</v>
      </c>
      <c r="B3">
        <f>COUNTIFS(Sheet1!A:A,Sheet2!$A3)</f>
        <v>0</v>
      </c>
      <c r="C3">
        <f>COUNTIFS(Sheet1!B:B,Sheet2!$A3)</f>
        <v>0</v>
      </c>
      <c r="D3">
        <f>COUNTIFS(Sheet1!C:C,Sheet2!$A3)</f>
        <v>1</v>
      </c>
      <c r="E3">
        <f>COUNTIFS(Sheet1!D:D,Sheet2!$A3)</f>
        <v>5</v>
      </c>
      <c r="F3">
        <f>COUNTIFS(Sheet1!E:E,Sheet2!$A3)</f>
        <v>0</v>
      </c>
      <c r="G3">
        <f>COUNTIFS(Sheet1!F:F,Sheet2!$A3)</f>
        <v>1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</row>
    <row r="4" spans="1:19">
      <c r="A4" s="1" t="s">
        <v>29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1</v>
      </c>
      <c r="F4">
        <f>COUNTIFS(Sheet1!E:E,Sheet2!$A4)</f>
        <v>2</v>
      </c>
      <c r="G4">
        <f>COUNTIFS(Sheet1!F:F,Sheet2!$A4)</f>
        <v>2</v>
      </c>
      <c r="H4">
        <f>COUNTIFS(Sheet1!G:G,Sheet2!$A4)</f>
        <v>1</v>
      </c>
      <c r="I4">
        <f>COUNTIFS(Sheet1!H:H,Sheet2!$A4)</f>
        <v>2</v>
      </c>
      <c r="J4">
        <f>COUNTIFS(Sheet1!I:I,Sheet2!$A4)</f>
        <v>0</v>
      </c>
      <c r="K4">
        <f>COUNTIFS(Sheet1!J:J,Sheet2!$A4)</f>
        <v>4</v>
      </c>
      <c r="L4">
        <f>COUNTIFS(Sheet1!K:K,Sheet2!$A4)</f>
        <v>1</v>
      </c>
      <c r="M4">
        <f>COUNTIFS(Sheet1!L:L,Sheet2!$A4)</f>
        <v>3</v>
      </c>
      <c r="N4">
        <f>COUNTIFS(Sheet1!M:M,Sheet2!$A4)</f>
        <v>3</v>
      </c>
      <c r="O4">
        <f>COUNTIFS(Sheet1!N:N,Sheet2!$A4)</f>
        <v>1</v>
      </c>
      <c r="P4">
        <f>COUNTIFS(Sheet1!O:O,Sheet2!$A4)</f>
        <v>0</v>
      </c>
      <c r="Q4">
        <f>COUNTIFS(Sheet1!P:P,Sheet2!$A4)</f>
        <v>0</v>
      </c>
      <c r="R4">
        <f>COUNTIFS(Sheet1!Q:Q,Sheet2!$A4)</f>
        <v>0</v>
      </c>
      <c r="S4">
        <f>COUNTIFS(Sheet1!R:R,Sheet2!$A4)</f>
        <v>0</v>
      </c>
    </row>
    <row r="5" spans="1:19">
      <c r="A5" s="1" t="s">
        <v>30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1</v>
      </c>
      <c r="J5">
        <f>COUNTIFS(Sheet1!I:I,Sheet2!$A5)</f>
        <v>1</v>
      </c>
      <c r="K5">
        <f>COUNTIFS(Sheet1!J:J,Sheet2!$A5)</f>
        <v>2</v>
      </c>
      <c r="L5">
        <f>COUNTIFS(Sheet1!K:K,Sheet2!$A5)</f>
        <v>0</v>
      </c>
      <c r="M5">
        <f>COUNTIFS(Sheet1!L:L,Sheet2!$A5)</f>
        <v>1</v>
      </c>
      <c r="N5">
        <f>COUNTIFS(Sheet1!M:M,Sheet2!$A5)</f>
        <v>2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</row>
    <row r="6" spans="1:19">
      <c r="A6" s="1" t="s">
        <v>31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1</v>
      </c>
      <c r="L6">
        <f>COUNTIFS(Sheet1!K:K,Sheet2!$A6)</f>
        <v>0</v>
      </c>
      <c r="M6">
        <f>COUNTIFS(Sheet1!L:L,Sheet2!$A6)</f>
        <v>0</v>
      </c>
      <c r="N6">
        <f>COUNTIFS(Sheet1!M:M,Sheet2!$A6)</f>
        <v>1</v>
      </c>
      <c r="O6">
        <f>COUNTIFS(Sheet1!N:N,Sheet2!$A6)</f>
        <v>1</v>
      </c>
      <c r="P6">
        <f>COUNTIFS(Sheet1!O:O,Sheet2!$A6)</f>
        <v>1</v>
      </c>
      <c r="Q6">
        <f>COUNTIFS(Sheet1!P:P,Sheet2!$A6)</f>
        <v>1</v>
      </c>
      <c r="R6">
        <f>COUNTIFS(Sheet1!Q:Q,Sheet2!$A6)</f>
        <v>0</v>
      </c>
      <c r="S6">
        <f>COUNTIFS(Sheet1!R:R,Sheet2!$A6)</f>
        <v>0</v>
      </c>
    </row>
    <row r="7" spans="1:19">
      <c r="A7" s="1" t="s">
        <v>32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3</v>
      </c>
      <c r="P7">
        <f>COUNTIFS(Sheet1!O:O,Sheet2!$A7)</f>
        <v>1</v>
      </c>
      <c r="Q7">
        <f>COUNTIFS(Sheet1!P:P,Sheet2!$A7)</f>
        <v>1</v>
      </c>
      <c r="R7">
        <f>COUNTIFS(Sheet1!Q:Q,Sheet2!$A7)</f>
        <v>0</v>
      </c>
      <c r="S7">
        <f>COUNTIFS(Sheet1!R:R,Sheet2!$A7)</f>
        <v>0</v>
      </c>
    </row>
    <row r="8" spans="1:19">
      <c r="A8" s="1" t="s">
        <v>33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1</v>
      </c>
      <c r="N8">
        <f>COUNTIFS(Sheet1!M:M,Sheet2!$A8)</f>
        <v>0</v>
      </c>
      <c r="O8">
        <f>COUNTIFS(Sheet1!N:N,Sheet2!$A8)</f>
        <v>1</v>
      </c>
      <c r="P8">
        <f>COUNTIFS(Sheet1!O:O,Sheet2!$A8)</f>
        <v>4</v>
      </c>
      <c r="Q8">
        <f>COUNTIFS(Sheet1!P:P,Sheet2!$A8)</f>
        <v>1</v>
      </c>
      <c r="R8">
        <f>COUNTIFS(Sheet1!Q:Q,Sheet2!$A8)</f>
        <v>0</v>
      </c>
      <c r="S8">
        <f>COUNTIFS(Sheet1!R:R,Sheet2!$A8)</f>
        <v>0</v>
      </c>
    </row>
    <row r="9" spans="1:19">
      <c r="A9" s="1" t="s">
        <v>34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1</v>
      </c>
      <c r="Q9">
        <f>COUNTIFS(Sheet1!P:P,Sheet2!$A9)</f>
        <v>4</v>
      </c>
      <c r="R9">
        <f>COUNTIFS(Sheet1!Q:Q,Sheet2!$A9)</f>
        <v>2</v>
      </c>
      <c r="S9">
        <f>COUNTIFS(Sheet1!R:R,Sheet2!$A9)</f>
        <v>0</v>
      </c>
    </row>
    <row r="10" spans="1:19">
      <c r="A10" s="1" t="s">
        <v>35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4</v>
      </c>
      <c r="S10">
        <f>COUNTIFS(Sheet1!R:R,Sheet2!$A10)</f>
        <v>3</v>
      </c>
    </row>
    <row r="11" spans="1:19">
      <c r="A11" s="1" t="s">
        <v>36</v>
      </c>
      <c r="B11">
        <f>COUNTIFS(Sheet1!A:A,Sheet2!$A11)</f>
        <v>2</v>
      </c>
      <c r="C11">
        <f>COUNTIFS(Sheet1!B:B,Sheet2!$A11)</f>
        <v>3</v>
      </c>
      <c r="D11">
        <f>COUNTIFS(Sheet1!C:C,Sheet2!$A11)</f>
        <v>3</v>
      </c>
      <c r="E11">
        <f>COUNTIFS(Sheet1!D:D,Sheet2!$A11)</f>
        <v>0</v>
      </c>
      <c r="F11">
        <f>COUNTIFS(Sheet1!E:E,Sheet2!$A11)</f>
        <v>4</v>
      </c>
      <c r="G11">
        <f>COUNTIFS(Sheet1!F:F,Sheet2!$A11)</f>
        <v>3</v>
      </c>
      <c r="H11">
        <f>COUNTIFS(Sheet1!G:G,Sheet2!$A11)</f>
        <v>5</v>
      </c>
      <c r="I11">
        <f>COUNTIFS(Sheet1!H:H,Sheet2!$A11)</f>
        <v>4</v>
      </c>
      <c r="J11">
        <f>COUNTIFS(Sheet1!I:I,Sheet2!$A11)</f>
        <v>4</v>
      </c>
      <c r="K11">
        <f>COUNTIFS(Sheet1!J:J,Sheet2!$A11)</f>
        <v>0</v>
      </c>
      <c r="L11">
        <f>COUNTIFS(Sheet1!K:K,Sheet2!$A11)</f>
        <v>6</v>
      </c>
      <c r="M11">
        <f>COUNTIFS(Sheet1!L:L,Sheet2!$A11)</f>
        <v>1</v>
      </c>
      <c r="N11">
        <f>COUNTIFS(Sheet1!M:M,Sheet2!$A11)</f>
        <v>1</v>
      </c>
      <c r="O11">
        <f>COUNTIFS(Sheet1!N:N,Sheet2!$A11)</f>
        <v>1</v>
      </c>
      <c r="P11">
        <f>COUNTIFS(Sheet1!O:O,Sheet2!$A11)</f>
        <v>0</v>
      </c>
      <c r="Q11">
        <f>COUNTIFS(Sheet1!P:P,Sheet2!$A11)</f>
        <v>0</v>
      </c>
      <c r="R11">
        <f>COUNTIFS(Sheet1!Q:Q,Sheet2!$A11)</f>
        <v>1</v>
      </c>
      <c r="S11">
        <f>COUNTIFS(Sheet1!R:R,Sheet2!$A11)</f>
        <v>4</v>
      </c>
    </row>
    <row r="13" spans="1:19">
      <c r="A13">
        <f t="array" ref="A13:K31">TRANSPOSE(A1:S11)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19">
      <c r="A14" t="str">
        <v>Scene 1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</row>
    <row r="15" spans="1:19">
      <c r="A15" t="str">
        <v>Scene 2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</row>
    <row r="16" spans="1:19">
      <c r="A16" t="str">
        <v>Scene 3</v>
      </c>
      <c r="B16">
        <v>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</row>
    <row r="17" spans="1:11">
      <c r="A17" t="str">
        <v>Scene 4</v>
      </c>
      <c r="B17">
        <v>1</v>
      </c>
      <c r="C17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tr">
        <v>Scene 5</v>
      </c>
      <c r="B18">
        <v>1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>
      <c r="A19" t="str">
        <v>Scene 6</v>
      </c>
      <c r="B19">
        <v>1</v>
      </c>
      <c r="C19">
        <v>1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</row>
    <row r="20" spans="1:11">
      <c r="A20" t="str">
        <v>Scene 7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</row>
    <row r="21" spans="1:11">
      <c r="A21" t="str">
        <v>Scene 8</v>
      </c>
      <c r="B21">
        <v>0</v>
      </c>
      <c r="C21">
        <v>0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</row>
    <row r="22" spans="1:11">
      <c r="A22" t="str">
        <v>Scene 9</v>
      </c>
      <c r="B22">
        <v>2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</row>
    <row r="23" spans="1:11">
      <c r="A23" t="str">
        <v>Scene 10</v>
      </c>
      <c r="B23">
        <v>0</v>
      </c>
      <c r="C23">
        <v>0</v>
      </c>
      <c r="D23">
        <v>4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tr">
        <v>Scene 11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</row>
    <row r="25" spans="1:11">
      <c r="A25" t="str">
        <v>Scene 12</v>
      </c>
      <c r="B25">
        <v>1</v>
      </c>
      <c r="C25">
        <v>0</v>
      </c>
      <c r="D25">
        <v>3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</row>
    <row r="26" spans="1:11">
      <c r="A26" t="str">
        <v>Scene 13</v>
      </c>
      <c r="B26">
        <v>0</v>
      </c>
      <c r="C26">
        <v>0</v>
      </c>
      <c r="D26">
        <v>3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t="str">
        <v>Scene 14</v>
      </c>
      <c r="B27">
        <v>0</v>
      </c>
      <c r="C27">
        <v>0</v>
      </c>
      <c r="D27">
        <v>1</v>
      </c>
      <c r="E27">
        <v>0</v>
      </c>
      <c r="F27">
        <v>1</v>
      </c>
      <c r="G27">
        <v>3</v>
      </c>
      <c r="H27">
        <v>1</v>
      </c>
      <c r="I27">
        <v>0</v>
      </c>
      <c r="J27">
        <v>0</v>
      </c>
      <c r="K27">
        <v>1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4</v>
      </c>
      <c r="I28">
        <v>1</v>
      </c>
      <c r="J28">
        <v>0</v>
      </c>
      <c r="K28">
        <v>0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4</v>
      </c>
      <c r="J29">
        <v>0</v>
      </c>
      <c r="K29">
        <v>0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4</v>
      </c>
      <c r="K30">
        <v>1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4</v>
      </c>
    </row>
    <row r="33" spans="1:12">
      <c r="A33" t="s">
        <v>37</v>
      </c>
    </row>
    <row r="35" spans="1:12">
      <c r="A35" t="s">
        <v>38</v>
      </c>
      <c r="B35" s="2">
        <v>0.05</v>
      </c>
    </row>
    <row r="36" spans="1:12">
      <c r="A36" t="s">
        <v>39</v>
      </c>
      <c r="B36" s="3">
        <v>2</v>
      </c>
    </row>
    <row r="38" spans="1:12">
      <c r="B38" t="s">
        <v>40</v>
      </c>
      <c r="C38" t="str">
        <f>B13</f>
        <v>Inciting incident</v>
      </c>
      <c r="D38" t="str">
        <f t="shared" ref="D38:L38" si="0">C13</f>
        <v>Climax 1</v>
      </c>
      <c r="E38" t="str">
        <f t="shared" si="0"/>
        <v>Obstacle</v>
      </c>
      <c r="F38" t="str">
        <f t="shared" si="0"/>
        <v>Midpoint</v>
      </c>
      <c r="G38" t="str">
        <f t="shared" si="0"/>
        <v>Disaster</v>
      </c>
      <c r="H38" t="str">
        <f t="shared" si="0"/>
        <v>Crisis</v>
      </c>
      <c r="I38" t="str">
        <f t="shared" si="0"/>
        <v>Climax 2</v>
      </c>
      <c r="J38" t="str">
        <f t="shared" si="0"/>
        <v>Climax 3</v>
      </c>
      <c r="K38" t="str">
        <f t="shared" si="0"/>
        <v>Wrap-up</v>
      </c>
      <c r="L38" t="str">
        <f t="shared" si="0"/>
        <v>Non-key</v>
      </c>
    </row>
    <row r="39" spans="1:12">
      <c r="A39" t="str">
        <f t="array" ref="A39:B44">[1]!KAPPA(B14:K31,0,TRUE,B35,B36)</f>
        <v>kappa</v>
      </c>
      <c r="B39" s="4">
        <v>0.20542279411764705</v>
      </c>
      <c r="C39" s="5">
        <f t="array" ref="C39:C44">[1]!KAPPA(B14:K31, 1,,B35,B36)</f>
        <v>0.23561239547466795</v>
      </c>
      <c r="D39" s="6">
        <f t="array" ref="D39:D44">[1]!KAPPA(B14:K31, 2,,B35,B36)</f>
        <v>0.44537815126050417</v>
      </c>
      <c r="E39" s="6">
        <f t="array" ref="E39:E44">[1]!KAPPA(B14:K31, 3,,B35,B36)</f>
        <v>0.10849056603773581</v>
      </c>
      <c r="F39" s="6">
        <f t="array" ref="F39:F44">[1]!KAPPA(B14:K31, 4,,B35,B36)</f>
        <v>4.2016806722689024E-2</v>
      </c>
      <c r="G39" s="6">
        <f t="array" ref="G39:G44">[1]!KAPPA(B14:K31, 5,,B35,B36)</f>
        <v>-4.1322314049586834E-2</v>
      </c>
      <c r="H39" s="6">
        <f t="array" ref="H39:H44">[1]!KAPPA(B14:K31, 6,,B35,B36)</f>
        <v>0.16694214876033053</v>
      </c>
      <c r="I39" s="6">
        <f t="array" ref="I39:I44">[1]!KAPPA(B14:K31, 7,,B35,B36)</f>
        <v>0.24369747899159661</v>
      </c>
      <c r="J39" s="6">
        <f t="array" ref="J39:J44">[1]!KAPPA(B14:K31, 8,,B35,B36)</f>
        <v>0.29411764705882348</v>
      </c>
      <c r="K39" s="6">
        <f t="array" ref="K39:K44">[1]!KAPPA(B14:K31, 9,,B35,B36)</f>
        <v>0.3949579831932773</v>
      </c>
      <c r="L39" s="7">
        <f t="array" ref="L39:L44">[1]!KAPPA(B14:K31, 10,,B35,B36)</f>
        <v>0.20238095238095236</v>
      </c>
    </row>
    <row r="40" spans="1:12">
      <c r="A40" t="str">
        <v>s.e.</v>
      </c>
      <c r="B40" s="8">
        <v>2.1510278888864569E-2</v>
      </c>
      <c r="C40" s="9">
        <v>5.1434449987363969E-2</v>
      </c>
      <c r="D40" s="10">
        <v>5.1434449987363969E-2</v>
      </c>
      <c r="E40" s="10">
        <v>5.1434449987363969E-2</v>
      </c>
      <c r="F40" s="10">
        <v>5.1434449987363969E-2</v>
      </c>
      <c r="G40" s="10">
        <v>5.1434449987363969E-2</v>
      </c>
      <c r="H40" s="10">
        <v>5.1434449987363969E-2</v>
      </c>
      <c r="I40" s="10">
        <v>5.1434449987363969E-2</v>
      </c>
      <c r="J40" s="10">
        <v>5.1434449987363969E-2</v>
      </c>
      <c r="K40" s="10">
        <v>5.1434449987363969E-2</v>
      </c>
      <c r="L40" s="11">
        <v>5.1434449987363969E-2</v>
      </c>
    </row>
    <row r="41" spans="1:12">
      <c r="A41" t="str">
        <v>z-stat</v>
      </c>
      <c r="B41" s="8">
        <v>9.5499828328116294</v>
      </c>
      <c r="C41" s="9">
        <v>4.5808285212061453</v>
      </c>
      <c r="D41" s="10">
        <v>8.659140933166805</v>
      </c>
      <c r="E41" s="10">
        <v>2.1092976801421801</v>
      </c>
      <c r="F41" s="10">
        <v>0.81690008803460323</v>
      </c>
      <c r="G41" s="10">
        <v>-0.80339760724064491</v>
      </c>
      <c r="H41" s="10">
        <v>3.2457263332522004</v>
      </c>
      <c r="I41" s="10">
        <v>4.7380205106007036</v>
      </c>
      <c r="J41" s="10">
        <v>5.718300616242229</v>
      </c>
      <c r="K41" s="10">
        <v>7.6788608275252797</v>
      </c>
      <c r="L41" s="11">
        <v>3.9347354240333434</v>
      </c>
    </row>
    <row r="42" spans="1:12">
      <c r="A42" t="str">
        <v>p-value</v>
      </c>
      <c r="B42" s="8">
        <v>0</v>
      </c>
      <c r="C42" s="9">
        <v>4.6313747701365315E-6</v>
      </c>
      <c r="D42" s="10">
        <v>0</v>
      </c>
      <c r="E42" s="10">
        <v>3.4918894921129429E-2</v>
      </c>
      <c r="F42" s="10">
        <v>0.41398552749269135</v>
      </c>
      <c r="G42" s="10">
        <v>0.42174495758773478</v>
      </c>
      <c r="H42" s="10">
        <v>1.171513983158512E-3</v>
      </c>
      <c r="I42" s="10">
        <v>2.1581597333675262E-6</v>
      </c>
      <c r="J42" s="10">
        <v>1.0759466873011547E-8</v>
      </c>
      <c r="K42" s="10">
        <v>1.5987211554602254E-14</v>
      </c>
      <c r="L42" s="11">
        <v>8.3288394128189225E-5</v>
      </c>
    </row>
    <row r="43" spans="1:12">
      <c r="A43" t="str">
        <v>lower</v>
      </c>
      <c r="B43" s="8">
        <v>0.16326342219806025</v>
      </c>
      <c r="C43" s="9">
        <v>0.13480272593480797</v>
      </c>
      <c r="D43" s="10">
        <v>0.34456848172064419</v>
      </c>
      <c r="E43" s="10">
        <v>7.6808964978758174E-3</v>
      </c>
      <c r="F43" s="10">
        <v>-5.8792862817170971E-2</v>
      </c>
      <c r="G43" s="10">
        <v>-0.14213198358944681</v>
      </c>
      <c r="H43" s="10">
        <v>6.6132479220470539E-2</v>
      </c>
      <c r="I43" s="10">
        <v>0.14288780945173662</v>
      </c>
      <c r="J43" s="10">
        <v>0.1933079775189635</v>
      </c>
      <c r="K43" s="10">
        <v>0.29414831365341731</v>
      </c>
      <c r="L43" s="11">
        <v>0.10157128284109236</v>
      </c>
    </row>
    <row r="44" spans="1:12">
      <c r="A44" t="str">
        <v>upper</v>
      </c>
      <c r="B44" s="12">
        <v>0.24758216603723385</v>
      </c>
      <c r="C44" s="13">
        <v>0.33642206501452793</v>
      </c>
      <c r="D44" s="14">
        <v>0.54618782080036421</v>
      </c>
      <c r="E44" s="14">
        <v>0.20930023557759581</v>
      </c>
      <c r="F44" s="14">
        <v>0.14282647626254902</v>
      </c>
      <c r="G44" s="14">
        <v>5.9487355490273161E-2</v>
      </c>
      <c r="H44" s="14">
        <v>0.26775181830019051</v>
      </c>
      <c r="I44" s="14">
        <v>0.34450714853145659</v>
      </c>
      <c r="J44" s="14">
        <v>0.39492731659868346</v>
      </c>
      <c r="K44" s="14">
        <v>0.49576765273313728</v>
      </c>
      <c r="L44" s="15">
        <v>0.30319062192081236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2019-05-20T03:35:25Z</dcterms:modified>
</cp:coreProperties>
</file>