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A78D3366-585B-5447-A342-F06AD2B49CB4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C23" i="2" l="1"/>
  <c r="A29" i="2"/>
  <c r="J34" i="2"/>
  <c r="H40" i="2"/>
  <c r="F39" i="2"/>
  <c r="I31" i="2"/>
  <c r="A24" i="2"/>
  <c r="C16" i="2"/>
  <c r="E38" i="2"/>
  <c r="H30" i="2"/>
  <c r="K22" i="2"/>
  <c r="B15" i="2"/>
  <c r="J36" i="2"/>
  <c r="B29" i="2"/>
  <c r="D21" i="2"/>
  <c r="G13" i="2"/>
  <c r="H49" i="2" s="1"/>
  <c r="E31" i="2"/>
  <c r="F18" i="2"/>
  <c r="D24" i="2"/>
  <c r="B30" i="2"/>
  <c r="K35" i="2"/>
  <c r="I41" i="2"/>
  <c r="A38" i="2"/>
  <c r="D30" i="2"/>
  <c r="G22" i="2"/>
  <c r="I14" i="2"/>
  <c r="K36" i="2"/>
  <c r="C29" i="2"/>
  <c r="F21" i="2"/>
  <c r="H13" i="2"/>
  <c r="I49" i="2" s="1"/>
  <c r="E35" i="2"/>
  <c r="H27" i="2"/>
  <c r="J19" i="2"/>
  <c r="G41" i="2"/>
  <c r="F27" i="2"/>
  <c r="F14" i="2"/>
  <c r="D20" i="2"/>
  <c r="B26" i="2"/>
  <c r="K31" i="2"/>
  <c r="I37" i="2"/>
  <c r="F13" i="2"/>
  <c r="G49" i="2" s="1"/>
  <c r="H35" i="2"/>
  <c r="J27" i="2"/>
  <c r="B20" i="2"/>
  <c r="D42" i="2"/>
  <c r="G34" i="2"/>
  <c r="I26" i="2"/>
  <c r="A19" i="2"/>
  <c r="I40" i="2"/>
  <c r="K32" i="2"/>
  <c r="C25" i="2"/>
  <c r="F17" i="2"/>
  <c r="B39" i="2"/>
  <c r="H23" i="2"/>
  <c r="E17" i="2"/>
  <c r="G15" i="2"/>
  <c r="E21" i="2"/>
  <c r="C27" i="2"/>
  <c r="A33" i="2"/>
  <c r="J38" i="2"/>
  <c r="K41" i="2"/>
  <c r="C34" i="2"/>
  <c r="E26" i="2"/>
  <c r="H18" i="2"/>
  <c r="J40" i="2"/>
  <c r="B33" i="2"/>
  <c r="D25" i="2"/>
  <c r="G17" i="2"/>
  <c r="D39" i="2"/>
  <c r="F31" i="2"/>
  <c r="I23" i="2"/>
  <c r="A16" i="2"/>
  <c r="D35" i="2"/>
  <c r="I19" i="2"/>
  <c r="H33" i="2"/>
  <c r="E16" i="2"/>
  <c r="H37" i="2"/>
  <c r="J33" i="2"/>
  <c r="K29" i="2"/>
  <c r="A26" i="2"/>
  <c r="C22" i="2"/>
  <c r="D18" i="2"/>
  <c r="K15" i="2"/>
  <c r="J18" i="2"/>
  <c r="I21" i="2"/>
  <c r="H24" i="2"/>
  <c r="G27" i="2"/>
  <c r="F30" i="2"/>
  <c r="E33" i="2"/>
  <c r="D36" i="2"/>
  <c r="C39" i="2"/>
  <c r="B42" i="2"/>
  <c r="F41" i="2"/>
  <c r="G37" i="2"/>
  <c r="J29" i="2"/>
  <c r="K25" i="2"/>
  <c r="A22" i="2"/>
  <c r="C18" i="2"/>
  <c r="D14" i="2"/>
  <c r="E40" i="2"/>
  <c r="F36" i="2"/>
  <c r="G32" i="2"/>
  <c r="I28" i="2"/>
  <c r="J24" i="2"/>
  <c r="K20" i="2"/>
  <c r="B17" i="2"/>
  <c r="H42" i="2"/>
  <c r="I38" i="2"/>
  <c r="K34" i="2"/>
  <c r="A31" i="2"/>
  <c r="B27" i="2"/>
  <c r="D23" i="2"/>
  <c r="E19" i="2"/>
  <c r="F15" i="2"/>
  <c r="B41" i="2"/>
  <c r="C37" i="2"/>
  <c r="D33" i="2"/>
  <c r="F29" i="2"/>
  <c r="G25" i="2"/>
  <c r="H21" i="2"/>
  <c r="B14" i="2"/>
  <c r="A17" i="2"/>
  <c r="K19" i="2"/>
  <c r="J22" i="2"/>
  <c r="I25" i="2"/>
  <c r="H28" i="2"/>
  <c r="G31" i="2"/>
  <c r="F34" i="2"/>
  <c r="E37" i="2"/>
  <c r="D40" i="2"/>
  <c r="B13" i="2"/>
  <c r="C49" i="2" s="1"/>
  <c r="A40" i="2"/>
  <c r="B36" i="2"/>
  <c r="C32" i="2"/>
  <c r="E28" i="2"/>
  <c r="F24" i="2"/>
  <c r="G20" i="2"/>
  <c r="I16" i="2"/>
  <c r="I42" i="2"/>
  <c r="K38" i="2"/>
  <c r="A35" i="2"/>
  <c r="B31" i="2"/>
  <c r="D27" i="2"/>
  <c r="E23" i="2"/>
  <c r="F19" i="2"/>
  <c r="H15" i="2"/>
  <c r="C41" i="2"/>
  <c r="D37" i="2"/>
  <c r="F33" i="2"/>
  <c r="G29" i="2"/>
  <c r="H25" i="2"/>
  <c r="J21" i="2"/>
  <c r="K17" i="2"/>
  <c r="A14" i="2"/>
  <c r="H39" i="2"/>
  <c r="I35" i="2"/>
  <c r="J31" i="2"/>
  <c r="A28" i="2"/>
  <c r="B24" i="2"/>
  <c r="C20" i="2"/>
  <c r="E14" i="2"/>
  <c r="K13" i="2"/>
  <c r="L49" i="2" s="1"/>
  <c r="E13" i="2"/>
  <c r="F49" i="2" s="1"/>
  <c r="J14" i="2"/>
  <c r="D16" i="2"/>
  <c r="I17" i="2"/>
  <c r="C19" i="2"/>
  <c r="H20" i="2"/>
  <c r="B22" i="2"/>
  <c r="G23" i="2"/>
  <c r="A25" i="2"/>
  <c r="F26" i="2"/>
  <c r="K27" i="2"/>
  <c r="E29" i="2"/>
  <c r="J30" i="2"/>
  <c r="D32" i="2"/>
  <c r="I33" i="2"/>
  <c r="C35" i="2"/>
  <c r="H36" i="2"/>
  <c r="B38" i="2"/>
  <c r="G39" i="2"/>
  <c r="A41" i="2"/>
  <c r="F42" i="2"/>
  <c r="K42" i="2"/>
  <c r="K40" i="2"/>
  <c r="A39" i="2"/>
  <c r="B37" i="2"/>
  <c r="B35" i="2"/>
  <c r="C33" i="2"/>
  <c r="D31" i="2"/>
  <c r="D29" i="2"/>
  <c r="E27" i="2"/>
  <c r="F25" i="2"/>
  <c r="F23" i="2"/>
  <c r="G21" i="2"/>
  <c r="H19" i="2"/>
  <c r="H17" i="2"/>
  <c r="I15" i="2"/>
  <c r="J13" i="2"/>
  <c r="K49" i="2" s="1"/>
  <c r="J41" i="2"/>
  <c r="J39" i="2"/>
  <c r="K37" i="2"/>
  <c r="A36" i="2"/>
  <c r="A34" i="2"/>
  <c r="B32" i="2"/>
  <c r="C30" i="2"/>
  <c r="C28" i="2"/>
  <c r="D26" i="2"/>
  <c r="E24" i="2"/>
  <c r="E22" i="2"/>
  <c r="F20" i="2"/>
  <c r="G18" i="2"/>
  <c r="G16" i="2"/>
  <c r="H14" i="2"/>
  <c r="C42" i="2"/>
  <c r="C40" i="2"/>
  <c r="D38" i="2"/>
  <c r="E36" i="2"/>
  <c r="E34" i="2"/>
  <c r="F32" i="2"/>
  <c r="G30" i="2"/>
  <c r="G28" i="2"/>
  <c r="H26" i="2"/>
  <c r="I24" i="2"/>
  <c r="I22" i="2"/>
  <c r="J20" i="2"/>
  <c r="K18" i="2"/>
  <c r="K16" i="2"/>
  <c r="A15" i="2"/>
  <c r="G42" i="2"/>
  <c r="G40" i="2"/>
  <c r="H38" i="2"/>
  <c r="I36" i="2"/>
  <c r="I34" i="2"/>
  <c r="J32" i="2"/>
  <c r="K30" i="2"/>
  <c r="K28" i="2"/>
  <c r="A27" i="2"/>
  <c r="B25" i="2"/>
  <c r="B23" i="2"/>
  <c r="C21" i="2"/>
  <c r="D19" i="2"/>
  <c r="D17" i="2"/>
  <c r="E15" i="2"/>
  <c r="D13" i="2"/>
  <c r="E49" i="2" s="1"/>
  <c r="J17" i="2"/>
  <c r="J15" i="2"/>
  <c r="I13" i="2"/>
  <c r="J49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G35" i="2"/>
  <c r="A37" i="2"/>
  <c r="F38" i="2"/>
  <c r="K39" i="2"/>
  <c r="E41" i="2"/>
  <c r="J42" i="2"/>
  <c r="E42" i="2"/>
  <c r="F40" i="2"/>
  <c r="G38" i="2"/>
  <c r="G36" i="2"/>
  <c r="H34" i="2"/>
  <c r="I32" i="2"/>
  <c r="I30" i="2"/>
  <c r="J28" i="2"/>
  <c r="K26" i="2"/>
  <c r="K24" i="2"/>
  <c r="A23" i="2"/>
  <c r="B21" i="2"/>
  <c r="B19" i="2"/>
  <c r="C17" i="2"/>
  <c r="D15" i="2"/>
  <c r="C13" i="2"/>
  <c r="D49" i="2" s="1"/>
  <c r="D41" i="2"/>
  <c r="E39" i="2"/>
  <c r="F37" i="2"/>
  <c r="F35" i="2"/>
  <c r="G33" i="2"/>
  <c r="H31" i="2"/>
  <c r="H29" i="2"/>
  <c r="I27" i="2"/>
  <c r="J25" i="2"/>
  <c r="J23" i="2"/>
  <c r="K21" i="2"/>
  <c r="A20" i="2"/>
  <c r="A18" i="2"/>
  <c r="B16" i="2"/>
  <c r="C14" i="2"/>
  <c r="H41" i="2"/>
  <c r="I39" i="2"/>
  <c r="J37" i="2"/>
  <c r="J35" i="2"/>
  <c r="K33" i="2"/>
  <c r="A32" i="2"/>
  <c r="A30" i="2"/>
  <c r="B28" i="2"/>
  <c r="C26" i="2"/>
  <c r="C24" i="2"/>
  <c r="D22" i="2"/>
  <c r="E20" i="2"/>
  <c r="E18" i="2"/>
  <c r="F16" i="2"/>
  <c r="G14" i="2"/>
  <c r="A42" i="2"/>
  <c r="B40" i="2"/>
  <c r="C38" i="2"/>
  <c r="C36" i="2"/>
  <c r="D34" i="2"/>
  <c r="E32" i="2"/>
  <c r="E30" i="2"/>
  <c r="F28" i="2"/>
  <c r="G26" i="2"/>
  <c r="G24" i="2"/>
  <c r="H22" i="2"/>
  <c r="I20" i="2"/>
  <c r="I18" i="2"/>
  <c r="J16" i="2"/>
  <c r="K14" i="2"/>
  <c r="H50" i="2" a="1"/>
  <c r="A50" i="2" a="1"/>
  <c r="F50" i="2" a="1"/>
  <c r="E50" i="2" a="1"/>
  <c r="J50" i="2" a="1"/>
  <c r="G50" i="2" a="1"/>
  <c r="D50" i="2" a="1"/>
  <c r="L50" i="2" a="1"/>
  <c r="K50" i="2" a="1"/>
  <c r="I50" i="2" a="1"/>
  <c r="C50" i="2" a="1"/>
  <c r="C50" i="2" l="1"/>
  <c r="C55" i="2"/>
  <c r="C51" i="2"/>
  <c r="C52" i="2"/>
  <c r="C53" i="2"/>
  <c r="C54" i="2"/>
  <c r="I55" i="2"/>
  <c r="I54" i="2"/>
  <c r="I50" i="2"/>
  <c r="I51" i="2"/>
  <c r="I53" i="2"/>
  <c r="I52" i="2"/>
  <c r="K53" i="2"/>
  <c r="K50" i="2"/>
  <c r="K51" i="2"/>
  <c r="K54" i="2"/>
  <c r="K55" i="2"/>
  <c r="K52" i="2"/>
  <c r="L53" i="2"/>
  <c r="L51" i="2"/>
  <c r="L52" i="2"/>
  <c r="L55" i="2"/>
  <c r="L54" i="2"/>
  <c r="L50" i="2"/>
  <c r="D51" i="2"/>
  <c r="D54" i="2"/>
  <c r="D53" i="2"/>
  <c r="D52" i="2"/>
  <c r="D55" i="2"/>
  <c r="D50" i="2"/>
  <c r="G53" i="2"/>
  <c r="G50" i="2"/>
  <c r="G55" i="2"/>
  <c r="G51" i="2"/>
  <c r="G54" i="2"/>
  <c r="G52" i="2"/>
  <c r="J50" i="2"/>
  <c r="J55" i="2"/>
  <c r="J51" i="2"/>
  <c r="J54" i="2"/>
  <c r="J52" i="2"/>
  <c r="J53" i="2"/>
  <c r="E53" i="2"/>
  <c r="E50" i="2"/>
  <c r="E52" i="2"/>
  <c r="E51" i="2"/>
  <c r="E54" i="2"/>
  <c r="E55" i="2"/>
  <c r="F53" i="2"/>
  <c r="F54" i="2"/>
  <c r="F52" i="2"/>
  <c r="F51" i="2"/>
  <c r="F50" i="2"/>
  <c r="F55" i="2"/>
  <c r="B55" i="2"/>
  <c r="A52" i="2"/>
  <c r="A54" i="2"/>
  <c r="B52" i="2"/>
  <c r="B54" i="2"/>
  <c r="B50" i="2"/>
  <c r="A50" i="2"/>
  <c r="A55" i="2"/>
  <c r="B53" i="2"/>
  <c r="A53" i="2"/>
  <c r="B51" i="2"/>
  <c r="A51" i="2"/>
  <c r="H53" i="2"/>
  <c r="H54" i="2"/>
  <c r="H52" i="2"/>
  <c r="H51" i="2"/>
  <c r="H50" i="2"/>
  <c r="H55" i="2"/>
</calcChain>
</file>

<file path=xl/sharedStrings.xml><?xml version="1.0" encoding="utf-8"?>
<sst xmlns="http://schemas.openxmlformats.org/spreadsheetml/2006/main" count="246" uniqueCount="53">
  <si>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</si>
  <si>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</si>
  <si>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</si>
  <si>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</si>
  <si>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</si>
  <si>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</si>
  <si>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</si>
  <si>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</si>
  <si>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</si>
  <si>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</si>
  <si>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</si>
  <si>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</si>
  <si>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</si>
  <si>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</si>
  <si>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</si>
  <si>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</si>
  <si>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</si>
  <si>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</si>
  <si>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</si>
  <si>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</si>
  <si>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</si>
  <si>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</si>
  <si>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</si>
  <si>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</si>
  <si>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</si>
  <si>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</si>
  <si>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</si>
  <si>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</si>
  <si>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</si>
  <si>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Non-Key</t>
  </si>
  <si>
    <t>Inciting incident</t>
  </si>
  <si>
    <t>Obstacle</t>
  </si>
  <si>
    <t>Climax 1</t>
  </si>
  <si>
    <t>Climax 2</t>
  </si>
  <si>
    <t>Climax 3</t>
  </si>
  <si>
    <t>Wrap-up</t>
  </si>
  <si>
    <t>Midpoint</t>
  </si>
  <si>
    <t>Disaster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</si>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</sst>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"/>
  <sheetViews>
    <sheetView tabSelected="1" workbookViewId="0">
      <selection activeCell="A7" sqref="A7:XFD7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31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31</v>
      </c>
      <c r="Z2" t="s">
        <v>29</v>
      </c>
      <c r="AA2" t="s">
        <v>34</v>
      </c>
      <c r="AB2" t="s">
        <v>29</v>
      </c>
      <c r="AC2" t="s">
        <v>35</v>
      </c>
    </row>
    <row r="3" spans="1:29">
      <c r="A3" t="s">
        <v>30</v>
      </c>
      <c r="B3" t="s">
        <v>32</v>
      </c>
      <c r="C3" t="s">
        <v>31</v>
      </c>
      <c r="D3" t="s">
        <v>29</v>
      </c>
      <c r="E3" t="s">
        <v>29</v>
      </c>
      <c r="F3" t="s">
        <v>29</v>
      </c>
      <c r="G3" t="s">
        <v>29</v>
      </c>
      <c r="H3" t="s">
        <v>36</v>
      </c>
      <c r="I3" t="s">
        <v>31</v>
      </c>
      <c r="J3" t="s">
        <v>29</v>
      </c>
      <c r="K3" t="s">
        <v>29</v>
      </c>
      <c r="L3" t="s">
        <v>29</v>
      </c>
      <c r="M3" t="s">
        <v>37</v>
      </c>
      <c r="N3" t="s">
        <v>29</v>
      </c>
      <c r="O3" t="s">
        <v>29</v>
      </c>
      <c r="P3" t="s">
        <v>29</v>
      </c>
      <c r="Q3" t="s">
        <v>38</v>
      </c>
      <c r="R3" t="s">
        <v>29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34</v>
      </c>
      <c r="AB3" t="s">
        <v>29</v>
      </c>
      <c r="AC3" t="s">
        <v>35</v>
      </c>
    </row>
    <row r="4" spans="1:29">
      <c r="A4" t="s">
        <v>30</v>
      </c>
      <c r="B4" t="s">
        <v>32</v>
      </c>
      <c r="C4" t="s">
        <v>31</v>
      </c>
      <c r="D4" t="s">
        <v>36</v>
      </c>
      <c r="E4" t="s">
        <v>31</v>
      </c>
      <c r="F4" t="s">
        <v>29</v>
      </c>
      <c r="G4" t="s">
        <v>37</v>
      </c>
      <c r="H4" t="s">
        <v>29</v>
      </c>
      <c r="I4" t="s">
        <v>38</v>
      </c>
      <c r="J4" t="s">
        <v>29</v>
      </c>
      <c r="K4" t="s">
        <v>29</v>
      </c>
      <c r="L4" t="s">
        <v>29</v>
      </c>
      <c r="M4" t="s">
        <v>31</v>
      </c>
      <c r="N4" t="s">
        <v>29</v>
      </c>
      <c r="O4" t="s">
        <v>29</v>
      </c>
      <c r="P4" t="s">
        <v>29</v>
      </c>
      <c r="Q4" t="s">
        <v>31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33</v>
      </c>
      <c r="Y4" t="s">
        <v>29</v>
      </c>
      <c r="Z4" t="s">
        <v>29</v>
      </c>
      <c r="AA4" t="s">
        <v>34</v>
      </c>
      <c r="AB4" t="s">
        <v>29</v>
      </c>
      <c r="AC4" t="s">
        <v>35</v>
      </c>
    </row>
    <row r="5" spans="1:29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29</v>
      </c>
      <c r="K5" t="s">
        <v>29</v>
      </c>
      <c r="L5" t="s">
        <v>29</v>
      </c>
      <c r="M5" t="s">
        <v>36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29</v>
      </c>
      <c r="Y5" t="s">
        <v>33</v>
      </c>
      <c r="Z5" t="s">
        <v>29</v>
      </c>
      <c r="AA5" t="s">
        <v>34</v>
      </c>
      <c r="AB5" t="s">
        <v>29</v>
      </c>
      <c r="AC5" t="s">
        <v>35</v>
      </c>
    </row>
    <row r="6" spans="1:29">
      <c r="A6" t="s">
        <v>30</v>
      </c>
      <c r="B6" t="s">
        <v>30</v>
      </c>
      <c r="C6" t="s">
        <v>30</v>
      </c>
      <c r="D6" t="s">
        <v>29</v>
      </c>
      <c r="E6" t="s">
        <v>32</v>
      </c>
      <c r="F6" t="s">
        <v>29</v>
      </c>
      <c r="G6" t="s">
        <v>31</v>
      </c>
      <c r="H6" t="s">
        <v>31</v>
      </c>
      <c r="I6" t="s">
        <v>31</v>
      </c>
      <c r="J6" t="s">
        <v>29</v>
      </c>
      <c r="K6" t="s">
        <v>29</v>
      </c>
      <c r="L6" t="s">
        <v>29</v>
      </c>
      <c r="M6" t="s">
        <v>36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37</v>
      </c>
      <c r="V6" t="s">
        <v>29</v>
      </c>
      <c r="W6" t="s">
        <v>29</v>
      </c>
      <c r="X6" t="s">
        <v>29</v>
      </c>
      <c r="Y6" t="s">
        <v>29</v>
      </c>
      <c r="Z6" t="s">
        <v>38</v>
      </c>
      <c r="AA6" t="s">
        <v>33</v>
      </c>
      <c r="AB6" t="s">
        <v>34</v>
      </c>
      <c r="AC6" t="s">
        <v>35</v>
      </c>
    </row>
    <row r="7" spans="1:29">
      <c r="A7" t="s">
        <v>29</v>
      </c>
      <c r="B7" t="s">
        <v>32</v>
      </c>
      <c r="C7" t="s">
        <v>30</v>
      </c>
      <c r="D7" t="s">
        <v>29</v>
      </c>
      <c r="E7" t="s">
        <v>29</v>
      </c>
      <c r="F7" t="s">
        <v>29</v>
      </c>
      <c r="G7" t="s">
        <v>31</v>
      </c>
      <c r="H7" t="s">
        <v>29</v>
      </c>
      <c r="I7" t="s">
        <v>31</v>
      </c>
      <c r="J7" t="s">
        <v>31</v>
      </c>
      <c r="K7" t="s">
        <v>29</v>
      </c>
      <c r="L7" t="s">
        <v>29</v>
      </c>
      <c r="M7" t="s">
        <v>36</v>
      </c>
      <c r="N7" t="s">
        <v>29</v>
      </c>
      <c r="O7" t="s">
        <v>29</v>
      </c>
      <c r="P7" t="s">
        <v>31</v>
      </c>
      <c r="Q7" t="s">
        <v>30</v>
      </c>
      <c r="R7" t="s">
        <v>29</v>
      </c>
      <c r="S7" t="s">
        <v>29</v>
      </c>
      <c r="T7" t="s">
        <v>29</v>
      </c>
      <c r="U7" t="s">
        <v>31</v>
      </c>
      <c r="V7" t="s">
        <v>29</v>
      </c>
      <c r="W7" t="s">
        <v>29</v>
      </c>
      <c r="X7" t="s">
        <v>29</v>
      </c>
      <c r="Y7" t="s">
        <v>33</v>
      </c>
      <c r="Z7" t="s">
        <v>29</v>
      </c>
      <c r="AA7" t="s">
        <v>34</v>
      </c>
      <c r="AB7" t="s">
        <v>29</v>
      </c>
      <c r="AC7" t="s">
        <v>35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5"/>
  <sheetViews>
    <sheetView topLeftCell="A49" workbookViewId="0">
      <selection activeCell="B50" sqref="B50:L55"/>
    </sheetView>
  </sheetViews>
  <sheetFormatPr baseColWidth="10" defaultRowHeight="16"/>
  <cols>
    <col min="1" max="1" width="16.33203125" bestFit="1" customWidth="1"/>
  </cols>
  <sheetData>
    <row r="1" spans="1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s="1" t="s">
        <v>39</v>
      </c>
      <c r="B2">
        <f>COUNTIFS(Sheet1!A:A,Sheet2!$A2)</f>
        <v>4</v>
      </c>
      <c r="C2">
        <f>COUNTIFS(Sheet1!B:B,Sheet2!$A2)</f>
        <v>2</v>
      </c>
      <c r="D2">
        <f>COUNTIFS(Sheet1!C:C,Sheet2!$A2)</f>
        <v>2</v>
      </c>
      <c r="E2">
        <f>COUNTIFS(Sheet1!D:D,Sheet2!$A2)</f>
        <v>0</v>
      </c>
      <c r="F2">
        <f>COUNTIFS(Sheet1!E:E,Sheet2!$A2)</f>
        <v>0</v>
      </c>
      <c r="G2">
        <f>COUNTIFS(Sheet1!F:F,Sheet2!$A2)</f>
        <v>0</v>
      </c>
      <c r="H2">
        <f>COUNTIFS(Sheet1!G:G,Sheet2!$A2)</f>
        <v>1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1</v>
      </c>
      <c r="R2">
        <f>COUNTIFS(Sheet1!Q:Q,Sheet2!$A2)</f>
        <v>1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</row>
    <row r="3" spans="1:30">
      <c r="A3" s="1" t="s">
        <v>40</v>
      </c>
      <c r="B3">
        <f>COUNTIFS(Sheet1!A:A,Sheet2!$A3)</f>
        <v>0</v>
      </c>
      <c r="C3">
        <f>COUNTIFS(Sheet1!B:B,Sheet2!$A3)</f>
        <v>3</v>
      </c>
      <c r="D3">
        <f>COUNTIFS(Sheet1!C:C,Sheet2!$A3)</f>
        <v>0</v>
      </c>
      <c r="E3">
        <f>COUNTIFS(Sheet1!D:D,Sheet2!$A3)</f>
        <v>0</v>
      </c>
      <c r="F3">
        <f>COUNTIFS(Sheet1!E:E,Sheet2!$A3)</f>
        <v>1</v>
      </c>
      <c r="G3">
        <f>COUNTIFS(Sheet1!F:F,Sheet2!$A3)</f>
        <v>0</v>
      </c>
      <c r="H3">
        <f>COUNTIFS(Sheet1!G:G,Sheet2!$A3)</f>
        <v>1</v>
      </c>
      <c r="I3">
        <f>COUNTIFS(Sheet1!H:H,Sheet2!$A3)</f>
        <v>0</v>
      </c>
      <c r="J3">
        <f>COUNTIFS(Sheet1!I:I,Sheet2!$A3)</f>
        <v>1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</row>
    <row r="4" spans="1:30">
      <c r="A4" s="1" t="s">
        <v>41</v>
      </c>
      <c r="B4">
        <f>COUNTIFS(Sheet1!A:A,Sheet2!$A4)</f>
        <v>0</v>
      </c>
      <c r="C4">
        <f>COUNTIFS(Sheet1!B:B,Sheet2!$A4)</f>
        <v>0</v>
      </c>
      <c r="D4">
        <f>COUNTIFS(Sheet1!C:C,Sheet2!$A4)</f>
        <v>3</v>
      </c>
      <c r="E4">
        <f>COUNTIFS(Sheet1!D:D,Sheet2!$A4)</f>
        <v>0</v>
      </c>
      <c r="F4">
        <f>COUNTIFS(Sheet1!E:E,Sheet2!$A4)</f>
        <v>1</v>
      </c>
      <c r="G4">
        <f>COUNTIFS(Sheet1!F:F,Sheet2!$A4)</f>
        <v>0</v>
      </c>
      <c r="H4">
        <f>COUNTIFS(Sheet1!G:G,Sheet2!$A4)</f>
        <v>2</v>
      </c>
      <c r="I4">
        <f>COUNTIFS(Sheet1!H:H,Sheet2!$A4)</f>
        <v>1</v>
      </c>
      <c r="J4">
        <f>COUNTIFS(Sheet1!I:I,Sheet2!$A4)</f>
        <v>3</v>
      </c>
      <c r="K4">
        <f>COUNTIFS(Sheet1!J:J,Sheet2!$A4)</f>
        <v>2</v>
      </c>
      <c r="L4">
        <f>COUNTIFS(Sheet1!K:K,Sheet2!$A4)</f>
        <v>0</v>
      </c>
      <c r="M4">
        <f>COUNTIFS(Sheet1!L:L,Sheet2!$A4)</f>
        <v>0</v>
      </c>
      <c r="N4">
        <f>COUNTIFS(Sheet1!M:M,Sheet2!$A4)</f>
        <v>1</v>
      </c>
      <c r="O4">
        <f>COUNTIFS(Sheet1!N:N,Sheet2!$A4)</f>
        <v>0</v>
      </c>
      <c r="P4">
        <f>COUNTIFS(Sheet1!O:O,Sheet2!$A4)</f>
        <v>0</v>
      </c>
      <c r="Q4">
        <f>COUNTIFS(Sheet1!P:P,Sheet2!$A4)</f>
        <v>2</v>
      </c>
      <c r="R4">
        <f>COUNTIFS(Sheet1!Q:Q,Sheet2!$A4)</f>
        <v>1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  <c r="V4">
        <f>COUNTIFS(Sheet1!U:U,Sheet2!$A4)</f>
        <v>1</v>
      </c>
      <c r="W4">
        <f>COUNTIFS(Sheet1!V:V,Sheet2!$A4)</f>
        <v>1</v>
      </c>
      <c r="X4">
        <f>COUNTIFS(Sheet1!W:W,Sheet2!$A4)</f>
        <v>0</v>
      </c>
      <c r="Y4">
        <f>COUNTIFS(Sheet1!X:X,Sheet2!$A4)</f>
        <v>0</v>
      </c>
      <c r="Z4">
        <f>COUNTIFS(Sheet1!Y:Y,Sheet2!$A4)</f>
        <v>1</v>
      </c>
      <c r="AA4">
        <f>COUNTIFS(Sheet1!Z:Z,Sheet2!$A4)</f>
        <v>0</v>
      </c>
      <c r="AB4">
        <f>COUNTIFS(Sheet1!AA:AA,Sheet2!$A4)</f>
        <v>0</v>
      </c>
      <c r="AC4">
        <f>COUNTIFS(Sheet1!AB:AB,Sheet2!$A4)</f>
        <v>0</v>
      </c>
      <c r="AD4">
        <f>COUNTIFS(Sheet1!AC:AC,Sheet2!$A4)</f>
        <v>0</v>
      </c>
    </row>
    <row r="5" spans="1:30">
      <c r="A5" s="1" t="s">
        <v>42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1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1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3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</row>
    <row r="6" spans="1:30">
      <c r="A6" s="1" t="s">
        <v>43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1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1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1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</row>
    <row r="7" spans="1:30">
      <c r="A7" s="1" t="s">
        <v>44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1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1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1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</row>
    <row r="8" spans="1:30">
      <c r="A8" s="1" t="s">
        <v>45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1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1</v>
      </c>
      <c r="W8">
        <f>COUNTIFS(Sheet1!V:V,Sheet2!$A8)</f>
        <v>0</v>
      </c>
      <c r="X8">
        <f>COUNTIFS(Sheet1!W:W,Sheet2!$A8)</f>
        <v>0</v>
      </c>
      <c r="Y8">
        <f>COUNTIFS(Sheet1!X:X,Sheet2!$A8)</f>
        <v>1</v>
      </c>
      <c r="Z8">
        <f>COUNTIFS(Sheet1!Y:Y,Sheet2!$A8)</f>
        <v>2</v>
      </c>
      <c r="AA8">
        <f>COUNTIFS(Sheet1!Z:Z,Sheet2!$A8)</f>
        <v>0</v>
      </c>
      <c r="AB8">
        <f>COUNTIFS(Sheet1!AA:AA,Sheet2!$A8)</f>
        <v>1</v>
      </c>
      <c r="AC8">
        <f>COUNTIFS(Sheet1!AB:AB,Sheet2!$A8)</f>
        <v>0</v>
      </c>
      <c r="AD8">
        <f>COUNTIFS(Sheet1!AC:AC,Sheet2!$A8)</f>
        <v>0</v>
      </c>
    </row>
    <row r="9" spans="1:30">
      <c r="A9" s="1" t="s">
        <v>46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5</v>
      </c>
      <c r="AC9">
        <f>COUNTIFS(Sheet1!AB:AB,Sheet2!$A9)</f>
        <v>1</v>
      </c>
      <c r="AD9">
        <f>COUNTIFS(Sheet1!AC:AC,Sheet2!$A9)</f>
        <v>0</v>
      </c>
    </row>
    <row r="10" spans="1:30">
      <c r="A10" s="1" t="s">
        <v>47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6</v>
      </c>
    </row>
    <row r="11" spans="1:30">
      <c r="A11" s="1" t="s">
        <v>48</v>
      </c>
      <c r="B11">
        <f>COUNTIFS(Sheet1!A:A,Sheet2!$A11)</f>
        <v>2</v>
      </c>
      <c r="C11">
        <f>COUNTIFS(Sheet1!B:B,Sheet2!$A11)</f>
        <v>1</v>
      </c>
      <c r="D11">
        <f>COUNTIFS(Sheet1!C:C,Sheet2!$A11)</f>
        <v>1</v>
      </c>
      <c r="E11">
        <f>COUNTIFS(Sheet1!D:D,Sheet2!$A11)</f>
        <v>5</v>
      </c>
      <c r="F11">
        <f>COUNTIFS(Sheet1!E:E,Sheet2!$A11)</f>
        <v>4</v>
      </c>
      <c r="G11">
        <f>COUNTIFS(Sheet1!F:F,Sheet2!$A11)</f>
        <v>6</v>
      </c>
      <c r="H11">
        <f>COUNTIFS(Sheet1!G:G,Sheet2!$A11)</f>
        <v>1</v>
      </c>
      <c r="I11">
        <f>COUNTIFS(Sheet1!H:H,Sheet2!$A11)</f>
        <v>4</v>
      </c>
      <c r="J11">
        <f>COUNTIFS(Sheet1!I:I,Sheet2!$A11)</f>
        <v>1</v>
      </c>
      <c r="K11">
        <f>COUNTIFS(Sheet1!J:J,Sheet2!$A11)</f>
        <v>4</v>
      </c>
      <c r="L11">
        <f>COUNTIFS(Sheet1!K:K,Sheet2!$A11)</f>
        <v>5</v>
      </c>
      <c r="M11">
        <f>COUNTIFS(Sheet1!L:L,Sheet2!$A11)</f>
        <v>6</v>
      </c>
      <c r="N11">
        <f>COUNTIFS(Sheet1!M:M,Sheet2!$A11)</f>
        <v>1</v>
      </c>
      <c r="O11">
        <f>COUNTIFS(Sheet1!N:N,Sheet2!$A11)</f>
        <v>6</v>
      </c>
      <c r="P11">
        <f>COUNTIFS(Sheet1!O:O,Sheet2!$A11)</f>
        <v>6</v>
      </c>
      <c r="Q11">
        <f>COUNTIFS(Sheet1!P:P,Sheet2!$A11)</f>
        <v>3</v>
      </c>
      <c r="R11">
        <f>COUNTIFS(Sheet1!Q:Q,Sheet2!$A11)</f>
        <v>3</v>
      </c>
      <c r="S11">
        <f>COUNTIFS(Sheet1!R:R,Sheet2!$A11)</f>
        <v>6</v>
      </c>
      <c r="T11">
        <f>COUNTIFS(Sheet1!S:S,Sheet2!$A11)</f>
        <v>6</v>
      </c>
      <c r="U11">
        <f>COUNTIFS(Sheet1!T:T,Sheet2!$A11)</f>
        <v>6</v>
      </c>
      <c r="V11">
        <f>COUNTIFS(Sheet1!U:U,Sheet2!$A11)</f>
        <v>3</v>
      </c>
      <c r="W11">
        <f>COUNTIFS(Sheet1!V:V,Sheet2!$A11)</f>
        <v>5</v>
      </c>
      <c r="X11">
        <f>COUNTIFS(Sheet1!W:W,Sheet2!$A11)</f>
        <v>6</v>
      </c>
      <c r="Y11">
        <f>COUNTIFS(Sheet1!X:X,Sheet2!$A11)</f>
        <v>5</v>
      </c>
      <c r="Z11">
        <f>COUNTIFS(Sheet1!Y:Y,Sheet2!$A11)</f>
        <v>3</v>
      </c>
      <c r="AA11">
        <f>COUNTIFS(Sheet1!Z:Z,Sheet2!$A11)</f>
        <v>5</v>
      </c>
      <c r="AB11">
        <f>COUNTIFS(Sheet1!AA:AA,Sheet2!$A11)</f>
        <v>0</v>
      </c>
      <c r="AC11">
        <f>COUNTIFS(Sheet1!AB:AB,Sheet2!$A11)</f>
        <v>5</v>
      </c>
      <c r="AD11">
        <f>COUNTIFS(Sheet1!AC:AC,Sheet2!$A11)</f>
        <v>0</v>
      </c>
    </row>
    <row r="13" spans="1:30">
      <c r="A13">
        <f t="array" ref="A13:K42">TRANSPOSE(A1:AD11)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30">
      <c r="A14" t="str">
        <v>Scene 1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30">
      <c r="A15" t="str">
        <v>Scene 2</v>
      </c>
      <c r="B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30">
      <c r="A16" t="str">
        <v>Scene 3</v>
      </c>
      <c r="B16">
        <v>2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</row>
    <row r="18" spans="1:11">
      <c r="A18" t="str">
        <v>Scene 5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>
      <c r="A20" t="str">
        <v>Scene 7</v>
      </c>
      <c r="B20">
        <v>1</v>
      </c>
      <c r="C20">
        <v>1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t="str">
        <v>Scene 8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>
      <c r="A22" t="str">
        <v>Scene 9</v>
      </c>
      <c r="B22">
        <v>0</v>
      </c>
      <c r="C22">
        <v>1</v>
      </c>
      <c r="D22">
        <v>3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</row>
    <row r="23" spans="1:11">
      <c r="A23" t="str">
        <v>Scene 10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5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0</v>
      </c>
      <c r="C26">
        <v>0</v>
      </c>
      <c r="D26">
        <v>1</v>
      </c>
      <c r="E26">
        <v>3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t="str">
        <v>Scene 16</v>
      </c>
      <c r="B29">
        <v>1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>
      <c r="A30" t="str">
        <v>Scene 17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3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</row>
    <row r="33" spans="1:11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</row>
    <row r="34" spans="1:11">
      <c r="A34" t="str">
        <v>Scene 21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3</v>
      </c>
    </row>
    <row r="35" spans="1:11">
      <c r="A35" t="str">
        <v>Scene 22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</row>
    <row r="36" spans="1:11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5</v>
      </c>
    </row>
    <row r="38" spans="1:11">
      <c r="A38" t="str">
        <v>Scene 25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3</v>
      </c>
    </row>
    <row r="39" spans="1:11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5</v>
      </c>
    </row>
    <row r="40" spans="1:11">
      <c r="A40" t="str">
        <v>Scene 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5</v>
      </c>
      <c r="J40">
        <v>0</v>
      </c>
      <c r="K40">
        <v>0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5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0</v>
      </c>
    </row>
    <row r="44" spans="1:11">
      <c r="A44" t="s">
        <v>49</v>
      </c>
    </row>
    <row r="46" spans="1:11">
      <c r="A46" t="s">
        <v>50</v>
      </c>
      <c r="B46" s="2">
        <v>0.05</v>
      </c>
    </row>
    <row r="47" spans="1:11">
      <c r="A47" t="s">
        <v>51</v>
      </c>
      <c r="B47" s="3">
        <v>2</v>
      </c>
    </row>
    <row r="49" spans="1:12">
      <c r="B49" t="s">
        <v>52</v>
      </c>
      <c r="C49" t="str">
        <f>B13</f>
        <v>Inciting incident</v>
      </c>
      <c r="D49" t="str">
        <f t="shared" ref="D49:L49" si="0">C13</f>
        <v>Climax 1</v>
      </c>
      <c r="E49" t="str">
        <f t="shared" si="0"/>
        <v>Obstacle</v>
      </c>
      <c r="F49" t="str">
        <f t="shared" si="0"/>
        <v>Midpoint</v>
      </c>
      <c r="G49" t="str">
        <f t="shared" si="0"/>
        <v>Disaster</v>
      </c>
      <c r="H49" t="str">
        <f t="shared" si="0"/>
        <v>Crisis</v>
      </c>
      <c r="I49" t="str">
        <f t="shared" si="0"/>
        <v>Climax 2</v>
      </c>
      <c r="J49" t="str">
        <f t="shared" si="0"/>
        <v>Climax 3</v>
      </c>
      <c r="K49" t="str">
        <f t="shared" si="0"/>
        <v>Wrap-up</v>
      </c>
      <c r="L49" t="str">
        <f t="shared" si="0"/>
        <v>Non-key</v>
      </c>
    </row>
    <row r="50" spans="1:12">
      <c r="A50" t="str">
        <f t="array" ref="A50:B55">[1]!KAPPA(B14:K42,0,TRUE,B46,B47)</f>
        <v>kappa</v>
      </c>
      <c r="B50" s="4">
        <v>0.31287374478167668</v>
      </c>
      <c r="C50" s="5">
        <f t="array" ref="C50:C55">[1]!KAPPA(B14:K42, 1,,B46,B47)</f>
        <v>0.24305633017289466</v>
      </c>
      <c r="D50" s="6">
        <f t="array" ref="D50:D55">[1]!KAPPA(B14:K42, 2,,B46,B47)</f>
        <v>0.17142857142857143</v>
      </c>
      <c r="E50" s="6">
        <f t="array" ref="E50:E55">[1]!KAPPA(B14:K42, 3,,B46,B47)</f>
        <v>9.0118845500848935E-2</v>
      </c>
      <c r="F50" s="6">
        <f t="array" ref="F50:F55">[1]!KAPPA(B14:K42, 4,,B46,B47)</f>
        <v>0.21751479289940828</v>
      </c>
      <c r="G50" s="6">
        <f t="array" ref="G50:G55">[1]!KAPPA(B14:K42, 5,,B46,B47)</f>
        <v>-1.754385964912282E-2</v>
      </c>
      <c r="H50" s="6">
        <f t="array" ref="H50:H55">[1]!KAPPA(B14:K42, 6,,B46,B47)</f>
        <v>-1.754385964912282E-2</v>
      </c>
      <c r="I50" s="6">
        <f t="array" ref="I50:I55">[1]!KAPPA(B14:K42, 7,,B46,B47)</f>
        <v>3.3333333333333319E-2</v>
      </c>
      <c r="J50" s="6">
        <f t="array" ref="J50:J55">[1]!KAPPA(B14:K42, 8,,B46,B47)</f>
        <v>0.65476190476190477</v>
      </c>
      <c r="K50" s="6">
        <f t="array" ref="K50:K55">[1]!KAPPA(B14:K42, 9,,B46,B47)</f>
        <v>1</v>
      </c>
      <c r="L50" s="7">
        <f t="array" ref="L50:L55">[1]!KAPPA(B14:K42, 10,,B46,B47)</f>
        <v>0.39585038814396617</v>
      </c>
    </row>
    <row r="51" spans="1:12">
      <c r="A51" t="str">
        <v>s.e.</v>
      </c>
      <c r="B51" s="8">
        <v>2.4728850339667433E-2</v>
      </c>
      <c r="C51" s="9">
        <v>4.7946330148538413E-2</v>
      </c>
      <c r="D51" s="10">
        <v>4.7946330148538413E-2</v>
      </c>
      <c r="E51" s="10">
        <v>4.7946330148538413E-2</v>
      </c>
      <c r="F51" s="10">
        <v>4.7946330148538413E-2</v>
      </c>
      <c r="G51" s="10">
        <v>4.7946330148538413E-2</v>
      </c>
      <c r="H51" s="10">
        <v>4.7946330148538413E-2</v>
      </c>
      <c r="I51" s="10">
        <v>4.7946330148538413E-2</v>
      </c>
      <c r="J51" s="10">
        <v>4.7946330148538413E-2</v>
      </c>
      <c r="K51" s="10">
        <v>4.7946330148538413E-2</v>
      </c>
      <c r="L51" s="11">
        <v>4.7946330148538413E-2</v>
      </c>
    </row>
    <row r="52" spans="1:12">
      <c r="A52" t="str">
        <v>z-stat</v>
      </c>
      <c r="B52" s="8">
        <v>12.652175110615529</v>
      </c>
      <c r="C52" s="9">
        <v>5.0693416872553687</v>
      </c>
      <c r="D52" s="10">
        <v>3.5754263339338648</v>
      </c>
      <c r="E52" s="10">
        <v>1.8795775447601406</v>
      </c>
      <c r="F52" s="10">
        <v>4.5366306915575052</v>
      </c>
      <c r="G52" s="10">
        <v>-0.36590620376516186</v>
      </c>
      <c r="H52" s="10">
        <v>-0.36590620376516186</v>
      </c>
      <c r="I52" s="10">
        <v>0.69522178715380678</v>
      </c>
      <c r="J52" s="10">
        <v>13.656142247664066</v>
      </c>
      <c r="K52" s="10">
        <v>20.85665361461421</v>
      </c>
      <c r="L52" s="11">
        <v>8.2561144287292905</v>
      </c>
    </row>
    <row r="53" spans="1:12">
      <c r="A53" t="str">
        <v>p-value</v>
      </c>
      <c r="B53" s="8">
        <v>0</v>
      </c>
      <c r="C53" s="9">
        <v>3.9919401939592092E-7</v>
      </c>
      <c r="D53" s="10">
        <v>3.496576247470351E-4</v>
      </c>
      <c r="E53" s="10">
        <v>6.0165676003437696E-2</v>
      </c>
      <c r="F53" s="10">
        <v>5.7160073037021419E-6</v>
      </c>
      <c r="G53" s="10">
        <v>0.71443506698204851</v>
      </c>
      <c r="H53" s="10">
        <v>0.71443506698204851</v>
      </c>
      <c r="I53" s="10">
        <v>0.48691632056089151</v>
      </c>
      <c r="J53" s="10">
        <v>0</v>
      </c>
      <c r="K53" s="10">
        <v>0</v>
      </c>
      <c r="L53" s="11">
        <v>2.2204460492503131E-16</v>
      </c>
    </row>
    <row r="54" spans="1:12">
      <c r="A54" t="str">
        <v>lower</v>
      </c>
      <c r="B54" s="8">
        <v>0.26440608873684746</v>
      </c>
      <c r="C54" s="9">
        <v>0.14908324989089242</v>
      </c>
      <c r="D54" s="10">
        <v>7.7455491146569189E-2</v>
      </c>
      <c r="E54" s="10">
        <v>-3.8542347811533133E-3</v>
      </c>
      <c r="F54" s="10">
        <v>0.12354171261740604</v>
      </c>
      <c r="G54" s="10">
        <v>-0.11151693993112506</v>
      </c>
      <c r="H54" s="10">
        <v>-0.11151693993112506</v>
      </c>
      <c r="I54" s="10">
        <v>-6.0639746948668929E-2</v>
      </c>
      <c r="J54" s="10">
        <v>0.56078882447990253</v>
      </c>
      <c r="K54" s="10">
        <v>0.90602691971799776</v>
      </c>
      <c r="L54" s="11">
        <v>0.30187730786196393</v>
      </c>
    </row>
    <row r="55" spans="1:12">
      <c r="A55" t="str">
        <v>upper</v>
      </c>
      <c r="B55" s="12">
        <v>0.3613414008265059</v>
      </c>
      <c r="C55" s="13">
        <v>0.33702941045489693</v>
      </c>
      <c r="D55" s="14">
        <v>0.26540165171057367</v>
      </c>
      <c r="E55" s="14">
        <v>0.18409192578285119</v>
      </c>
      <c r="F55" s="14">
        <v>0.31148787318141052</v>
      </c>
      <c r="G55" s="14">
        <v>7.6429220632879422E-2</v>
      </c>
      <c r="H55" s="14">
        <v>7.6429220632879422E-2</v>
      </c>
      <c r="I55" s="14">
        <v>0.12730641361533557</v>
      </c>
      <c r="J55" s="14">
        <v>0.74873498504390701</v>
      </c>
      <c r="K55" s="14">
        <v>1.0939730802820022</v>
      </c>
      <c r="L55" s="15">
        <v>0.48982346842596841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2019-05-19T10:29:33Z</dcterms:created>
  <dcterms:modified xsi:type="dcterms:W3CDTF">2019-05-19T14:43:58Z</dcterms:modified>
</cp:coreProperties>
</file>