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BD5DB170-8F76-734B-B8E0-D612C0B1C931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F14" i="2" l="1"/>
  <c r="B22" i="2"/>
  <c r="I29" i="2"/>
  <c r="I37" i="2"/>
  <c r="D54" i="2"/>
  <c r="E45" i="2"/>
  <c r="I31" i="2"/>
  <c r="A52" i="2"/>
  <c r="H27" i="2"/>
  <c r="G47" i="2"/>
  <c r="D22" i="2"/>
  <c r="A44" i="2"/>
  <c r="D16" i="2"/>
  <c r="K23" i="2"/>
  <c r="K31" i="2"/>
  <c r="G39" i="2"/>
  <c r="F52" i="2"/>
  <c r="A42" i="2"/>
  <c r="B27" i="2"/>
  <c r="C47" i="2"/>
  <c r="J19" i="2"/>
  <c r="A43" i="2"/>
  <c r="D15" i="2"/>
  <c r="E36" i="2"/>
  <c r="B18" i="2"/>
  <c r="B26" i="2"/>
  <c r="I33" i="2"/>
  <c r="E41" i="2"/>
  <c r="C50" i="2"/>
  <c r="I38" i="2"/>
  <c r="B20" i="2"/>
  <c r="G40" i="2"/>
  <c r="A14" i="2"/>
  <c r="J35" i="2"/>
  <c r="K52" i="2"/>
  <c r="G30" i="2"/>
  <c r="D20" i="2"/>
  <c r="K27" i="2"/>
  <c r="G35" i="2"/>
  <c r="G43" i="2"/>
  <c r="J47" i="2"/>
  <c r="H35" i="2"/>
  <c r="D55" i="2"/>
  <c r="I34" i="2"/>
  <c r="H52" i="2"/>
  <c r="B28" i="2"/>
  <c r="E49" i="2"/>
  <c r="F23" i="2"/>
  <c r="I15" i="2"/>
  <c r="D43" i="2"/>
  <c r="A20" i="2"/>
  <c r="H16" i="2"/>
  <c r="H20" i="2"/>
  <c r="H24" i="2"/>
  <c r="D28" i="2"/>
  <c r="D32" i="2"/>
  <c r="D36" i="2"/>
  <c r="K39" i="2"/>
  <c r="I55" i="2"/>
  <c r="I51" i="2"/>
  <c r="D47" i="2"/>
  <c r="F41" i="2"/>
  <c r="D34" i="2"/>
  <c r="F17" i="2"/>
  <c r="K50" i="2"/>
  <c r="A40" i="2"/>
  <c r="B25" i="2"/>
  <c r="G55" i="2"/>
  <c r="B47" i="2"/>
  <c r="D33" i="2"/>
  <c r="F27" i="2"/>
  <c r="J55" i="2"/>
  <c r="K47" i="2"/>
  <c r="I35" i="2"/>
  <c r="J20" i="2"/>
  <c r="I47" i="2"/>
  <c r="A35" i="2"/>
  <c r="F19" i="2"/>
  <c r="E13" i="2"/>
  <c r="F62" i="2" s="1"/>
  <c r="C15" i="2"/>
  <c r="E17" i="2"/>
  <c r="C19" i="2"/>
  <c r="A21" i="2"/>
  <c r="C23" i="2"/>
  <c r="A25" i="2"/>
  <c r="J26" i="2"/>
  <c r="A29" i="2"/>
  <c r="J30" i="2"/>
  <c r="H32" i="2"/>
  <c r="J34" i="2"/>
  <c r="H36" i="2"/>
  <c r="F38" i="2"/>
  <c r="H40" i="2"/>
  <c r="F42" i="2"/>
  <c r="E55" i="2"/>
  <c r="C53" i="2"/>
  <c r="E51" i="2"/>
  <c r="D49" i="2"/>
  <c r="E46" i="2"/>
  <c r="K43" i="2"/>
  <c r="I40" i="2"/>
  <c r="J36" i="2"/>
  <c r="H33" i="2"/>
  <c r="E30" i="2"/>
  <c r="H22" i="2"/>
  <c r="J16" i="2"/>
  <c r="J53" i="2"/>
  <c r="B49" i="2"/>
  <c r="I44" i="2"/>
  <c r="A38" i="2"/>
  <c r="D30" i="2"/>
  <c r="F24" i="2"/>
  <c r="D17" i="2"/>
  <c r="B54" i="2"/>
  <c r="J50" i="2"/>
  <c r="H45" i="2"/>
  <c r="G38" i="2"/>
  <c r="I32" i="2"/>
  <c r="G25" i="2"/>
  <c r="J17" i="2"/>
  <c r="F55" i="2"/>
  <c r="F51" i="2"/>
  <c r="A46" i="2"/>
  <c r="K40" i="2"/>
  <c r="J33" i="2"/>
  <c r="A26" i="2"/>
  <c r="C20" i="2"/>
  <c r="B13" i="2"/>
  <c r="C62" i="2" s="1"/>
  <c r="D46" i="2"/>
  <c r="E39" i="2"/>
  <c r="H31" i="2"/>
  <c r="J23" i="2"/>
  <c r="B16" i="2"/>
  <c r="J48" i="2"/>
  <c r="F35" i="2"/>
  <c r="I27" i="2"/>
  <c r="J14" i="2"/>
  <c r="J18" i="2"/>
  <c r="F22" i="2"/>
  <c r="F26" i="2"/>
  <c r="F30" i="2"/>
  <c r="B34" i="2"/>
  <c r="B38" i="2"/>
  <c r="B42" i="2"/>
  <c r="K53" i="2"/>
  <c r="I49" i="2"/>
  <c r="E44" i="2"/>
  <c r="C38" i="2"/>
  <c r="A31" i="2"/>
  <c r="C25" i="2"/>
  <c r="K54" i="2"/>
  <c r="D45" i="2"/>
  <c r="J32" i="2"/>
  <c r="D19" i="2"/>
  <c r="C51" i="2"/>
  <c r="B41" i="2"/>
  <c r="E20" i="2"/>
  <c r="G52" i="2"/>
  <c r="G41" i="2"/>
  <c r="G28" i="2"/>
  <c r="A15" i="2"/>
  <c r="I42" i="2"/>
  <c r="D27" i="2"/>
  <c r="I13" i="2"/>
  <c r="J62" i="2" s="1"/>
  <c r="K15" i="2"/>
  <c r="I17" i="2"/>
  <c r="G19" i="2"/>
  <c r="I21" i="2"/>
  <c r="G23" i="2"/>
  <c r="E25" i="2"/>
  <c r="G27" i="2"/>
  <c r="E29" i="2"/>
  <c r="C31" i="2"/>
  <c r="E33" i="2"/>
  <c r="C35" i="2"/>
  <c r="A37" i="2"/>
  <c r="C39" i="2"/>
  <c r="A41" i="2"/>
  <c r="J42" i="2"/>
  <c r="H54" i="2"/>
  <c r="J52" i="2"/>
  <c r="A51" i="2"/>
  <c r="D48" i="2"/>
  <c r="J45" i="2"/>
  <c r="E43" i="2"/>
  <c r="F39" i="2"/>
  <c r="C36" i="2"/>
  <c r="K32" i="2"/>
  <c r="J27" i="2"/>
  <c r="A22" i="2"/>
  <c r="K14" i="2"/>
  <c r="E52" i="2"/>
  <c r="H48" i="2"/>
  <c r="B43" i="2"/>
  <c r="E35" i="2"/>
  <c r="G29" i="2"/>
  <c r="G22" i="2"/>
  <c r="I14" i="2"/>
  <c r="I53" i="2"/>
  <c r="F49" i="2"/>
  <c r="H43" i="2"/>
  <c r="J37" i="2"/>
  <c r="I30" i="2"/>
  <c r="A23" i="2"/>
  <c r="C17" i="2"/>
  <c r="E54" i="2"/>
  <c r="J49" i="2"/>
  <c r="F45" i="2"/>
  <c r="A39" i="2"/>
  <c r="D31" i="2"/>
  <c r="F25" i="2"/>
  <c r="D18" i="2"/>
  <c r="C49" i="2"/>
  <c r="K45" i="2"/>
  <c r="K38" i="2"/>
  <c r="B31" i="2"/>
  <c r="E23" i="2"/>
  <c r="H15" i="2"/>
  <c r="J44" i="2"/>
  <c r="D41" i="2"/>
  <c r="F37" i="2"/>
  <c r="G33" i="2"/>
  <c r="H29" i="2"/>
  <c r="J25" i="2"/>
  <c r="K21" i="2"/>
  <c r="A18" i="2"/>
  <c r="C14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43" i="2"/>
  <c r="A55" i="2"/>
  <c r="G53" i="2"/>
  <c r="B52" i="2"/>
  <c r="H50" i="2"/>
  <c r="I48" i="2"/>
  <c r="J46" i="2"/>
  <c r="K44" i="2"/>
  <c r="H42" i="2"/>
  <c r="B40" i="2"/>
  <c r="G37" i="2"/>
  <c r="K34" i="2"/>
  <c r="E32" i="2"/>
  <c r="J29" i="2"/>
  <c r="G24" i="2"/>
  <c r="E19" i="2"/>
  <c r="D14" i="2"/>
  <c r="F53" i="2"/>
  <c r="G50" i="2"/>
  <c r="I46" i="2"/>
  <c r="G42" i="2"/>
  <c r="D37" i="2"/>
  <c r="C32" i="2"/>
  <c r="A27" i="2"/>
  <c r="J21" i="2"/>
  <c r="I16" i="2"/>
  <c r="C55" i="2"/>
  <c r="D52" i="2"/>
  <c r="A49" i="2"/>
  <c r="B45" i="2"/>
  <c r="F40" i="2"/>
  <c r="D35" i="2"/>
  <c r="A30" i="2"/>
  <c r="K24" i="2"/>
  <c r="I19" i="2"/>
  <c r="G14" i="2"/>
  <c r="A54" i="2"/>
  <c r="B51" i="2"/>
  <c r="F47" i="2"/>
  <c r="F43" i="2"/>
  <c r="D38" i="2"/>
  <c r="C33" i="2"/>
  <c r="A28" i="2"/>
  <c r="I22" i="2"/>
  <c r="H17" i="2"/>
  <c r="D50" i="2"/>
  <c r="E47" i="2"/>
  <c r="F44" i="2"/>
  <c r="J40" i="2"/>
  <c r="K36" i="2"/>
  <c r="B33" i="2"/>
  <c r="C29" i="2"/>
  <c r="D25" i="2"/>
  <c r="F21" i="2"/>
  <c r="G17" i="2"/>
  <c r="H13" i="2"/>
  <c r="I62" i="2" s="1"/>
  <c r="B29" i="2"/>
  <c r="G26" i="2"/>
  <c r="A24" i="2"/>
  <c r="D21" i="2"/>
  <c r="I18" i="2"/>
  <c r="C16" i="2"/>
  <c r="G13" i="2"/>
  <c r="H62" i="2" s="1"/>
  <c r="G54" i="2"/>
  <c r="B53" i="2"/>
  <c r="H51" i="2"/>
  <c r="B50" i="2"/>
  <c r="C48" i="2"/>
  <c r="C46" i="2"/>
  <c r="D44" i="2"/>
  <c r="K41" i="2"/>
  <c r="D39" i="2"/>
  <c r="I36" i="2"/>
  <c r="C34" i="2"/>
  <c r="F31" i="2"/>
  <c r="K28" i="2"/>
  <c r="E26" i="2"/>
  <c r="I23" i="2"/>
  <c r="C21" i="2"/>
  <c r="H18" i="2"/>
  <c r="A16" i="2"/>
  <c r="F13" i="2"/>
  <c r="G62" i="2" s="1"/>
  <c r="J54" i="2"/>
  <c r="E53" i="2"/>
  <c r="K51" i="2"/>
  <c r="F50" i="2"/>
  <c r="G48" i="2"/>
  <c r="G46" i="2"/>
  <c r="H44" i="2"/>
  <c r="E42" i="2"/>
  <c r="I39" i="2"/>
  <c r="C37" i="2"/>
  <c r="H34" i="2"/>
  <c r="A32" i="2"/>
  <c r="F29" i="2"/>
  <c r="K26" i="2"/>
  <c r="C24" i="2"/>
  <c r="H21" i="2"/>
  <c r="B19" i="2"/>
  <c r="F16" i="2"/>
  <c r="K13" i="2"/>
  <c r="L62" i="2" s="1"/>
  <c r="B55" i="2"/>
  <c r="H53" i="2"/>
  <c r="C52" i="2"/>
  <c r="I50" i="2"/>
  <c r="K48" i="2"/>
  <c r="K46" i="2"/>
  <c r="A45" i="2"/>
  <c r="K42" i="2"/>
  <c r="C40" i="2"/>
  <c r="H37" i="2"/>
  <c r="B35" i="2"/>
  <c r="F32" i="2"/>
  <c r="K29" i="2"/>
  <c r="E27" i="2"/>
  <c r="I24" i="2"/>
  <c r="C22" i="2"/>
  <c r="H19" i="2"/>
  <c r="K16" i="2"/>
  <c r="E14" i="2"/>
  <c r="K49" i="2"/>
  <c r="F48" i="2"/>
  <c r="A47" i="2"/>
  <c r="G45" i="2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62" i="2" s="1"/>
  <c r="F28" i="2"/>
  <c r="K25" i="2"/>
  <c r="D23" i="2"/>
  <c r="I20" i="2"/>
  <c r="C18" i="2"/>
  <c r="F15" i="2"/>
  <c r="H55" i="2"/>
  <c r="C54" i="2"/>
  <c r="I52" i="2"/>
  <c r="D51" i="2"/>
  <c r="H49" i="2"/>
  <c r="H47" i="2"/>
  <c r="I45" i="2"/>
  <c r="J43" i="2"/>
  <c r="C41" i="2"/>
  <c r="H38" i="2"/>
  <c r="B36" i="2"/>
  <c r="F33" i="2"/>
  <c r="K30" i="2"/>
  <c r="E28" i="2"/>
  <c r="H25" i="2"/>
  <c r="B23" i="2"/>
  <c r="G20" i="2"/>
  <c r="K17" i="2"/>
  <c r="E15" i="2"/>
  <c r="K55" i="2"/>
  <c r="F54" i="2"/>
  <c r="A53" i="2"/>
  <c r="G51" i="2"/>
  <c r="A50" i="2"/>
  <c r="A48" i="2"/>
  <c r="B46" i="2"/>
  <c r="C44" i="2"/>
  <c r="H41" i="2"/>
  <c r="B39" i="2"/>
  <c r="G36" i="2"/>
  <c r="K33" i="2"/>
  <c r="E31" i="2"/>
  <c r="J28" i="2"/>
  <c r="C26" i="2"/>
  <c r="H23" i="2"/>
  <c r="B21" i="2"/>
  <c r="E18" i="2"/>
  <c r="J15" i="2"/>
  <c r="D13" i="2"/>
  <c r="E62" i="2" s="1"/>
  <c r="I54" i="2"/>
  <c r="D53" i="2"/>
  <c r="J51" i="2"/>
  <c r="E50" i="2"/>
  <c r="E48" i="2"/>
  <c r="F46" i="2"/>
  <c r="G44" i="2"/>
  <c r="C42" i="2"/>
  <c r="H39" i="2"/>
  <c r="B37" i="2"/>
  <c r="E34" i="2"/>
  <c r="J31" i="2"/>
  <c r="D29" i="2"/>
  <c r="H26" i="2"/>
  <c r="B24" i="2"/>
  <c r="G21" i="2"/>
  <c r="K18" i="2"/>
  <c r="E16" i="2"/>
  <c r="J13" i="2"/>
  <c r="K62" i="2" s="1"/>
  <c r="G49" i="2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D63" i="2" a="1"/>
  <c r="C63" i="2" a="1"/>
  <c r="K63" i="2" a="1"/>
  <c r="L63" i="2" a="1"/>
  <c r="J63" i="2" a="1"/>
  <c r="H63" i="2" a="1"/>
  <c r="F63" i="2" a="1"/>
  <c r="A63" i="2" a="1"/>
  <c r="I63" i="2" a="1"/>
  <c r="G63" i="2" a="1"/>
  <c r="E63" i="2" a="1"/>
  <c r="E64" i="2" l="1"/>
  <c r="E67" i="2"/>
  <c r="E65" i="2"/>
  <c r="E63" i="2"/>
  <c r="E68" i="2"/>
  <c r="E66" i="2"/>
  <c r="G64" i="2"/>
  <c r="G67" i="2"/>
  <c r="G65" i="2"/>
  <c r="G63" i="2"/>
  <c r="G68" i="2"/>
  <c r="G66" i="2"/>
  <c r="I63" i="2"/>
  <c r="I68" i="2"/>
  <c r="I66" i="2"/>
  <c r="I64" i="2"/>
  <c r="I67" i="2"/>
  <c r="I65" i="2"/>
  <c r="B64" i="2"/>
  <c r="A66" i="2"/>
  <c r="B63" i="2"/>
  <c r="B65" i="2"/>
  <c r="B67" i="2"/>
  <c r="A67" i="2"/>
  <c r="A63" i="2"/>
  <c r="A65" i="2"/>
  <c r="B68" i="2"/>
  <c r="A64" i="2"/>
  <c r="B66" i="2"/>
  <c r="A68" i="2"/>
  <c r="F68" i="2"/>
  <c r="F67" i="2"/>
  <c r="F65" i="2"/>
  <c r="F66" i="2"/>
  <c r="F63" i="2"/>
  <c r="F64" i="2"/>
  <c r="H65" i="2"/>
  <c r="H67" i="2"/>
  <c r="H68" i="2"/>
  <c r="H66" i="2"/>
  <c r="H63" i="2"/>
  <c r="H64" i="2"/>
  <c r="J66" i="2"/>
  <c r="J63" i="2"/>
  <c r="J64" i="2"/>
  <c r="J68" i="2"/>
  <c r="J67" i="2"/>
  <c r="J65" i="2"/>
  <c r="L66" i="2"/>
  <c r="L65" i="2"/>
  <c r="L67" i="2"/>
  <c r="L68" i="2"/>
  <c r="L63" i="2"/>
  <c r="L64" i="2"/>
  <c r="K64" i="2"/>
  <c r="K67" i="2"/>
  <c r="K65" i="2"/>
  <c r="K63" i="2"/>
  <c r="K68" i="2"/>
  <c r="K66" i="2"/>
  <c r="C63" i="2"/>
  <c r="C68" i="2"/>
  <c r="C66" i="2"/>
  <c r="C64" i="2"/>
  <c r="C67" i="2"/>
  <c r="C65" i="2"/>
  <c r="D68" i="2"/>
  <c r="D63" i="2"/>
  <c r="D64" i="2"/>
  <c r="D66" i="2"/>
  <c r="D65" i="2"/>
  <c r="D67" i="2"/>
</calcChain>
</file>

<file path=xl/sharedStrings.xml><?xml version="1.0" encoding="utf-8"?>
<sst xmlns="http://schemas.openxmlformats.org/spreadsheetml/2006/main" count="350" uniqueCount="66">
  <si>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</si>
  <si>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</si>
  <si>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</si>
  <si>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</si>
  <si>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</si>
  <si>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</si>
  <si>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</si>
  <si>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</si>
  <si>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</si>
  <si>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</si>
  <si>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</si>
  <si>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</si>
  <si>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</si>
  <si>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</si>
  <si>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</si>
  <si>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</si>
  <si>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</si>
  <si>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</si>
  <si>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</si>
  <si>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</si>
  <si>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</si>
  <si>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</si>
  <si>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</si>
  <si>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</si>
  <si>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</si>
  <si>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</si>
  <si>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</si>
  <si>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</si>
  <si>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</si>
  <si>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</si>
  <si>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</si>
  <si>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</si>
  <si>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</si>
  <si>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</si>
  <si>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</si>
  <si>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</si>
  <si>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</si>
  <si>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</si>
  <si>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</si>
  <si>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</si>
  <si>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</si>
  <si>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</si>
  <si>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Non-Key</t>
  </si>
  <si>
    <t>Inciting incident</t>
  </si>
  <si>
    <t>Climax 1</t>
  </si>
  <si>
    <t>Midpoint</t>
  </si>
  <si>
    <t>Obstacle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</si>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</sst>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"/>
  <sheetViews>
    <sheetView tabSelected="1" workbookViewId="0">
      <selection activeCell="A7" sqref="A7:XFD7"/>
    </sheetView>
  </sheetViews>
  <sheetFormatPr baseColWidth="10" defaultRowHeight="16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42</v>
      </c>
      <c r="D2" t="s">
        <v>43</v>
      </c>
      <c r="E2" t="s">
        <v>42</v>
      </c>
      <c r="F2" t="s">
        <v>44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45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46</v>
      </c>
      <c r="Z2" t="s">
        <v>47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48</v>
      </c>
      <c r="AH2" t="s">
        <v>42</v>
      </c>
      <c r="AI2" t="s">
        <v>42</v>
      </c>
      <c r="AJ2" t="s">
        <v>42</v>
      </c>
      <c r="AK2" t="s">
        <v>42</v>
      </c>
      <c r="AL2" t="s">
        <v>49</v>
      </c>
      <c r="AM2" t="s">
        <v>42</v>
      </c>
      <c r="AN2" t="s">
        <v>42</v>
      </c>
      <c r="AO2" t="s">
        <v>42</v>
      </c>
      <c r="AP2" t="s">
        <v>50</v>
      </c>
    </row>
    <row r="3" spans="1:42">
      <c r="A3" t="s">
        <v>42</v>
      </c>
      <c r="B3" t="s">
        <v>43</v>
      </c>
      <c r="C3" t="s">
        <v>42</v>
      </c>
      <c r="D3" t="s">
        <v>42</v>
      </c>
      <c r="E3" t="s">
        <v>42</v>
      </c>
      <c r="F3" t="s">
        <v>43</v>
      </c>
      <c r="G3" t="s">
        <v>42</v>
      </c>
      <c r="H3" t="s">
        <v>42</v>
      </c>
      <c r="I3" t="s">
        <v>44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46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45</v>
      </c>
      <c r="Z3" t="s">
        <v>47</v>
      </c>
      <c r="AA3" t="s">
        <v>42</v>
      </c>
      <c r="AB3" t="s">
        <v>51</v>
      </c>
      <c r="AC3" t="s">
        <v>42</v>
      </c>
      <c r="AD3" t="s">
        <v>42</v>
      </c>
      <c r="AE3" t="s">
        <v>42</v>
      </c>
      <c r="AF3" t="s">
        <v>48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50</v>
      </c>
    </row>
    <row r="4" spans="1:42">
      <c r="A4" t="s">
        <v>42</v>
      </c>
      <c r="B4" t="s">
        <v>42</v>
      </c>
      <c r="C4" t="s">
        <v>43</v>
      </c>
      <c r="D4" t="s">
        <v>42</v>
      </c>
      <c r="E4" t="s">
        <v>44</v>
      </c>
      <c r="F4" t="s">
        <v>42</v>
      </c>
      <c r="G4" t="s">
        <v>42</v>
      </c>
      <c r="H4" t="s">
        <v>46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48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49</v>
      </c>
      <c r="AA4" t="s">
        <v>45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50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</row>
    <row r="5" spans="1:42">
      <c r="A5" t="s">
        <v>42</v>
      </c>
      <c r="B5" t="s">
        <v>42</v>
      </c>
      <c r="C5" t="s">
        <v>42</v>
      </c>
      <c r="D5" t="s">
        <v>42</v>
      </c>
      <c r="E5" t="s">
        <v>42</v>
      </c>
      <c r="F5" t="s">
        <v>43</v>
      </c>
      <c r="G5" t="s">
        <v>42</v>
      </c>
      <c r="H5" t="s">
        <v>42</v>
      </c>
      <c r="I5" t="s">
        <v>43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43</v>
      </c>
      <c r="R5" t="s">
        <v>42</v>
      </c>
      <c r="S5" t="s">
        <v>42</v>
      </c>
      <c r="T5" t="s">
        <v>44</v>
      </c>
      <c r="U5" t="s">
        <v>42</v>
      </c>
      <c r="V5" t="s">
        <v>42</v>
      </c>
      <c r="W5" t="s">
        <v>46</v>
      </c>
      <c r="X5" t="s">
        <v>45</v>
      </c>
      <c r="Y5" t="s">
        <v>46</v>
      </c>
      <c r="Z5" t="s">
        <v>47</v>
      </c>
      <c r="AA5" t="s">
        <v>51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48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49</v>
      </c>
      <c r="AP5" t="s">
        <v>50</v>
      </c>
    </row>
    <row r="6" spans="1:42">
      <c r="A6" t="s">
        <v>42</v>
      </c>
      <c r="B6" t="s">
        <v>43</v>
      </c>
      <c r="C6" t="s">
        <v>42</v>
      </c>
      <c r="D6" t="s">
        <v>42</v>
      </c>
      <c r="E6" t="s">
        <v>42</v>
      </c>
      <c r="F6" t="s">
        <v>44</v>
      </c>
      <c r="G6" t="s">
        <v>42</v>
      </c>
      <c r="H6" t="s">
        <v>42</v>
      </c>
      <c r="I6" t="s">
        <v>45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46</v>
      </c>
      <c r="Q6" t="s">
        <v>43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46</v>
      </c>
      <c r="Z6" t="s">
        <v>48</v>
      </c>
      <c r="AA6" t="s">
        <v>49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50</v>
      </c>
    </row>
    <row r="7" spans="1:42">
      <c r="A7" t="s">
        <v>43</v>
      </c>
      <c r="B7" t="s">
        <v>44</v>
      </c>
      <c r="C7" t="s">
        <v>42</v>
      </c>
      <c r="D7" t="s">
        <v>42</v>
      </c>
      <c r="E7" t="s">
        <v>46</v>
      </c>
      <c r="F7" t="s">
        <v>42</v>
      </c>
      <c r="G7" t="s">
        <v>42</v>
      </c>
      <c r="H7" t="s">
        <v>45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47</v>
      </c>
      <c r="O7" t="s">
        <v>42</v>
      </c>
      <c r="P7" t="s">
        <v>48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46</v>
      </c>
      <c r="X7" t="s">
        <v>42</v>
      </c>
      <c r="Y7" t="s">
        <v>49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8"/>
  <sheetViews>
    <sheetView topLeftCell="A60" workbookViewId="0">
      <selection activeCell="B63" sqref="B63:L68"/>
    </sheetView>
  </sheetViews>
  <sheetFormatPr baseColWidth="10" defaultRowHeight="16"/>
  <cols>
    <col min="1" max="1" width="16.33203125" bestFit="1" customWidth="1"/>
  </cols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s="1" t="s">
        <v>52</v>
      </c>
      <c r="B2">
        <f>COUNTIFS(Sheet1!A:A,Sheet2!$A2)</f>
        <v>1</v>
      </c>
      <c r="C2">
        <f>COUNTIFS(Sheet1!B:B,Sheet2!$A2)</f>
        <v>3</v>
      </c>
      <c r="D2">
        <f>COUNTIFS(Sheet1!C:C,Sheet2!$A2)</f>
        <v>1</v>
      </c>
      <c r="E2">
        <f>COUNTIFS(Sheet1!D:D,Sheet2!$A2)</f>
        <v>1</v>
      </c>
      <c r="F2">
        <f>COUNTIFS(Sheet1!E:E,Sheet2!$A2)</f>
        <v>0</v>
      </c>
      <c r="G2">
        <f>COUNTIFS(Sheet1!F:F,Sheet2!$A2)</f>
        <v>2</v>
      </c>
      <c r="H2">
        <f>COUNTIFS(Sheet1!G:G,Sheet2!$A2)</f>
        <v>0</v>
      </c>
      <c r="I2">
        <f>COUNTIFS(Sheet1!H:H,Sheet2!$A2)</f>
        <v>0</v>
      </c>
      <c r="J2">
        <f>COUNTIFS(Sheet1!I:I,Sheet2!$A2)</f>
        <v>1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2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  <c r="AN2">
        <f>COUNTIFS(Sheet1!AM:AM,Sheet2!$A2)</f>
        <v>0</v>
      </c>
      <c r="AO2">
        <f>COUNTIFS(Sheet1!AN:AN,Sheet2!$A2)</f>
        <v>0</v>
      </c>
      <c r="AP2">
        <f>COUNTIFS(Sheet1!AO:AO,Sheet2!$A2)</f>
        <v>0</v>
      </c>
      <c r="AQ2">
        <f>COUNTIFS(Sheet1!AP:AP,Sheet2!$A2)</f>
        <v>0</v>
      </c>
    </row>
    <row r="3" spans="1:43">
      <c r="A3" s="1" t="s">
        <v>53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0</v>
      </c>
      <c r="F3">
        <f>COUNTIFS(Sheet1!E:E,Sheet2!$A3)</f>
        <v>1</v>
      </c>
      <c r="G3">
        <f>COUNTIFS(Sheet1!F:F,Sheet2!$A3)</f>
        <v>2</v>
      </c>
      <c r="H3">
        <f>COUNTIFS(Sheet1!G:G,Sheet2!$A3)</f>
        <v>0</v>
      </c>
      <c r="I3">
        <f>COUNTIFS(Sheet1!H:H,Sheet2!$A3)</f>
        <v>0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1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  <c r="AN3">
        <f>COUNTIFS(Sheet1!AM:AM,Sheet2!$A3)</f>
        <v>0</v>
      </c>
      <c r="AO3">
        <f>COUNTIFS(Sheet1!AN:AN,Sheet2!$A3)</f>
        <v>0</v>
      </c>
      <c r="AP3">
        <f>COUNTIFS(Sheet1!AO:AO,Sheet2!$A3)</f>
        <v>0</v>
      </c>
      <c r="AQ3">
        <f>COUNTIFS(Sheet1!AP:AP,Sheet2!$A3)</f>
        <v>0</v>
      </c>
    </row>
    <row r="4" spans="1:43">
      <c r="A4" s="1" t="s">
        <v>54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1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2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2</v>
      </c>
      <c r="Y4">
        <f>COUNTIFS(Sheet1!X:X,Sheet2!$A4)</f>
        <v>0</v>
      </c>
      <c r="Z4">
        <f>COUNTIFS(Sheet1!Y:Y,Sheet2!$A4)</f>
        <v>3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  <c r="AL4">
        <f>COUNTIFS(Sheet1!AK:AK,Sheet2!$A4)</f>
        <v>0</v>
      </c>
      <c r="AM4">
        <f>COUNTIFS(Sheet1!AL:AL,Sheet2!$A4)</f>
        <v>0</v>
      </c>
      <c r="AN4">
        <f>COUNTIFS(Sheet1!AM:AM,Sheet2!$A4)</f>
        <v>0</v>
      </c>
      <c r="AO4">
        <f>COUNTIFS(Sheet1!AN:AN,Sheet2!$A4)</f>
        <v>0</v>
      </c>
      <c r="AP4">
        <f>COUNTIFS(Sheet1!AO:AO,Sheet2!$A4)</f>
        <v>0</v>
      </c>
      <c r="AQ4">
        <f>COUNTIFS(Sheet1!AP:AP,Sheet2!$A4)</f>
        <v>0</v>
      </c>
    </row>
    <row r="5" spans="1:43">
      <c r="A5" s="1" t="s">
        <v>55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1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1</v>
      </c>
      <c r="Z5">
        <f>COUNTIFS(Sheet1!Y:Y,Sheet2!$A5)</f>
        <v>1</v>
      </c>
      <c r="AA5">
        <f>COUNTIFS(Sheet1!Z:Z,Sheet2!$A5)</f>
        <v>0</v>
      </c>
      <c r="AB5">
        <f>COUNTIFS(Sheet1!AA:AA,Sheet2!$A5)</f>
        <v>1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  <c r="AN5">
        <f>COUNTIFS(Sheet1!AM:AM,Sheet2!$A5)</f>
        <v>0</v>
      </c>
      <c r="AO5">
        <f>COUNTIFS(Sheet1!AN:AN,Sheet2!$A5)</f>
        <v>0</v>
      </c>
      <c r="AP5">
        <f>COUNTIFS(Sheet1!AO:AO,Sheet2!$A5)</f>
        <v>0</v>
      </c>
      <c r="AQ5">
        <f>COUNTIFS(Sheet1!AP:AP,Sheet2!$A5)</f>
        <v>0</v>
      </c>
    </row>
    <row r="6" spans="1:43">
      <c r="A6" s="1" t="s">
        <v>56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3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0</v>
      </c>
      <c r="AM6">
        <f>COUNTIFS(Sheet1!AL:AL,Sheet2!$A6)</f>
        <v>0</v>
      </c>
      <c r="AN6">
        <f>COUNTIFS(Sheet1!AM:AM,Sheet2!$A6)</f>
        <v>0</v>
      </c>
      <c r="AO6">
        <f>COUNTIFS(Sheet1!AN:AN,Sheet2!$A6)</f>
        <v>0</v>
      </c>
      <c r="AP6">
        <f>COUNTIFS(Sheet1!AO:AO,Sheet2!$A6)</f>
        <v>0</v>
      </c>
      <c r="AQ6">
        <f>COUNTIFS(Sheet1!AP:AP,Sheet2!$A6)</f>
        <v>0</v>
      </c>
    </row>
    <row r="7" spans="1:43">
      <c r="A7" s="1" t="s">
        <v>57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1</v>
      </c>
      <c r="AC7">
        <f>COUNTIFS(Sheet1!AB:AB,Sheet2!$A7)</f>
        <v>1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0</v>
      </c>
      <c r="AM7">
        <f>COUNTIFS(Sheet1!AL:AL,Sheet2!$A7)</f>
        <v>0</v>
      </c>
      <c r="AN7">
        <f>COUNTIFS(Sheet1!AM:AM,Sheet2!$A7)</f>
        <v>0</v>
      </c>
      <c r="AO7">
        <f>COUNTIFS(Sheet1!AN:AN,Sheet2!$A7)</f>
        <v>0</v>
      </c>
      <c r="AP7">
        <f>COUNTIFS(Sheet1!AO:AO,Sheet2!$A7)</f>
        <v>0</v>
      </c>
      <c r="AQ7">
        <f>COUNTIFS(Sheet1!AP:AP,Sheet2!$A7)</f>
        <v>0</v>
      </c>
    </row>
    <row r="8" spans="1:43">
      <c r="A8" s="1" t="s">
        <v>58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1</v>
      </c>
      <c r="R8">
        <f>COUNTIFS(Sheet1!Q:Q,Sheet2!$A8)</f>
        <v>0</v>
      </c>
      <c r="S8">
        <f>COUNTIFS(Sheet1!R:R,Sheet2!$A8)</f>
        <v>0</v>
      </c>
      <c r="T8">
        <f>COUNTIFS(Sheet1!S:S,Sheet2!$A8)</f>
        <v>1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1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  <c r="AG8">
        <f>COUNTIFS(Sheet1!AF:AF,Sheet2!$A8)</f>
        <v>1</v>
      </c>
      <c r="AH8">
        <f>COUNTIFS(Sheet1!AG:AG,Sheet2!$A8)</f>
        <v>1</v>
      </c>
      <c r="AI8">
        <f>COUNTIFS(Sheet1!AH:AH,Sheet2!$A8)</f>
        <v>1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  <c r="AM8">
        <f>COUNTIFS(Sheet1!AL:AL,Sheet2!$A8)</f>
        <v>0</v>
      </c>
      <c r="AN8">
        <f>COUNTIFS(Sheet1!AM:AM,Sheet2!$A8)</f>
        <v>0</v>
      </c>
      <c r="AO8">
        <f>COUNTIFS(Sheet1!AN:AN,Sheet2!$A8)</f>
        <v>0</v>
      </c>
      <c r="AP8">
        <f>COUNTIFS(Sheet1!AO:AO,Sheet2!$A8)</f>
        <v>0</v>
      </c>
      <c r="AQ8">
        <f>COUNTIFS(Sheet1!AP:AP,Sheet2!$A8)</f>
        <v>0</v>
      </c>
    </row>
    <row r="9" spans="1:43">
      <c r="A9" s="1" t="s">
        <v>59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1</v>
      </c>
      <c r="AA9">
        <f>COUNTIFS(Sheet1!Z:Z,Sheet2!$A9)</f>
        <v>1</v>
      </c>
      <c r="AB9">
        <f>COUNTIFS(Sheet1!AA:AA,Sheet2!$A9)</f>
        <v>1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0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0</v>
      </c>
      <c r="AL9">
        <f>COUNTIFS(Sheet1!AK:AK,Sheet2!$A9)</f>
        <v>0</v>
      </c>
      <c r="AM9">
        <f>COUNTIFS(Sheet1!AL:AL,Sheet2!$A9)</f>
        <v>1</v>
      </c>
      <c r="AN9">
        <f>COUNTIFS(Sheet1!AM:AM,Sheet2!$A9)</f>
        <v>0</v>
      </c>
      <c r="AO9">
        <f>COUNTIFS(Sheet1!AN:AN,Sheet2!$A9)</f>
        <v>0</v>
      </c>
      <c r="AP9">
        <f>COUNTIFS(Sheet1!AO:AO,Sheet2!$A9)</f>
        <v>1</v>
      </c>
      <c r="AQ9">
        <f>COUNTIFS(Sheet1!AP:AP,Sheet2!$A9)</f>
        <v>0</v>
      </c>
    </row>
    <row r="10" spans="1:43">
      <c r="A10" s="1" t="s">
        <v>60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1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0</v>
      </c>
      <c r="AM10">
        <f>COUNTIFS(Sheet1!AL:AL,Sheet2!$A10)</f>
        <v>0</v>
      </c>
      <c r="AN10">
        <f>COUNTIFS(Sheet1!AM:AM,Sheet2!$A10)</f>
        <v>0</v>
      </c>
      <c r="AO10">
        <f>COUNTIFS(Sheet1!AN:AN,Sheet2!$A10)</f>
        <v>0</v>
      </c>
      <c r="AP10">
        <f>COUNTIFS(Sheet1!AO:AO,Sheet2!$A10)</f>
        <v>0</v>
      </c>
      <c r="AQ10">
        <f>COUNTIFS(Sheet1!AP:AP,Sheet2!$A10)</f>
        <v>4</v>
      </c>
    </row>
    <row r="11" spans="1:43">
      <c r="A11" s="1" t="s">
        <v>61</v>
      </c>
      <c r="B11">
        <f>COUNTIFS(Sheet1!A:A,Sheet2!$A11)</f>
        <v>5</v>
      </c>
      <c r="C11">
        <f>COUNTIFS(Sheet1!B:B,Sheet2!$A11)</f>
        <v>2</v>
      </c>
      <c r="D11">
        <f>COUNTIFS(Sheet1!C:C,Sheet2!$A11)</f>
        <v>5</v>
      </c>
      <c r="E11">
        <f>COUNTIFS(Sheet1!D:D,Sheet2!$A11)</f>
        <v>5</v>
      </c>
      <c r="F11">
        <f>COUNTIFS(Sheet1!E:E,Sheet2!$A11)</f>
        <v>4</v>
      </c>
      <c r="G11">
        <f>COUNTIFS(Sheet1!F:F,Sheet2!$A11)</f>
        <v>2</v>
      </c>
      <c r="H11">
        <f>COUNTIFS(Sheet1!G:G,Sheet2!$A11)</f>
        <v>6</v>
      </c>
      <c r="I11">
        <f>COUNTIFS(Sheet1!H:H,Sheet2!$A11)</f>
        <v>4</v>
      </c>
      <c r="J11">
        <f>COUNTIFS(Sheet1!I:I,Sheet2!$A11)</f>
        <v>3</v>
      </c>
      <c r="K11">
        <f>COUNTIFS(Sheet1!J:J,Sheet2!$A11)</f>
        <v>6</v>
      </c>
      <c r="L11">
        <f>COUNTIFS(Sheet1!K:K,Sheet2!$A11)</f>
        <v>6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5</v>
      </c>
      <c r="P11">
        <f>COUNTIFS(Sheet1!O:O,Sheet2!$A11)</f>
        <v>6</v>
      </c>
      <c r="Q11">
        <f>COUNTIFS(Sheet1!P:P,Sheet2!$A11)</f>
        <v>3</v>
      </c>
      <c r="R11">
        <f>COUNTIFS(Sheet1!Q:Q,Sheet2!$A11)</f>
        <v>3</v>
      </c>
      <c r="S11">
        <f>COUNTIFS(Sheet1!R:R,Sheet2!$A11)</f>
        <v>6</v>
      </c>
      <c r="T11">
        <f>COUNTIFS(Sheet1!S:S,Sheet2!$A11)</f>
        <v>5</v>
      </c>
      <c r="U11">
        <f>COUNTIFS(Sheet1!T:T,Sheet2!$A11)</f>
        <v>5</v>
      </c>
      <c r="V11">
        <f>COUNTIFS(Sheet1!U:U,Sheet2!$A11)</f>
        <v>6</v>
      </c>
      <c r="W11">
        <f>COUNTIFS(Sheet1!V:V,Sheet2!$A11)</f>
        <v>6</v>
      </c>
      <c r="X11">
        <f>COUNTIFS(Sheet1!W:W,Sheet2!$A11)</f>
        <v>4</v>
      </c>
      <c r="Y11">
        <f>COUNTIFS(Sheet1!X:X,Sheet2!$A11)</f>
        <v>5</v>
      </c>
      <c r="Z11">
        <f>COUNTIFS(Sheet1!Y:Y,Sheet2!$A11)</f>
        <v>1</v>
      </c>
      <c r="AA11">
        <f>COUNTIFS(Sheet1!Z:Z,Sheet2!$A11)</f>
        <v>1</v>
      </c>
      <c r="AB11">
        <f>COUNTIFS(Sheet1!AA:AA,Sheet2!$A11)</f>
        <v>3</v>
      </c>
      <c r="AC11">
        <f>COUNTIFS(Sheet1!AB:AB,Sheet2!$A11)</f>
        <v>5</v>
      </c>
      <c r="AD11">
        <f>COUNTIFS(Sheet1!AC:AC,Sheet2!$A11)</f>
        <v>6</v>
      </c>
      <c r="AE11">
        <f>COUNTIFS(Sheet1!AD:AD,Sheet2!$A11)</f>
        <v>6</v>
      </c>
      <c r="AF11">
        <f>COUNTIFS(Sheet1!AE:AE,Sheet2!$A11)</f>
        <v>6</v>
      </c>
      <c r="AG11">
        <f>COUNTIFS(Sheet1!AF:AF,Sheet2!$A11)</f>
        <v>5</v>
      </c>
      <c r="AH11">
        <f>COUNTIFS(Sheet1!AG:AG,Sheet2!$A11)</f>
        <v>4</v>
      </c>
      <c r="AI11">
        <f>COUNTIFS(Sheet1!AH:AH,Sheet2!$A11)</f>
        <v>5</v>
      </c>
      <c r="AJ11">
        <f>COUNTIFS(Sheet1!AI:AI,Sheet2!$A11)</f>
        <v>6</v>
      </c>
      <c r="AK11">
        <f>COUNTIFS(Sheet1!AJ:AJ,Sheet2!$A11)</f>
        <v>6</v>
      </c>
      <c r="AL11">
        <f>COUNTIFS(Sheet1!AK:AK,Sheet2!$A11)</f>
        <v>6</v>
      </c>
      <c r="AM11">
        <f>COUNTIFS(Sheet1!AL:AL,Sheet2!$A11)</f>
        <v>5</v>
      </c>
      <c r="AN11">
        <f>COUNTIFS(Sheet1!AM:AM,Sheet2!$A11)</f>
        <v>6</v>
      </c>
      <c r="AO11">
        <f>COUNTIFS(Sheet1!AN:AN,Sheet2!$A11)</f>
        <v>6</v>
      </c>
      <c r="AP11">
        <f>COUNTIFS(Sheet1!AO:AO,Sheet2!$A11)</f>
        <v>5</v>
      </c>
      <c r="AQ11">
        <f>COUNTIFS(Sheet1!AP:AP,Sheet2!$A11)</f>
        <v>2</v>
      </c>
    </row>
    <row r="13" spans="1:43">
      <c r="A13">
        <f t="array" ref="A13:K55">TRANSPOSE(A1:AQ11)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43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43">
      <c r="A15" t="str">
        <v>Scene 2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43">
      <c r="A16" t="str">
        <v>Scene 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5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5</v>
      </c>
    </row>
    <row r="33" spans="1:11">
      <c r="A33" t="str">
        <v>Scene 20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</row>
    <row r="38" spans="1:11">
      <c r="A38" t="str">
        <v>Scene 25</v>
      </c>
      <c r="B38">
        <v>0</v>
      </c>
      <c r="C38">
        <v>0</v>
      </c>
      <c r="D38">
        <v>3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t="str">
        <v>Scene 26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1</v>
      </c>
      <c r="J39">
        <v>0</v>
      </c>
      <c r="K39">
        <v>1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3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5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4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5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</row>
    <row r="50" spans="1:12">
      <c r="A50" t="str">
        <v>Scene 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</row>
    <row r="51" spans="1:12">
      <c r="A51" t="str">
        <v>Scene 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5</v>
      </c>
    </row>
    <row r="52" spans="1:12">
      <c r="A52" t="str">
        <v>Scene 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</row>
    <row r="53" spans="1:12">
      <c r="A53" t="str">
        <v>Scene 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</row>
    <row r="54" spans="1:12">
      <c r="A54" t="str">
        <v>Scene 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5</v>
      </c>
    </row>
    <row r="55" spans="1:12">
      <c r="A55" t="str">
        <v>Scene 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2</v>
      </c>
    </row>
    <row r="57" spans="1:12">
      <c r="A57" t="s">
        <v>62</v>
      </c>
    </row>
    <row r="59" spans="1:12">
      <c r="A59" t="s">
        <v>63</v>
      </c>
      <c r="B59" s="2">
        <v>0.05</v>
      </c>
    </row>
    <row r="60" spans="1:12">
      <c r="A60" t="s">
        <v>64</v>
      </c>
      <c r="B60" s="3">
        <v>2</v>
      </c>
    </row>
    <row r="62" spans="1:12">
      <c r="B62" t="s">
        <v>65</v>
      </c>
      <c r="C62" t="str">
        <f>B13</f>
        <v>Inciting incident</v>
      </c>
      <c r="D62" t="str">
        <f t="shared" ref="D62:L62" si="0">C13</f>
        <v>Climax 1</v>
      </c>
      <c r="E62" t="str">
        <f t="shared" si="0"/>
        <v>Obstacle</v>
      </c>
      <c r="F62" t="str">
        <f t="shared" si="0"/>
        <v>Midpoint</v>
      </c>
      <c r="G62" t="str">
        <f t="shared" si="0"/>
        <v>Disaster</v>
      </c>
      <c r="H62" t="str">
        <f t="shared" si="0"/>
        <v>Crisis</v>
      </c>
      <c r="I62" t="str">
        <f t="shared" si="0"/>
        <v>Climax 2</v>
      </c>
      <c r="J62" t="str">
        <f t="shared" si="0"/>
        <v>Climax 3</v>
      </c>
      <c r="K62" t="str">
        <f t="shared" si="0"/>
        <v>Wrap-up</v>
      </c>
      <c r="L62" t="str">
        <f t="shared" si="0"/>
        <v>Non-key</v>
      </c>
    </row>
    <row r="63" spans="1:12">
      <c r="A63" t="str">
        <f t="array" ref="A63:B68">[1]!KAPPA(B14:K55,0,TRUE,B59,B60)</f>
        <v>kappa</v>
      </c>
      <c r="B63" s="4">
        <v>0.1740468227424749</v>
      </c>
      <c r="C63" s="5">
        <f t="array" ref="C63:C68">[1]!KAPPA(B14:K55, 1,,B59,B60)</f>
        <v>0.1444737834779328</v>
      </c>
      <c r="D63" s="6">
        <f t="array" ref="D63:D68">[1]!KAPPA(B14:K55, 2,,B59,B60)</f>
        <v>4.3902439024390193E-2</v>
      </c>
      <c r="E63" s="6">
        <f t="array" ref="E63:E68">[1]!KAPPA(B14:K55, 3,,B59,B60)</f>
        <v>0.19341563786008226</v>
      </c>
      <c r="F63" s="6">
        <f t="array" ref="F63:F68">[1]!KAPPA(B14:K55, 4,,B59,B60)</f>
        <v>-2.4390243902439081E-2</v>
      </c>
      <c r="G63" s="6">
        <f t="array" ref="G63:G68">[1]!KAPPA(B14:K55, 5,,B59,B60)</f>
        <v>0.28870967741935483</v>
      </c>
      <c r="H63" s="6">
        <f t="array" ref="H63:H68">[1]!KAPPA(B14:K55, 6,,B59,B60)</f>
        <v>-8.0000000000000557E-3</v>
      </c>
      <c r="I63" s="6">
        <f t="array" ref="I63:I68">[1]!KAPPA(B14:K55, 7,,B59,B60)</f>
        <v>-2.4390243902439081E-2</v>
      </c>
      <c r="J63" s="6">
        <f t="array" ref="J63:J68">[1]!KAPPA(B14:K55, 8,,B59,B60)</f>
        <v>-2.0242914979757141E-2</v>
      </c>
      <c r="K63" s="6">
        <f t="array" ref="K63:K68">[1]!KAPPA(B14:K55, 9,,B59,B60)</f>
        <v>0.46947368421052627</v>
      </c>
      <c r="L63" s="7">
        <f t="array" ref="L63:L68">[1]!KAPPA(B14:K55, 10,,B59,B60)</f>
        <v>0.23636363636363641</v>
      </c>
    </row>
    <row r="64" spans="1:12">
      <c r="A64" t="str">
        <v>s.e.</v>
      </c>
      <c r="B64" s="8">
        <v>2.1515338760400723E-2</v>
      </c>
      <c r="C64" s="9">
        <v>3.9840953644479787E-2</v>
      </c>
      <c r="D64" s="10">
        <v>3.9840953644479787E-2</v>
      </c>
      <c r="E64" s="10">
        <v>3.9840953644479787E-2</v>
      </c>
      <c r="F64" s="10">
        <v>3.9840953644479787E-2</v>
      </c>
      <c r="G64" s="10">
        <v>3.9840953644479787E-2</v>
      </c>
      <c r="H64" s="10">
        <v>3.9840953644479787E-2</v>
      </c>
      <c r="I64" s="10">
        <v>3.9840953644479787E-2</v>
      </c>
      <c r="J64" s="10">
        <v>3.9840953644479787E-2</v>
      </c>
      <c r="K64" s="10">
        <v>3.9840953644479787E-2</v>
      </c>
      <c r="L64" s="11">
        <v>3.9840953644479787E-2</v>
      </c>
    </row>
    <row r="65" spans="1:12">
      <c r="A65" t="str">
        <v>z-stat</v>
      </c>
      <c r="B65" s="8">
        <v>8.0894298100855604</v>
      </c>
      <c r="C65" s="9">
        <v>3.6262631855437664</v>
      </c>
      <c r="D65" s="10">
        <v>1.1019424739717081</v>
      </c>
      <c r="E65" s="10">
        <v>4.8546939811236474</v>
      </c>
      <c r="F65" s="10">
        <v>-0.61219026331761772</v>
      </c>
      <c r="G65" s="10">
        <v>7.2465553911096539</v>
      </c>
      <c r="H65" s="10">
        <v>-0.20079840636817953</v>
      </c>
      <c r="I65" s="10">
        <v>-0.61219026331761772</v>
      </c>
      <c r="J65" s="10">
        <v>-0.50809313352271934</v>
      </c>
      <c r="K65" s="10">
        <v>11.783695952658874</v>
      </c>
      <c r="L65" s="11">
        <v>5.9326801881507185</v>
      </c>
    </row>
    <row r="66" spans="1:12">
      <c r="A66" t="str">
        <v>p-value</v>
      </c>
      <c r="B66" s="8">
        <v>6.6613381477509392E-16</v>
      </c>
      <c r="C66" s="9">
        <v>2.8755228405707989E-4</v>
      </c>
      <c r="D66" s="10">
        <v>0.2704866816144027</v>
      </c>
      <c r="E66" s="10">
        <v>1.2057279272781329E-6</v>
      </c>
      <c r="F66" s="10">
        <v>0.540411882806489</v>
      </c>
      <c r="G66" s="10">
        <v>4.2743586448068527E-13</v>
      </c>
      <c r="H66" s="10">
        <v>0.84085620908551872</v>
      </c>
      <c r="I66" s="10">
        <v>0.540411882806489</v>
      </c>
      <c r="J66" s="10">
        <v>0.61138803046878687</v>
      </c>
      <c r="K66" s="10">
        <v>0</v>
      </c>
      <c r="L66" s="11">
        <v>2.9802902368203377E-9</v>
      </c>
    </row>
    <row r="67" spans="1:12">
      <c r="A67" t="str">
        <v>lower</v>
      </c>
      <c r="B67" s="8">
        <v>0.13187753365691085</v>
      </c>
      <c r="C67" s="9">
        <v>6.6386949225022626E-2</v>
      </c>
      <c r="D67" s="10">
        <v>-3.418439522851998E-2</v>
      </c>
      <c r="E67" s="10">
        <v>0.11532880360717208</v>
      </c>
      <c r="F67" s="10">
        <v>-0.10247707815534926</v>
      </c>
      <c r="G67" s="10">
        <v>0.21062284316644464</v>
      </c>
      <c r="H67" s="10">
        <v>-8.6086834252910235E-2</v>
      </c>
      <c r="I67" s="10">
        <v>-0.10247707815534926</v>
      </c>
      <c r="J67" s="10">
        <v>-9.832974923266731E-2</v>
      </c>
      <c r="K67" s="10">
        <v>0.39138684995761608</v>
      </c>
      <c r="L67" s="11">
        <v>0.15827680211072623</v>
      </c>
    </row>
    <row r="68" spans="1:12">
      <c r="A68" t="str">
        <v>upper</v>
      </c>
      <c r="B68" s="12">
        <v>0.21621611182803896</v>
      </c>
      <c r="C68" s="13">
        <v>0.22256061773084299</v>
      </c>
      <c r="D68" s="14">
        <v>0.12198927327730037</v>
      </c>
      <c r="E68" s="14">
        <v>0.27150247211299244</v>
      </c>
      <c r="F68" s="14">
        <v>5.3696590350471092E-2</v>
      </c>
      <c r="G68" s="14">
        <v>0.36679651167226501</v>
      </c>
      <c r="H68" s="14">
        <v>7.0086834252910124E-2</v>
      </c>
      <c r="I68" s="14">
        <v>5.3696590350471092E-2</v>
      </c>
      <c r="J68" s="14">
        <v>5.7843919273153035E-2</v>
      </c>
      <c r="K68" s="14">
        <v>0.54756051846343645</v>
      </c>
      <c r="L68" s="15">
        <v>0.31445047061654657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2019-05-19T11:54:16Z</dcterms:created>
  <dcterms:modified xsi:type="dcterms:W3CDTF">2019-05-19T15:34:31Z</dcterms:modified>
</cp:coreProperties>
</file>