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00B4795A-53B5-B442-BCA9-D8122F570C64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E17" i="2" l="1"/>
  <c r="D20" i="2"/>
  <c r="B26" i="2"/>
  <c r="K31" i="2"/>
  <c r="I37" i="2"/>
  <c r="H15" i="2"/>
  <c r="E34" i="2"/>
  <c r="H26" i="2"/>
  <c r="I22" i="2"/>
  <c r="C13" i="2"/>
  <c r="D44" i="2" s="1"/>
  <c r="D34" i="2"/>
  <c r="H22" i="2"/>
  <c r="J29" i="2"/>
  <c r="A22" i="2"/>
  <c r="F37" i="2"/>
  <c r="K21" i="2"/>
  <c r="J14" i="2"/>
  <c r="H20" i="2"/>
  <c r="G23" i="2"/>
  <c r="E29" i="2"/>
  <c r="K25" i="2"/>
  <c r="F14" i="2"/>
  <c r="C23" i="2"/>
  <c r="A29" i="2"/>
  <c r="J34" i="2"/>
  <c r="G18" i="2"/>
  <c r="G30" i="2"/>
  <c r="K18" i="2"/>
  <c r="E30" i="2"/>
  <c r="G37" i="2"/>
  <c r="H29" i="2"/>
  <c r="I17" i="2"/>
  <c r="F26" i="2"/>
  <c r="D32" i="2"/>
  <c r="C35" i="2"/>
  <c r="B13" i="2"/>
  <c r="C44" i="2" s="1"/>
  <c r="A16" i="2"/>
  <c r="J37" i="2"/>
  <c r="K33" i="2"/>
  <c r="A30" i="2"/>
  <c r="C26" i="2"/>
  <c r="D22" i="2"/>
  <c r="D18" i="2"/>
  <c r="H37" i="2"/>
  <c r="J33" i="2"/>
  <c r="F28" i="2"/>
  <c r="I20" i="2"/>
  <c r="H35" i="2"/>
  <c r="J27" i="2"/>
  <c r="B20" i="2"/>
  <c r="F35" i="2"/>
  <c r="I27" i="2"/>
  <c r="A20" i="2"/>
  <c r="K15" i="2"/>
  <c r="J18" i="2"/>
  <c r="I21" i="2"/>
  <c r="H24" i="2"/>
  <c r="G27" i="2"/>
  <c r="F30" i="2"/>
  <c r="E33" i="2"/>
  <c r="D36" i="2"/>
  <c r="C14" i="2"/>
  <c r="B17" i="2"/>
  <c r="E36" i="2"/>
  <c r="F32" i="2"/>
  <c r="G28" i="2"/>
  <c r="I24" i="2"/>
  <c r="J20" i="2"/>
  <c r="B16" i="2"/>
  <c r="C36" i="2"/>
  <c r="E32" i="2"/>
  <c r="G26" i="2"/>
  <c r="I18" i="2"/>
  <c r="H33" i="2"/>
  <c r="K17" i="2"/>
  <c r="G33" i="2"/>
  <c r="J25" i="2"/>
  <c r="H17" i="2"/>
  <c r="E13" i="2"/>
  <c r="F44" i="2" s="1"/>
  <c r="D16" i="2"/>
  <c r="C19" i="2"/>
  <c r="B22" i="2"/>
  <c r="A25" i="2"/>
  <c r="K27" i="2"/>
  <c r="J30" i="2"/>
  <c r="I33" i="2"/>
  <c r="H36" i="2"/>
  <c r="G14" i="2"/>
  <c r="F17" i="2"/>
  <c r="J35" i="2"/>
  <c r="A32" i="2"/>
  <c r="B28" i="2"/>
  <c r="C24" i="2"/>
  <c r="E20" i="2"/>
  <c r="E15" i="2"/>
  <c r="I35" i="2"/>
  <c r="J31" i="2"/>
  <c r="G24" i="2"/>
  <c r="J15" i="2"/>
  <c r="I31" i="2"/>
  <c r="A24" i="2"/>
  <c r="A15" i="2"/>
  <c r="H31" i="2"/>
  <c r="J23" i="2"/>
  <c r="I14" i="2"/>
  <c r="A28" i="2"/>
  <c r="B24" i="2"/>
  <c r="C20" i="2"/>
  <c r="B15" i="2"/>
  <c r="B35" i="2"/>
  <c r="C33" i="2"/>
  <c r="E27" i="2"/>
  <c r="F23" i="2"/>
  <c r="G21" i="2"/>
  <c r="C17" i="2"/>
  <c r="K36" i="2"/>
  <c r="B31" i="2"/>
  <c r="D27" i="2"/>
  <c r="E23" i="2"/>
  <c r="F21" i="2"/>
  <c r="A14" i="2"/>
  <c r="I13" i="2"/>
  <c r="J44" i="2" s="1"/>
  <c r="C15" i="2"/>
  <c r="H16" i="2"/>
  <c r="B18" i="2"/>
  <c r="G19" i="2"/>
  <c r="A21" i="2"/>
  <c r="F22" i="2"/>
  <c r="K23" i="2"/>
  <c r="E25" i="2"/>
  <c r="J26" i="2"/>
  <c r="D28" i="2"/>
  <c r="I29" i="2"/>
  <c r="C31" i="2"/>
  <c r="H32" i="2"/>
  <c r="B34" i="2"/>
  <c r="G35" i="2"/>
  <c r="A37" i="2"/>
  <c r="F13" i="2"/>
  <c r="G44" i="2" s="1"/>
  <c r="K14" i="2"/>
  <c r="E16" i="2"/>
  <c r="J17" i="2"/>
  <c r="D37" i="2"/>
  <c r="E35" i="2"/>
  <c r="F33" i="2"/>
  <c r="F31" i="2"/>
  <c r="G29" i="2"/>
  <c r="H27" i="2"/>
  <c r="H25" i="2"/>
  <c r="I23" i="2"/>
  <c r="J21" i="2"/>
  <c r="J19" i="2"/>
  <c r="G17" i="2"/>
  <c r="H14" i="2"/>
  <c r="C37" i="2"/>
  <c r="D35" i="2"/>
  <c r="D33" i="2"/>
  <c r="E31" i="2"/>
  <c r="F29" i="2"/>
  <c r="F27" i="2"/>
  <c r="G25" i="2"/>
  <c r="H23" i="2"/>
  <c r="H21" i="2"/>
  <c r="I19" i="2"/>
  <c r="D17" i="2"/>
  <c r="E14" i="2"/>
  <c r="G36" i="2"/>
  <c r="H34" i="2"/>
  <c r="I32" i="2"/>
  <c r="I30" i="2"/>
  <c r="J28" i="2"/>
  <c r="K26" i="2"/>
  <c r="K24" i="2"/>
  <c r="A23" i="2"/>
  <c r="B21" i="2"/>
  <c r="B19" i="2"/>
  <c r="F16" i="2"/>
  <c r="G13" i="2"/>
  <c r="H44" i="2" s="1"/>
  <c r="F36" i="2"/>
  <c r="G34" i="2"/>
  <c r="G32" i="2"/>
  <c r="H30" i="2"/>
  <c r="I28" i="2"/>
  <c r="I26" i="2"/>
  <c r="J24" i="2"/>
  <c r="K22" i="2"/>
  <c r="K20" i="2"/>
  <c r="A19" i="2"/>
  <c r="C16" i="2"/>
  <c r="D13" i="2"/>
  <c r="E44" i="2" s="1"/>
  <c r="K29" i="2"/>
  <c r="A26" i="2"/>
  <c r="C22" i="2"/>
  <c r="A18" i="2"/>
  <c r="B37" i="2"/>
  <c r="D31" i="2"/>
  <c r="D29" i="2"/>
  <c r="F25" i="2"/>
  <c r="H19" i="2"/>
  <c r="D14" i="2"/>
  <c r="A35" i="2"/>
  <c r="B33" i="2"/>
  <c r="C29" i="2"/>
  <c r="D25" i="2"/>
  <c r="F19" i="2"/>
  <c r="K16" i="2"/>
  <c r="B14" i="2"/>
  <c r="G15" i="2"/>
  <c r="A17" i="2"/>
  <c r="F18" i="2"/>
  <c r="K19" i="2"/>
  <c r="E21" i="2"/>
  <c r="J22" i="2"/>
  <c r="D24" i="2"/>
  <c r="I25" i="2"/>
  <c r="C27" i="2"/>
  <c r="H28" i="2"/>
  <c r="B30" i="2"/>
  <c r="G31" i="2"/>
  <c r="A33" i="2"/>
  <c r="F34" i="2"/>
  <c r="K35" i="2"/>
  <c r="E37" i="2"/>
  <c r="J13" i="2"/>
  <c r="K44" i="2" s="1"/>
  <c r="D15" i="2"/>
  <c r="I16" i="2"/>
  <c r="C18" i="2"/>
  <c r="J36" i="2"/>
  <c r="K34" i="2"/>
  <c r="K32" i="2"/>
  <c r="A31" i="2"/>
  <c r="B29" i="2"/>
  <c r="B27" i="2"/>
  <c r="C25" i="2"/>
  <c r="D23" i="2"/>
  <c r="D21" i="2"/>
  <c r="E19" i="2"/>
  <c r="J16" i="2"/>
  <c r="K13" i="2"/>
  <c r="L44" i="2" s="1"/>
  <c r="I36" i="2"/>
  <c r="I34" i="2"/>
  <c r="J32" i="2"/>
  <c r="K30" i="2"/>
  <c r="K28" i="2"/>
  <c r="A27" i="2"/>
  <c r="B25" i="2"/>
  <c r="B23" i="2"/>
  <c r="C21" i="2"/>
  <c r="D19" i="2"/>
  <c r="G16" i="2"/>
  <c r="H13" i="2"/>
  <c r="I44" i="2" s="1"/>
  <c r="B36" i="2"/>
  <c r="C34" i="2"/>
  <c r="C32" i="2"/>
  <c r="D30" i="2"/>
  <c r="E28" i="2"/>
  <c r="E26" i="2"/>
  <c r="F24" i="2"/>
  <c r="G22" i="2"/>
  <c r="G20" i="2"/>
  <c r="H18" i="2"/>
  <c r="I15" i="2"/>
  <c r="K37" i="2"/>
  <c r="A36" i="2"/>
  <c r="A34" i="2"/>
  <c r="B32" i="2"/>
  <c r="C30" i="2"/>
  <c r="C28" i="2"/>
  <c r="D26" i="2"/>
  <c r="E24" i="2"/>
  <c r="E22" i="2"/>
  <c r="F20" i="2"/>
  <c r="E18" i="2"/>
  <c r="F15" i="2"/>
  <c r="E45" i="2" a="1"/>
  <c r="D45" i="2" a="1"/>
  <c r="H45" i="2" a="1"/>
  <c r="G45" i="2" a="1"/>
  <c r="C45" i="2" a="1"/>
  <c r="A45" i="2" a="1"/>
  <c r="F45" i="2" a="1"/>
  <c r="L45" i="2" a="1"/>
  <c r="I45" i="2" a="1"/>
  <c r="K45" i="2" a="1"/>
  <c r="J45" i="2" a="1"/>
  <c r="J46" i="2" l="1"/>
  <c r="J48" i="2"/>
  <c r="J49" i="2"/>
  <c r="J47" i="2"/>
  <c r="J50" i="2"/>
  <c r="J45" i="2"/>
  <c r="K50" i="2"/>
  <c r="K48" i="2"/>
  <c r="K46" i="2"/>
  <c r="K45" i="2"/>
  <c r="K49" i="2"/>
  <c r="K47" i="2"/>
  <c r="I45" i="2"/>
  <c r="I50" i="2"/>
  <c r="I46" i="2"/>
  <c r="I48" i="2"/>
  <c r="I47" i="2"/>
  <c r="I49" i="2"/>
  <c r="L47" i="2"/>
  <c r="L49" i="2"/>
  <c r="L45" i="2"/>
  <c r="L46" i="2"/>
  <c r="L50" i="2"/>
  <c r="L48" i="2"/>
  <c r="F50" i="2"/>
  <c r="F48" i="2"/>
  <c r="F45" i="2"/>
  <c r="F46" i="2"/>
  <c r="F49" i="2"/>
  <c r="F47" i="2"/>
  <c r="B48" i="2"/>
  <c r="A45" i="2"/>
  <c r="A48" i="2"/>
  <c r="B50" i="2"/>
  <c r="A49" i="2"/>
  <c r="A50" i="2"/>
  <c r="B49" i="2"/>
  <c r="B46" i="2"/>
  <c r="A47" i="2"/>
  <c r="B45" i="2"/>
  <c r="B47" i="2"/>
  <c r="A46" i="2"/>
  <c r="C49" i="2"/>
  <c r="C48" i="2"/>
  <c r="C50" i="2"/>
  <c r="C47" i="2"/>
  <c r="C45" i="2"/>
  <c r="C46" i="2"/>
  <c r="G45" i="2"/>
  <c r="G46" i="2"/>
  <c r="G50" i="2"/>
  <c r="G48" i="2"/>
  <c r="G47" i="2"/>
  <c r="G49" i="2"/>
  <c r="H45" i="2"/>
  <c r="H47" i="2"/>
  <c r="H49" i="2"/>
  <c r="H46" i="2"/>
  <c r="H50" i="2"/>
  <c r="H48" i="2"/>
  <c r="D45" i="2"/>
  <c r="D46" i="2"/>
  <c r="D49" i="2"/>
  <c r="D47" i="2"/>
  <c r="D50" i="2"/>
  <c r="D48" i="2"/>
  <c r="E49" i="2"/>
  <c r="E47" i="2"/>
  <c r="E46" i="2"/>
  <c r="E48" i="2"/>
  <c r="E45" i="2"/>
  <c r="E50" i="2"/>
</calcChain>
</file>

<file path=xl/sharedStrings.xml><?xml version="1.0" encoding="utf-8"?>
<sst xmlns="http://schemas.openxmlformats.org/spreadsheetml/2006/main" count="158" uniqueCount="48">
  <si>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</si>
  <si>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</si>
  <si>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</si>
  <si>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</si>
  <si>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</si>
  <si>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</si>
  <si>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</si>
  <si>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</si>
  <si>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</si>
  <si>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</si>
  <si>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</si>
  <si>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</si>
  <si>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</si>
  <si>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</si>
  <si>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</si>
  <si>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</si>
  <si>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</si>
  <si>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</si>
  <si>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</si>
  <si>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</si>
  <si>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</si>
  <si>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</si>
  <si>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</si>
  <si>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</si>
  <si>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Non-Key</t>
  </si>
  <si>
    <t>Inciting incident</t>
  </si>
  <si>
    <t>Obstacle</t>
  </si>
  <si>
    <t>Climax 1</t>
  </si>
  <si>
    <t>Midpoint</t>
  </si>
  <si>
    <t>Wrap-up</t>
  </si>
  <si>
    <t>Disaster</t>
  </si>
  <si>
    <t>Climax 2</t>
  </si>
  <si>
    <t>Crisis</t>
  </si>
  <si>
    <t>Climax 3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</si>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</sst>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"/>
  <sheetViews>
    <sheetView tabSelected="1" workbookViewId="0">
      <selection activeCell="A5" sqref="A5:XFD5"/>
    </sheetView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24</v>
      </c>
      <c r="C2" t="s">
        <v>24</v>
      </c>
      <c r="D2" t="s">
        <v>25</v>
      </c>
      <c r="E2" t="s">
        <v>25</v>
      </c>
      <c r="F2" t="s">
        <v>24</v>
      </c>
      <c r="G2" t="s">
        <v>25</v>
      </c>
      <c r="H2" t="s">
        <v>24</v>
      </c>
      <c r="I2" t="s">
        <v>24</v>
      </c>
      <c r="J2" t="s">
        <v>26</v>
      </c>
      <c r="K2" t="s">
        <v>24</v>
      </c>
      <c r="L2" t="s">
        <v>26</v>
      </c>
      <c r="M2" t="s">
        <v>24</v>
      </c>
      <c r="N2" t="s">
        <v>27</v>
      </c>
      <c r="O2" t="s">
        <v>24</v>
      </c>
      <c r="P2" t="s">
        <v>28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29</v>
      </c>
    </row>
    <row r="3" spans="1:24">
      <c r="A3" t="s">
        <v>24</v>
      </c>
      <c r="B3" t="s">
        <v>24</v>
      </c>
      <c r="C3" t="s">
        <v>24</v>
      </c>
      <c r="D3" t="s">
        <v>25</v>
      </c>
      <c r="E3" t="s">
        <v>24</v>
      </c>
      <c r="F3" t="s">
        <v>24</v>
      </c>
      <c r="G3" t="s">
        <v>24</v>
      </c>
      <c r="H3" t="s">
        <v>27</v>
      </c>
      <c r="I3" t="s">
        <v>24</v>
      </c>
      <c r="J3" t="s">
        <v>26</v>
      </c>
      <c r="K3" t="s">
        <v>24</v>
      </c>
      <c r="L3" t="s">
        <v>24</v>
      </c>
      <c r="M3" t="s">
        <v>24</v>
      </c>
      <c r="N3" t="s">
        <v>28</v>
      </c>
      <c r="O3" t="s">
        <v>24</v>
      </c>
      <c r="P3" t="s">
        <v>30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31</v>
      </c>
    </row>
    <row r="4" spans="1:24">
      <c r="A4" t="s">
        <v>24</v>
      </c>
      <c r="B4" t="s">
        <v>25</v>
      </c>
      <c r="C4" t="s">
        <v>24</v>
      </c>
      <c r="D4" t="s">
        <v>27</v>
      </c>
      <c r="E4" t="s">
        <v>26</v>
      </c>
      <c r="F4" t="s">
        <v>24</v>
      </c>
      <c r="G4" t="s">
        <v>24</v>
      </c>
      <c r="H4" t="s">
        <v>32</v>
      </c>
      <c r="I4" t="s">
        <v>24</v>
      </c>
      <c r="J4" t="s">
        <v>25</v>
      </c>
      <c r="K4" t="s">
        <v>24</v>
      </c>
      <c r="L4" t="s">
        <v>24</v>
      </c>
      <c r="M4" t="s">
        <v>24</v>
      </c>
      <c r="N4" t="s">
        <v>24</v>
      </c>
      <c r="O4" t="s">
        <v>31</v>
      </c>
      <c r="P4" t="s">
        <v>26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33</v>
      </c>
      <c r="X4" t="s">
        <v>29</v>
      </c>
    </row>
    <row r="5" spans="1:24">
      <c r="A5" t="s">
        <v>24</v>
      </c>
      <c r="B5" t="s">
        <v>24</v>
      </c>
      <c r="C5" t="s">
        <v>24</v>
      </c>
      <c r="D5" t="s">
        <v>25</v>
      </c>
      <c r="E5" t="s">
        <v>27</v>
      </c>
      <c r="F5" t="s">
        <v>26</v>
      </c>
      <c r="G5" t="s">
        <v>24</v>
      </c>
      <c r="H5" t="s">
        <v>24</v>
      </c>
      <c r="I5" t="s">
        <v>24</v>
      </c>
      <c r="J5" t="s">
        <v>28</v>
      </c>
      <c r="K5" t="s">
        <v>24</v>
      </c>
      <c r="L5" t="s">
        <v>24</v>
      </c>
      <c r="M5" t="s">
        <v>24</v>
      </c>
      <c r="N5" t="s">
        <v>30</v>
      </c>
      <c r="O5" t="s">
        <v>32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33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0"/>
  <sheetViews>
    <sheetView topLeftCell="A43" workbookViewId="0">
      <selection activeCell="B45" sqref="B45:L50"/>
    </sheetView>
  </sheetViews>
  <sheetFormatPr baseColWidth="10" defaultRowHeight="16"/>
  <cols>
    <col min="1" max="1" width="16.33203125" bestFit="1" customWidth="1"/>
  </cols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s="1" t="s">
        <v>34</v>
      </c>
      <c r="B2">
        <f>COUNTIFS(Sheet1!A:A,Sheet2!$A2)</f>
        <v>0</v>
      </c>
      <c r="C2">
        <f>COUNTIFS(Sheet1!B:B,Sheet2!$A2)</f>
        <v>1</v>
      </c>
      <c r="D2">
        <f>COUNTIFS(Sheet1!C:C,Sheet2!$A2)</f>
        <v>0</v>
      </c>
      <c r="E2">
        <f>COUNTIFS(Sheet1!D:D,Sheet2!$A2)</f>
        <v>3</v>
      </c>
      <c r="F2">
        <f>COUNTIFS(Sheet1!E:E,Sheet2!$A2)</f>
        <v>1</v>
      </c>
      <c r="G2">
        <f>COUNTIFS(Sheet1!F:F,Sheet2!$A2)</f>
        <v>0</v>
      </c>
      <c r="H2">
        <f>COUNTIFS(Sheet1!G:G,Sheet2!$A2)</f>
        <v>1</v>
      </c>
      <c r="I2">
        <f>COUNTIFS(Sheet1!H:H,Sheet2!$A2)</f>
        <v>0</v>
      </c>
      <c r="J2">
        <f>COUNTIFS(Sheet1!I:I,Sheet2!$A2)</f>
        <v>0</v>
      </c>
      <c r="K2">
        <f>COUNTIFS(Sheet1!J:J,Sheet2!$A2)</f>
        <v>1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</row>
    <row r="3" spans="1:25">
      <c r="A3" s="1" t="s">
        <v>35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1</v>
      </c>
      <c r="F3">
        <f>COUNTIFS(Sheet1!E:E,Sheet2!$A3)</f>
        <v>1</v>
      </c>
      <c r="G3">
        <f>COUNTIFS(Sheet1!F:F,Sheet2!$A3)</f>
        <v>0</v>
      </c>
      <c r="H3">
        <f>COUNTIFS(Sheet1!G:G,Sheet2!$A3)</f>
        <v>0</v>
      </c>
      <c r="I3">
        <f>COUNTIFS(Sheet1!H:H,Sheet2!$A3)</f>
        <v>1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1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</row>
    <row r="4" spans="1:25">
      <c r="A4" s="1" t="s">
        <v>36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1</v>
      </c>
      <c r="G4">
        <f>COUNTIFS(Sheet1!F:F,Sheet2!$A4)</f>
        <v>1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2</v>
      </c>
      <c r="L4">
        <f>COUNTIFS(Sheet1!K:K,Sheet2!$A4)</f>
        <v>0</v>
      </c>
      <c r="M4">
        <f>COUNTIFS(Sheet1!L:L,Sheet2!$A4)</f>
        <v>1</v>
      </c>
      <c r="N4">
        <f>COUNTIFS(Sheet1!M:M,Sheet2!$A4)</f>
        <v>0</v>
      </c>
      <c r="O4">
        <f>COUNTIFS(Sheet1!N:N,Sheet2!$A4)</f>
        <v>0</v>
      </c>
      <c r="P4">
        <f>COUNTIFS(Sheet1!O:O,Sheet2!$A4)</f>
        <v>0</v>
      </c>
      <c r="Q4">
        <f>COUNTIFS(Sheet1!P:P,Sheet2!$A4)</f>
        <v>1</v>
      </c>
      <c r="R4">
        <f>COUNTIFS(Sheet1!Q:Q,Sheet2!$A4)</f>
        <v>0</v>
      </c>
      <c r="S4">
        <f>COUNTIFS(Sheet1!R:R,Sheet2!$A4)</f>
        <v>0</v>
      </c>
      <c r="T4">
        <f>COUNTIFS(Sheet1!S:S,Sheet2!$A4)</f>
        <v>0</v>
      </c>
      <c r="U4">
        <f>COUNTIFS(Sheet1!T:T,Sheet2!$A4)</f>
        <v>0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  <c r="Y4">
        <f>COUNTIFS(Sheet1!X:X,Sheet2!$A4)</f>
        <v>0</v>
      </c>
    </row>
    <row r="5" spans="1:25">
      <c r="A5" s="1" t="s">
        <v>37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1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1</v>
      </c>
      <c r="P5">
        <f>COUNTIFS(Sheet1!O:O,Sheet2!$A5)</f>
        <v>0</v>
      </c>
      <c r="Q5">
        <f>COUNTIFS(Sheet1!P:P,Sheet2!$A5)</f>
        <v>1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</row>
    <row r="6" spans="1:25">
      <c r="A6" s="1" t="s">
        <v>38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1</v>
      </c>
      <c r="P6">
        <f>COUNTIFS(Sheet1!O:O,Sheet2!$A6)</f>
        <v>0</v>
      </c>
      <c r="Q6">
        <f>COUNTIFS(Sheet1!P:P,Sheet2!$A6)</f>
        <v>1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</row>
    <row r="7" spans="1:25">
      <c r="A7" s="1" t="s">
        <v>39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1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1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0</v>
      </c>
    </row>
    <row r="8" spans="1:25">
      <c r="A8" s="1" t="s">
        <v>40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1</v>
      </c>
      <c r="Q8">
        <f>COUNTIFS(Sheet1!P:P,Sheet2!$A8)</f>
        <v>1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  <c r="X8">
        <f>COUNTIFS(Sheet1!W:W,Sheet2!$A8)</f>
        <v>0</v>
      </c>
      <c r="Y8">
        <f>COUNTIFS(Sheet1!X:X,Sheet2!$A8)</f>
        <v>1</v>
      </c>
    </row>
    <row r="9" spans="1:25">
      <c r="A9" s="1" t="s">
        <v>41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1</v>
      </c>
      <c r="Y9">
        <f>COUNTIFS(Sheet1!X:X,Sheet2!$A9)</f>
        <v>1</v>
      </c>
    </row>
    <row r="10" spans="1:25">
      <c r="A10" s="1" t="s">
        <v>42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2</v>
      </c>
    </row>
    <row r="11" spans="1:25">
      <c r="A11" s="1" t="s">
        <v>43</v>
      </c>
      <c r="B11">
        <f>COUNTIFS(Sheet1!A:A,Sheet2!$A11)</f>
        <v>4</v>
      </c>
      <c r="C11">
        <f>COUNTIFS(Sheet1!B:B,Sheet2!$A11)</f>
        <v>3</v>
      </c>
      <c r="D11">
        <f>COUNTIFS(Sheet1!C:C,Sheet2!$A11)</f>
        <v>4</v>
      </c>
      <c r="E11">
        <f>COUNTIFS(Sheet1!D:D,Sheet2!$A11)</f>
        <v>0</v>
      </c>
      <c r="F11">
        <f>COUNTIFS(Sheet1!E:E,Sheet2!$A11)</f>
        <v>1</v>
      </c>
      <c r="G11">
        <f>COUNTIFS(Sheet1!F:F,Sheet2!$A11)</f>
        <v>3</v>
      </c>
      <c r="H11">
        <f>COUNTIFS(Sheet1!G:G,Sheet2!$A11)</f>
        <v>3</v>
      </c>
      <c r="I11">
        <f>COUNTIFS(Sheet1!H:H,Sheet2!$A11)</f>
        <v>2</v>
      </c>
      <c r="J11">
        <f>COUNTIFS(Sheet1!I:I,Sheet2!$A11)</f>
        <v>4</v>
      </c>
      <c r="K11">
        <f>COUNTIFS(Sheet1!J:J,Sheet2!$A11)</f>
        <v>0</v>
      </c>
      <c r="L11">
        <f>COUNTIFS(Sheet1!K:K,Sheet2!$A11)</f>
        <v>4</v>
      </c>
      <c r="M11">
        <f>COUNTIFS(Sheet1!L:L,Sheet2!$A11)</f>
        <v>3</v>
      </c>
      <c r="N11">
        <f>COUNTIFS(Sheet1!M:M,Sheet2!$A11)</f>
        <v>4</v>
      </c>
      <c r="O11">
        <f>COUNTIFS(Sheet1!N:N,Sheet2!$A11)</f>
        <v>1</v>
      </c>
      <c r="P11">
        <f>COUNTIFS(Sheet1!O:O,Sheet2!$A11)</f>
        <v>2</v>
      </c>
      <c r="Q11">
        <f>COUNTIFS(Sheet1!P:P,Sheet2!$A11)</f>
        <v>0</v>
      </c>
      <c r="R11">
        <f>COUNTIFS(Sheet1!Q:Q,Sheet2!$A11)</f>
        <v>4</v>
      </c>
      <c r="S11">
        <f>COUNTIFS(Sheet1!R:R,Sheet2!$A11)</f>
        <v>4</v>
      </c>
      <c r="T11">
        <f>COUNTIFS(Sheet1!S:S,Sheet2!$A11)</f>
        <v>4</v>
      </c>
      <c r="U11">
        <f>COUNTIFS(Sheet1!T:T,Sheet2!$A11)</f>
        <v>4</v>
      </c>
      <c r="V11">
        <f>COUNTIFS(Sheet1!U:U,Sheet2!$A11)</f>
        <v>4</v>
      </c>
      <c r="W11">
        <f>COUNTIFS(Sheet1!V:V,Sheet2!$A11)</f>
        <v>4</v>
      </c>
      <c r="X11">
        <f>COUNTIFS(Sheet1!W:W,Sheet2!$A11)</f>
        <v>3</v>
      </c>
      <c r="Y11">
        <f>COUNTIFS(Sheet1!X:X,Sheet2!$A11)</f>
        <v>0</v>
      </c>
    </row>
    <row r="13" spans="1:25">
      <c r="A13">
        <f t="array" ref="A13:K37">TRANSPOSE(A1:Y11)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5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</row>
    <row r="15" spans="1:25">
      <c r="A15" t="str">
        <v>Scene 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</row>
    <row r="16" spans="1:25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</row>
    <row r="17" spans="1:11">
      <c r="A17" t="str">
        <v>Scene 4</v>
      </c>
      <c r="B17">
        <v>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tr">
        <v>Scene 5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t="str">
        <v>Scene 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</row>
    <row r="20" spans="1:11">
      <c r="A20" t="str">
        <v>Scene 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>
      <c r="A21" t="str">
        <v>Scene 8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2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>
      <c r="A23" t="str">
        <v>Scene 10</v>
      </c>
      <c r="B23">
        <v>1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>
      <c r="A25" t="str">
        <v>Scene 12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</row>
    <row r="27" spans="1:11">
      <c r="A27" t="str">
        <v>Scene 14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2</v>
      </c>
    </row>
    <row r="29" spans="1:11">
      <c r="A29" t="str">
        <v>Scene 16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</row>
    <row r="35" spans="1:12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</row>
    <row r="36" spans="1:12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3</v>
      </c>
    </row>
    <row r="37" spans="1:12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2</v>
      </c>
      <c r="K37">
        <v>0</v>
      </c>
    </row>
    <row r="39" spans="1:12">
      <c r="A39" t="s">
        <v>44</v>
      </c>
    </row>
    <row r="41" spans="1:12">
      <c r="A41" t="s">
        <v>45</v>
      </c>
      <c r="B41" s="2">
        <v>0.05</v>
      </c>
    </row>
    <row r="42" spans="1:12">
      <c r="A42" t="s">
        <v>46</v>
      </c>
      <c r="B42" s="3">
        <v>2</v>
      </c>
    </row>
    <row r="44" spans="1:12">
      <c r="B44" t="s">
        <v>47</v>
      </c>
      <c r="C44" t="str">
        <f>B13</f>
        <v>Inciting incident</v>
      </c>
      <c r="D44" t="str">
        <f t="shared" ref="D44:L44" si="0">C13</f>
        <v>Climax 1</v>
      </c>
      <c r="E44" t="str">
        <f t="shared" si="0"/>
        <v>Obstacle</v>
      </c>
      <c r="F44" t="str">
        <f t="shared" si="0"/>
        <v>Midpoint</v>
      </c>
      <c r="G44" t="str">
        <f t="shared" si="0"/>
        <v>Disaster</v>
      </c>
      <c r="H44" t="str">
        <f t="shared" si="0"/>
        <v>Crisis</v>
      </c>
      <c r="I44" t="str">
        <f t="shared" si="0"/>
        <v>Climax 2</v>
      </c>
      <c r="J44" t="str">
        <f t="shared" si="0"/>
        <v>Climax 3</v>
      </c>
      <c r="K44" t="str">
        <f t="shared" si="0"/>
        <v>Wrap-up</v>
      </c>
      <c r="L44" t="str">
        <f t="shared" si="0"/>
        <v>Non-key</v>
      </c>
    </row>
    <row r="45" spans="1:12">
      <c r="A45" t="str">
        <f t="array" ref="A45:B50">[1]!KAPPA(B14:K37,0,TRUE,B41,B42)</f>
        <v>kappa</v>
      </c>
      <c r="B45" s="4">
        <v>0.26194398682042841</v>
      </c>
      <c r="C45" s="5">
        <f t="array" ref="C45:C50">[1]!KAPPA(B14:K37, 1,,B41,B42)</f>
        <v>0.22953451043338688</v>
      </c>
      <c r="D45" s="6">
        <f t="array" ref="D45:D50">[1]!KAPPA(B14:K37, 2,,B41,B42)</f>
        <v>-4.3478260869565272E-2</v>
      </c>
      <c r="E45" s="6">
        <f t="array" ref="E45:E50">[1]!KAPPA(B14:K37, 3,,B41,B42)</f>
        <v>5.185185185185185E-2</v>
      </c>
      <c r="F45" s="6">
        <f t="array" ref="F45:F50">[1]!KAPPA(B14:K37, 4,,B41,B42)</f>
        <v>-3.2258064516129031E-2</v>
      </c>
      <c r="G45" s="6">
        <f t="array" ref="G45:G50">[1]!KAPPA(B14:K37, 5,,B41,B42)</f>
        <v>-2.1276595744680906E-2</v>
      </c>
      <c r="H45" s="6">
        <f t="array" ref="H45:H50">[1]!KAPPA(B14:K37, 6,,B41,B42)</f>
        <v>-2.1276595744680906E-2</v>
      </c>
      <c r="I45" s="6">
        <f t="array" ref="I45:I50">[1]!KAPPA(B14:K37, 7,,B41,B42)</f>
        <v>-3.2258064516129031E-2</v>
      </c>
      <c r="J45" s="6">
        <f t="array" ref="J45:J50">[1]!KAPPA(B14:K37, 8,,B41,B42)</f>
        <v>-2.1276595744680906E-2</v>
      </c>
      <c r="K45" s="6">
        <f t="array" ref="K45:K50">[1]!KAPPA(B14:K37, 9,,B41,B42)</f>
        <v>0.31914893617021273</v>
      </c>
      <c r="L45" s="7">
        <f t="array" ref="L45:L50">[1]!KAPPA(B14:K37, 10,,B41,B42)</f>
        <v>0.53945409429280389</v>
      </c>
    </row>
    <row r="46" spans="1:12">
      <c r="A46" t="str">
        <v>s.e.</v>
      </c>
      <c r="B46" s="8">
        <v>4.316651177783485E-2</v>
      </c>
      <c r="C46" s="9">
        <v>8.3333333333333329E-2</v>
      </c>
      <c r="D46" s="10">
        <v>8.3333333333333329E-2</v>
      </c>
      <c r="E46" s="10">
        <v>8.3333333333333329E-2</v>
      </c>
      <c r="F46" s="10">
        <v>8.3333333333333329E-2</v>
      </c>
      <c r="G46" s="10">
        <v>8.3333333333333329E-2</v>
      </c>
      <c r="H46" s="10">
        <v>8.3333333333333329E-2</v>
      </c>
      <c r="I46" s="10">
        <v>8.3333333333333329E-2</v>
      </c>
      <c r="J46" s="10">
        <v>8.3333333333333329E-2</v>
      </c>
      <c r="K46" s="10">
        <v>8.3333333333333329E-2</v>
      </c>
      <c r="L46" s="11">
        <v>8.3333333333333329E-2</v>
      </c>
    </row>
    <row r="47" spans="1:12">
      <c r="A47" t="str">
        <v>z-stat</v>
      </c>
      <c r="B47" s="8">
        <v>6.068222240624304</v>
      </c>
      <c r="C47" s="9">
        <v>2.7544141252006429</v>
      </c>
      <c r="D47" s="10">
        <v>-0.52173913043478326</v>
      </c>
      <c r="E47" s="10">
        <v>0.62222222222222223</v>
      </c>
      <c r="F47" s="10">
        <v>-0.38709677419354838</v>
      </c>
      <c r="G47" s="10">
        <v>-0.25531914893617091</v>
      </c>
      <c r="H47" s="10">
        <v>-0.25531914893617091</v>
      </c>
      <c r="I47" s="10">
        <v>-0.38709677419354838</v>
      </c>
      <c r="J47" s="10">
        <v>-0.25531914893617091</v>
      </c>
      <c r="K47" s="10">
        <v>3.8297872340425529</v>
      </c>
      <c r="L47" s="11">
        <v>6.4734491315136466</v>
      </c>
    </row>
    <row r="48" spans="1:12">
      <c r="A48" t="str">
        <v>p-value</v>
      </c>
      <c r="B48" s="8">
        <v>1.2933385473701264E-9</v>
      </c>
      <c r="C48" s="9">
        <v>5.8797317707532937E-3</v>
      </c>
      <c r="D48" s="10">
        <v>0.60185197577054828</v>
      </c>
      <c r="E48" s="10">
        <v>0.53379575572438642</v>
      </c>
      <c r="F48" s="10">
        <v>0.69868456564540105</v>
      </c>
      <c r="G48" s="10">
        <v>0.79847661122956204</v>
      </c>
      <c r="H48" s="10">
        <v>0.79847661122956204</v>
      </c>
      <c r="I48" s="10">
        <v>0.69868456564540105</v>
      </c>
      <c r="J48" s="10">
        <v>0.79847661122956204</v>
      </c>
      <c r="K48" s="10">
        <v>1.2825410190875353E-4</v>
      </c>
      <c r="L48" s="11">
        <v>9.5790708698473281E-11</v>
      </c>
    </row>
    <row r="49" spans="1:12">
      <c r="A49" t="str">
        <v>lower</v>
      </c>
      <c r="B49" s="8">
        <v>0.17733917839764807</v>
      </c>
      <c r="C49" s="9">
        <v>6.6204178388382426E-2</v>
      </c>
      <c r="D49" s="10">
        <v>-0.20680859291456974</v>
      </c>
      <c r="E49" s="10">
        <v>-0.11147848019315261</v>
      </c>
      <c r="F49" s="10">
        <v>-0.1955883965611335</v>
      </c>
      <c r="G49" s="10">
        <v>-0.18460692778968538</v>
      </c>
      <c r="H49" s="10">
        <v>-0.18460692778968538</v>
      </c>
      <c r="I49" s="10">
        <v>-0.1955883965611335</v>
      </c>
      <c r="J49" s="10">
        <v>-0.18460692778968538</v>
      </c>
      <c r="K49" s="10">
        <v>0.15581860412520826</v>
      </c>
      <c r="L49" s="11">
        <v>0.37612376224779942</v>
      </c>
    </row>
    <row r="50" spans="1:12">
      <c r="A50" t="str">
        <v>upper</v>
      </c>
      <c r="B50" s="12">
        <v>0.34654879524320875</v>
      </c>
      <c r="C50" s="13">
        <v>0.39286484247839132</v>
      </c>
      <c r="D50" s="14">
        <v>0.11985207117543918</v>
      </c>
      <c r="E50" s="14">
        <v>0.21518218389685631</v>
      </c>
      <c r="F50" s="14">
        <v>0.13107226752887544</v>
      </c>
      <c r="G50" s="14">
        <v>0.14205373630032356</v>
      </c>
      <c r="H50" s="14">
        <v>0.14205373630032356</v>
      </c>
      <c r="I50" s="14">
        <v>0.13107226752887544</v>
      </c>
      <c r="J50" s="14">
        <v>0.14205373630032356</v>
      </c>
      <c r="K50" s="14">
        <v>0.48247926821521719</v>
      </c>
      <c r="L50" s="15">
        <v>0.70278442633780835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2019-05-19T16:01:36Z</dcterms:modified>
</cp:coreProperties>
</file>