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2CD9A8B2-CCC4-964A-BC41-F4732FD5CAFA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J14" i="2" l="1"/>
  <c r="J18" i="2"/>
  <c r="F22" i="2"/>
  <c r="G27" i="2"/>
  <c r="F30" i="2"/>
  <c r="D15" i="2"/>
  <c r="B21" i="2"/>
  <c r="F28" i="2"/>
  <c r="G24" i="2"/>
  <c r="K13" i="2"/>
  <c r="L40" i="2" s="1"/>
  <c r="K26" i="2"/>
  <c r="A23" i="2"/>
  <c r="G32" i="2"/>
  <c r="J24" i="2"/>
  <c r="D14" i="2"/>
  <c r="A31" i="2"/>
  <c r="D23" i="2"/>
  <c r="E13" i="2"/>
  <c r="F40" i="2" s="1"/>
  <c r="E17" i="2"/>
  <c r="C19" i="2"/>
  <c r="C23" i="2"/>
  <c r="K27" i="2"/>
  <c r="I33" i="2"/>
  <c r="H15" i="2"/>
  <c r="F21" i="2"/>
  <c r="A28" i="2"/>
  <c r="A19" i="2"/>
  <c r="C13" i="2"/>
  <c r="D40" i="2" s="1"/>
  <c r="E26" i="2"/>
  <c r="E22" i="2"/>
  <c r="B32" i="2"/>
  <c r="C28" i="2"/>
  <c r="E19" i="2"/>
  <c r="G30" i="2"/>
  <c r="I22" i="2"/>
  <c r="K15" i="2"/>
  <c r="I21" i="2"/>
  <c r="A29" i="2"/>
  <c r="G22" i="2"/>
  <c r="J16" i="2"/>
  <c r="E14" i="2"/>
  <c r="K22" i="2"/>
  <c r="K32" i="2"/>
  <c r="C25" i="2"/>
  <c r="G20" i="2"/>
  <c r="I14" i="2"/>
  <c r="H16" i="2"/>
  <c r="H20" i="2"/>
  <c r="H24" i="2"/>
  <c r="E33" i="2"/>
  <c r="C18" i="2"/>
  <c r="E32" i="2"/>
  <c r="I19" i="2"/>
  <c r="I30" i="2"/>
  <c r="D17" i="2"/>
  <c r="I28" i="2"/>
  <c r="B20" i="2"/>
  <c r="B27" i="2"/>
  <c r="H17" i="2"/>
  <c r="C15" i="2"/>
  <c r="A21" i="2"/>
  <c r="A25" i="2"/>
  <c r="J30" i="2"/>
  <c r="G18" i="2"/>
  <c r="J31" i="2"/>
  <c r="B24" i="2"/>
  <c r="D30" i="2"/>
  <c r="G16" i="2"/>
  <c r="E24" i="2"/>
  <c r="G13" i="2"/>
  <c r="H40" i="2" s="1"/>
  <c r="H26" i="2"/>
  <c r="K16" i="2"/>
  <c r="I13" i="2"/>
  <c r="J40" i="2" s="1"/>
  <c r="I17" i="2"/>
  <c r="G19" i="2"/>
  <c r="G23" i="2"/>
  <c r="B26" i="2"/>
  <c r="K31" i="2"/>
  <c r="J13" i="2"/>
  <c r="K40" i="2" s="1"/>
  <c r="I16" i="2"/>
  <c r="H19" i="2"/>
  <c r="E30" i="2"/>
  <c r="G26" i="2"/>
  <c r="H22" i="2"/>
  <c r="I32" i="2"/>
  <c r="J28" i="2"/>
  <c r="K24" i="2"/>
  <c r="C20" i="2"/>
  <c r="H30" i="2"/>
  <c r="I26" i="2"/>
  <c r="C17" i="2"/>
  <c r="B29" i="2"/>
  <c r="F14" i="2"/>
  <c r="D16" i="2"/>
  <c r="B18" i="2"/>
  <c r="D20" i="2"/>
  <c r="B22" i="2"/>
  <c r="K23" i="2"/>
  <c r="F26" i="2"/>
  <c r="E29" i="2"/>
  <c r="D32" i="2"/>
  <c r="C14" i="2"/>
  <c r="B17" i="2"/>
  <c r="A20" i="2"/>
  <c r="J33" i="2"/>
  <c r="K29" i="2"/>
  <c r="A26" i="2"/>
  <c r="K21" i="2"/>
  <c r="B16" i="2"/>
  <c r="C32" i="2"/>
  <c r="E28" i="2"/>
  <c r="F24" i="2"/>
  <c r="F19" i="2"/>
  <c r="H13" i="2"/>
  <c r="I40" i="2" s="1"/>
  <c r="C30" i="2"/>
  <c r="D26" i="2"/>
  <c r="D22" i="2"/>
  <c r="F16" i="2"/>
  <c r="F32" i="2"/>
  <c r="G28" i="2"/>
  <c r="I24" i="2"/>
  <c r="J19" i="2"/>
  <c r="A14" i="2"/>
  <c r="E25" i="2"/>
  <c r="I29" i="2"/>
  <c r="H32" i="2"/>
  <c r="G14" i="2"/>
  <c r="F17" i="2"/>
  <c r="J21" i="2"/>
  <c r="F29" i="2"/>
  <c r="H23" i="2"/>
  <c r="E15" i="2"/>
  <c r="J29" i="2"/>
  <c r="A24" i="2"/>
  <c r="G33" i="2"/>
  <c r="I27" i="2"/>
  <c r="G21" i="2"/>
  <c r="I15" i="2"/>
  <c r="A32" i="2"/>
  <c r="A30" i="2"/>
  <c r="B28" i="2"/>
  <c r="C26" i="2"/>
  <c r="C24" i="2"/>
  <c r="A22" i="2"/>
  <c r="B19" i="2"/>
  <c r="D13" i="2"/>
  <c r="E40" i="2" s="1"/>
  <c r="J26" i="2"/>
  <c r="D28" i="2"/>
  <c r="C31" i="2"/>
  <c r="B13" i="2"/>
  <c r="C40" i="2" s="1"/>
  <c r="A16" i="2"/>
  <c r="K18" i="2"/>
  <c r="E20" i="2"/>
  <c r="D33" i="2"/>
  <c r="E31" i="2"/>
  <c r="F27" i="2"/>
  <c r="G25" i="2"/>
  <c r="C21" i="2"/>
  <c r="D18" i="2"/>
  <c r="H33" i="2"/>
  <c r="I31" i="2"/>
  <c r="J27" i="2"/>
  <c r="K25" i="2"/>
  <c r="H21" i="2"/>
  <c r="I18" i="2"/>
  <c r="J15" i="2"/>
  <c r="H31" i="2"/>
  <c r="H29" i="2"/>
  <c r="J25" i="2"/>
  <c r="J23" i="2"/>
  <c r="H18" i="2"/>
  <c r="K33" i="2"/>
  <c r="C16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13" i="2"/>
  <c r="G40" i="2" s="1"/>
  <c r="K14" i="2"/>
  <c r="E16" i="2"/>
  <c r="J17" i="2"/>
  <c r="D19" i="2"/>
  <c r="I20" i="2"/>
  <c r="C22" i="2"/>
  <c r="J32" i="2"/>
  <c r="K30" i="2"/>
  <c r="K28" i="2"/>
  <c r="A27" i="2"/>
  <c r="B25" i="2"/>
  <c r="B23" i="2"/>
  <c r="F20" i="2"/>
  <c r="G17" i="2"/>
  <c r="H14" i="2"/>
  <c r="C33" i="2"/>
  <c r="D31" i="2"/>
  <c r="D29" i="2"/>
  <c r="E27" i="2"/>
  <c r="F25" i="2"/>
  <c r="F23" i="2"/>
  <c r="K20" i="2"/>
  <c r="A18" i="2"/>
  <c r="B15" i="2"/>
  <c r="B33" i="2"/>
  <c r="B31" i="2"/>
  <c r="C29" i="2"/>
  <c r="D27" i="2"/>
  <c r="D25" i="2"/>
  <c r="E23" i="2"/>
  <c r="J20" i="2"/>
  <c r="K17" i="2"/>
  <c r="A15" i="2"/>
  <c r="F33" i="2"/>
  <c r="F31" i="2"/>
  <c r="G29" i="2"/>
  <c r="H27" i="2"/>
  <c r="H25" i="2"/>
  <c r="I23" i="2"/>
  <c r="D21" i="2"/>
  <c r="E18" i="2"/>
  <c r="F15" i="2"/>
  <c r="I41" i="2" a="1"/>
  <c r="L41" i="2" a="1"/>
  <c r="D41" i="2" a="1"/>
  <c r="J41" i="2" a="1"/>
  <c r="C41" i="2" a="1"/>
  <c r="E41" i="2" a="1"/>
  <c r="A41" i="2" a="1"/>
  <c r="G41" i="2" a="1"/>
  <c r="H41" i="2" a="1"/>
  <c r="F41" i="2" a="1"/>
  <c r="K41" i="2" a="1"/>
  <c r="K44" i="2" l="1"/>
  <c r="K43" i="2"/>
  <c r="K45" i="2"/>
  <c r="K46" i="2"/>
  <c r="K41" i="2"/>
  <c r="K42" i="2"/>
  <c r="F43" i="2"/>
  <c r="F46" i="2"/>
  <c r="F45" i="2"/>
  <c r="F42" i="2"/>
  <c r="F41" i="2"/>
  <c r="F44" i="2"/>
  <c r="H42" i="2"/>
  <c r="H41" i="2"/>
  <c r="H44" i="2"/>
  <c r="H43" i="2"/>
  <c r="H46" i="2"/>
  <c r="H45" i="2"/>
  <c r="G46" i="2"/>
  <c r="G45" i="2"/>
  <c r="G43" i="2"/>
  <c r="G44" i="2"/>
  <c r="G41" i="2"/>
  <c r="G42" i="2"/>
  <c r="A45" i="2"/>
  <c r="A44" i="2"/>
  <c r="B42" i="2"/>
  <c r="A42" i="2"/>
  <c r="A41" i="2"/>
  <c r="A43" i="2"/>
  <c r="B46" i="2"/>
  <c r="B43" i="2"/>
  <c r="B45" i="2"/>
  <c r="B44" i="2"/>
  <c r="B41" i="2"/>
  <c r="A46" i="2"/>
  <c r="E46" i="2"/>
  <c r="E41" i="2"/>
  <c r="E42" i="2"/>
  <c r="E44" i="2"/>
  <c r="E43" i="2"/>
  <c r="E45" i="2"/>
  <c r="C44" i="2"/>
  <c r="C45" i="2"/>
  <c r="C46" i="2"/>
  <c r="C41" i="2"/>
  <c r="C42" i="2"/>
  <c r="C43" i="2"/>
  <c r="J41" i="2"/>
  <c r="J46" i="2"/>
  <c r="J44" i="2"/>
  <c r="J42" i="2"/>
  <c r="J45" i="2"/>
  <c r="J43" i="2"/>
  <c r="D45" i="2"/>
  <c r="D46" i="2"/>
  <c r="D44" i="2"/>
  <c r="D43" i="2"/>
  <c r="D42" i="2"/>
  <c r="D41" i="2"/>
  <c r="L44" i="2"/>
  <c r="L43" i="2"/>
  <c r="L42" i="2"/>
  <c r="L46" i="2"/>
  <c r="L45" i="2"/>
  <c r="L41" i="2"/>
  <c r="I44" i="2"/>
  <c r="I45" i="2"/>
  <c r="I46" i="2"/>
  <c r="I41" i="2"/>
  <c r="I42" i="2"/>
  <c r="I43" i="2"/>
</calcChain>
</file>

<file path=xl/sharedStrings.xml><?xml version="1.0" encoding="utf-8"?>
<sst xmlns="http://schemas.openxmlformats.org/spreadsheetml/2006/main" count="134" uniqueCount="44">
  <si>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</si>
  <si>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</si>
  <si>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</si>
  <si>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</si>
  <si>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</si>
  <si>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</si>
  <si>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</si>
  <si>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</si>
  <si>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</si>
  <si>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</si>
  <si>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</si>
  <si>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</si>
  <si>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</si>
  <si>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</si>
  <si>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</si>
  <si>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</si>
  <si>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</si>
  <si>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</si>
  <si>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</si>
  <si>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</si>
  <si>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Inciting incident</t>
  </si>
  <si>
    <t>Non-Key</t>
  </si>
  <si>
    <t>Climax 1</t>
  </si>
  <si>
    <t>Obstacle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</si>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</sst>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"/>
  <sheetViews>
    <sheetView tabSelected="1" workbookViewId="0">
      <selection activeCell="A5" sqref="A5:XFD5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24</v>
      </c>
      <c r="M2" t="s">
        <v>23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S2" t="s">
        <v>21</v>
      </c>
      <c r="T2" t="s">
        <v>29</v>
      </c>
    </row>
    <row r="3" spans="1:20">
      <c r="A3" t="s">
        <v>20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24</v>
      </c>
      <c r="O3" t="s">
        <v>26</v>
      </c>
      <c r="P3" t="s">
        <v>27</v>
      </c>
      <c r="Q3" t="s">
        <v>28</v>
      </c>
      <c r="R3" t="s">
        <v>21</v>
      </c>
      <c r="S3" t="s">
        <v>21</v>
      </c>
      <c r="T3" t="s">
        <v>21</v>
      </c>
    </row>
    <row r="4" spans="1:20">
      <c r="A4" t="s">
        <v>20</v>
      </c>
      <c r="B4" t="s">
        <v>22</v>
      </c>
      <c r="C4" t="s">
        <v>21</v>
      </c>
      <c r="D4" t="s">
        <v>21</v>
      </c>
      <c r="E4" t="s">
        <v>23</v>
      </c>
      <c r="F4" t="s">
        <v>21</v>
      </c>
      <c r="G4" t="s">
        <v>20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23</v>
      </c>
      <c r="N4" t="s">
        <v>24</v>
      </c>
      <c r="O4" t="s">
        <v>21</v>
      </c>
      <c r="P4" t="s">
        <v>27</v>
      </c>
      <c r="Q4" t="s">
        <v>28</v>
      </c>
      <c r="R4" t="s">
        <v>29</v>
      </c>
      <c r="S4" t="s">
        <v>21</v>
      </c>
      <c r="T4" t="s">
        <v>21</v>
      </c>
    </row>
    <row r="5" spans="1:20">
      <c r="A5" t="s">
        <v>20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23</v>
      </c>
      <c r="J5" t="s">
        <v>21</v>
      </c>
      <c r="K5" t="s">
        <v>21</v>
      </c>
      <c r="L5" t="s">
        <v>24</v>
      </c>
      <c r="M5" t="s">
        <v>23</v>
      </c>
      <c r="N5" t="s">
        <v>23</v>
      </c>
      <c r="O5" t="s">
        <v>25</v>
      </c>
      <c r="P5" t="s">
        <v>26</v>
      </c>
      <c r="Q5" t="s">
        <v>27</v>
      </c>
      <c r="R5" t="s">
        <v>28</v>
      </c>
      <c r="S5" t="s">
        <v>21</v>
      </c>
      <c r="T5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A37" workbookViewId="0">
      <selection activeCell="B41" sqref="B41:L46"/>
    </sheetView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30</v>
      </c>
      <c r="B2">
        <f>COUNTIFS(Sheet1!A:A,Sheet2!$A2)</f>
        <v>4</v>
      </c>
      <c r="C2">
        <f>COUNTIFS(Sheet1!B:B,Sheet2!$A2)</f>
        <v>2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</row>
    <row r="3" spans="1:21">
      <c r="A3" s="1" t="s">
        <v>31</v>
      </c>
      <c r="B3">
        <f>COUNTIFS(Sheet1!A:A,Sheet2!$A3)</f>
        <v>0</v>
      </c>
      <c r="C3">
        <f>COUNTIFS(Sheet1!B:B,Sheet2!$A3)</f>
        <v>2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2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</row>
    <row r="4" spans="1:21">
      <c r="A4" s="1" t="s">
        <v>32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0</v>
      </c>
      <c r="I4">
        <f>COUNTIFS(Sheet1!H:H,Sheet2!$A4)</f>
        <v>2</v>
      </c>
      <c r="J4">
        <f>COUNTIFS(Sheet1!I:I,Sheet2!$A4)</f>
        <v>2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3</v>
      </c>
      <c r="O4">
        <f>COUNTIFS(Sheet1!N:N,Sheet2!$A4)</f>
        <v>2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</row>
    <row r="5" spans="1:21">
      <c r="A5" s="1" t="s">
        <v>33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2</v>
      </c>
      <c r="N5">
        <f>COUNTIFS(Sheet1!M:M,Sheet2!$A5)</f>
        <v>0</v>
      </c>
      <c r="O5">
        <f>COUNTIFS(Sheet1!N:N,Sheet2!$A5)</f>
        <v>2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</row>
    <row r="6" spans="1:21">
      <c r="A6" s="1" t="s">
        <v>34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2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</row>
    <row r="7" spans="1:21">
      <c r="A7" s="1" t="s">
        <v>35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2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</row>
    <row r="8" spans="1:21">
      <c r="A8" s="1" t="s">
        <v>36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2</v>
      </c>
      <c r="R8">
        <f>COUNTIFS(Sheet1!Q:Q,Sheet2!$A8)</f>
        <v>2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</row>
    <row r="9" spans="1:21">
      <c r="A9" s="1" t="s">
        <v>37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2</v>
      </c>
      <c r="S9">
        <f>COUNTIFS(Sheet1!R:R,Sheet2!$A9)</f>
        <v>2</v>
      </c>
      <c r="T9">
        <f>COUNTIFS(Sheet1!S:S,Sheet2!$A9)</f>
        <v>0</v>
      </c>
      <c r="U9">
        <f>COUNTIFS(Sheet1!T:T,Sheet2!$A9)</f>
        <v>0</v>
      </c>
    </row>
    <row r="10" spans="1:21">
      <c r="A10" s="1" t="s">
        <v>38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1</v>
      </c>
      <c r="T10">
        <f>COUNTIFS(Sheet1!S:S,Sheet2!$A10)</f>
        <v>0</v>
      </c>
      <c r="U10">
        <f>COUNTIFS(Sheet1!T:T,Sheet2!$A10)</f>
        <v>2</v>
      </c>
    </row>
    <row r="11" spans="1:21">
      <c r="A11" s="1" t="s">
        <v>39</v>
      </c>
      <c r="B11">
        <f>COUNTIFS(Sheet1!A:A,Sheet2!$A11)</f>
        <v>0</v>
      </c>
      <c r="C11">
        <f>COUNTIFS(Sheet1!B:B,Sheet2!$A11)</f>
        <v>0</v>
      </c>
      <c r="D11">
        <f>COUNTIFS(Sheet1!C:C,Sheet2!$A11)</f>
        <v>4</v>
      </c>
      <c r="E11">
        <f>COUNTIFS(Sheet1!D:D,Sheet2!$A11)</f>
        <v>4</v>
      </c>
      <c r="F11">
        <f>COUNTIFS(Sheet1!E:E,Sheet2!$A11)</f>
        <v>3</v>
      </c>
      <c r="G11">
        <f>COUNTIFS(Sheet1!F:F,Sheet2!$A11)</f>
        <v>4</v>
      </c>
      <c r="H11">
        <f>COUNTIFS(Sheet1!G:G,Sheet2!$A11)</f>
        <v>3</v>
      </c>
      <c r="I11">
        <f>COUNTIFS(Sheet1!H:H,Sheet2!$A11)</f>
        <v>0</v>
      </c>
      <c r="J11">
        <f>COUNTIFS(Sheet1!I:I,Sheet2!$A11)</f>
        <v>2</v>
      </c>
      <c r="K11">
        <f>COUNTIFS(Sheet1!J:J,Sheet2!$A11)</f>
        <v>4</v>
      </c>
      <c r="L11">
        <f>COUNTIFS(Sheet1!K:K,Sheet2!$A11)</f>
        <v>4</v>
      </c>
      <c r="M11">
        <f>COUNTIFS(Sheet1!L:L,Sheet2!$A11)</f>
        <v>2</v>
      </c>
      <c r="N11">
        <f>COUNTIFS(Sheet1!M:M,Sheet2!$A11)</f>
        <v>1</v>
      </c>
      <c r="O11">
        <f>COUNTIFS(Sheet1!N:N,Sheet2!$A11)</f>
        <v>0</v>
      </c>
      <c r="P11">
        <f>COUNTIFS(Sheet1!O:O,Sheet2!$A11)</f>
        <v>1</v>
      </c>
      <c r="Q11">
        <f>COUNTIFS(Sheet1!P:P,Sheet2!$A11)</f>
        <v>0</v>
      </c>
      <c r="R11">
        <f>COUNTIFS(Sheet1!Q:Q,Sheet2!$A11)</f>
        <v>0</v>
      </c>
      <c r="S11">
        <f>COUNTIFS(Sheet1!R:R,Sheet2!$A11)</f>
        <v>1</v>
      </c>
      <c r="T11">
        <f>COUNTIFS(Sheet1!S:S,Sheet2!$A11)</f>
        <v>4</v>
      </c>
      <c r="U11">
        <f>COUNTIFS(Sheet1!T:T,Sheet2!$A11)</f>
        <v>2</v>
      </c>
    </row>
    <row r="13" spans="1:21">
      <c r="A13">
        <f t="array" ref="A13:K33">TRANSPOSE(A1:U11)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1">
      <c r="A14" t="str">
        <v>Scene 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1">
      <c r="A15" t="str">
        <v>Scene 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21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tr">
        <v>Scene 9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5" spans="1:12">
      <c r="A35" t="s">
        <v>40</v>
      </c>
    </row>
    <row r="37" spans="1:12">
      <c r="A37" t="s">
        <v>41</v>
      </c>
      <c r="B37" s="2">
        <v>0.05</v>
      </c>
    </row>
    <row r="38" spans="1:12">
      <c r="A38" t="s">
        <v>42</v>
      </c>
      <c r="B38" s="3">
        <v>2</v>
      </c>
    </row>
    <row r="40" spans="1:12">
      <c r="B40" t="s">
        <v>43</v>
      </c>
      <c r="C40" t="str">
        <f>B13</f>
        <v>Inciting incident</v>
      </c>
      <c r="D40" t="str">
        <f t="shared" ref="D40:L40" si="0">C13</f>
        <v>Climax 1</v>
      </c>
      <c r="E40" t="str">
        <f t="shared" si="0"/>
        <v>Obstacle</v>
      </c>
      <c r="F40" t="str">
        <f t="shared" si="0"/>
        <v>Midpoint</v>
      </c>
      <c r="G40" t="str">
        <f t="shared" si="0"/>
        <v>Disaster</v>
      </c>
      <c r="H40" t="str">
        <f t="shared" si="0"/>
        <v>Crisis</v>
      </c>
      <c r="I40" t="str">
        <f t="shared" si="0"/>
        <v>Climax 2</v>
      </c>
      <c r="J40" t="str">
        <f t="shared" si="0"/>
        <v>Climax 3</v>
      </c>
      <c r="K40" t="str">
        <f t="shared" si="0"/>
        <v>Wrap-up</v>
      </c>
      <c r="L40" t="str">
        <f t="shared" si="0"/>
        <v>Non-key</v>
      </c>
    </row>
    <row r="41" spans="1:12">
      <c r="A41" t="str">
        <f t="array" ref="A41:B46">[1]!KAPPA(B14:K33,0,TRUE,B37,B38)</f>
        <v>kappa</v>
      </c>
      <c r="B41" s="4">
        <v>0.41429801894918167</v>
      </c>
      <c r="C41" s="5">
        <f t="array" ref="C41:C46">[1]!KAPPA(B14:K33, 1,,B37,B38)</f>
        <v>0.63470319634703198</v>
      </c>
      <c r="D41" s="6">
        <f t="array" ref="D41:D46">[1]!KAPPA(B14:K33, 2,,B37,B38)</f>
        <v>0.29824561403508776</v>
      </c>
      <c r="E41" s="6">
        <f t="array" ref="E41:E46">[1]!KAPPA(B14:K33, 3,,B37,B38)</f>
        <v>0.31428571428571428</v>
      </c>
      <c r="F41" s="6">
        <f t="array" ref="F41:F46">[1]!KAPPA(B14:K33, 4,,B37,B38)</f>
        <v>0.29824561403508776</v>
      </c>
      <c r="G41" s="6">
        <f t="array" ref="G41:G46">[1]!KAPPA(B14:K33, 5,,B37,B38)</f>
        <v>0.31623931623931628</v>
      </c>
      <c r="H41" s="6">
        <f t="array" ref="H41:H46">[1]!KAPPA(B14:K33, 6,,B37,B38)</f>
        <v>0.19191919191919188</v>
      </c>
      <c r="I41" s="6">
        <f t="array" ref="I41:I46">[1]!KAPPA(B14:K33, 7,,B37,B38)</f>
        <v>0.29824561403508776</v>
      </c>
      <c r="J41" s="6">
        <f t="array" ref="J41:J46">[1]!KAPPA(B14:K33, 8,,B37,B38)</f>
        <v>0.29824561403508776</v>
      </c>
      <c r="K41" s="6">
        <f t="array" ref="K41:K46">[1]!KAPPA(B14:K33, 9,,B37,B38)</f>
        <v>0.19191919191919188</v>
      </c>
      <c r="L41" s="7">
        <f t="array" ref="L41:L46">[1]!KAPPA(B14:K33, 10,,B37,B38)</f>
        <v>0.54971857410881797</v>
      </c>
    </row>
    <row r="42" spans="1:12">
      <c r="A42" t="str">
        <v>s.e.</v>
      </c>
      <c r="B42" s="8">
        <v>4.1999490888372182E-2</v>
      </c>
      <c r="C42" s="9">
        <v>9.1287092917527679E-2</v>
      </c>
      <c r="D42" s="10">
        <v>9.1287092917527679E-2</v>
      </c>
      <c r="E42" s="10">
        <v>9.1287092917527679E-2</v>
      </c>
      <c r="F42" s="10">
        <v>9.1287092917527679E-2</v>
      </c>
      <c r="G42" s="10">
        <v>9.1287092917527679E-2</v>
      </c>
      <c r="H42" s="10">
        <v>9.1287092917527679E-2</v>
      </c>
      <c r="I42" s="10">
        <v>9.1287092917527679E-2</v>
      </c>
      <c r="J42" s="10">
        <v>9.1287092917527679E-2</v>
      </c>
      <c r="K42" s="10">
        <v>9.1287092917527679E-2</v>
      </c>
      <c r="L42" s="11">
        <v>9.1287092917527679E-2</v>
      </c>
    </row>
    <row r="43" spans="1:12">
      <c r="A43" t="str">
        <v>z-stat</v>
      </c>
      <c r="B43" s="8">
        <v>9.8643581192524081</v>
      </c>
      <c r="C43" s="9">
        <v>6.9528251591979995</v>
      </c>
      <c r="D43" s="10">
        <v>3.2671170096799389</v>
      </c>
      <c r="E43" s="10">
        <v>3.4428275043181871</v>
      </c>
      <c r="F43" s="10">
        <v>3.2671170096799389</v>
      </c>
      <c r="G43" s="10">
        <v>3.4642281414856666</v>
      </c>
      <c r="H43" s="10">
        <v>2.1023694126460919</v>
      </c>
      <c r="I43" s="10">
        <v>3.2671170096799389</v>
      </c>
      <c r="J43" s="10">
        <v>3.2671170096799389</v>
      </c>
      <c r="K43" s="10">
        <v>2.1023694126460919</v>
      </c>
      <c r="L43" s="11">
        <v>6.0218652663794998</v>
      </c>
    </row>
    <row r="44" spans="1:12">
      <c r="A44" t="str">
        <v>p-value</v>
      </c>
      <c r="B44" s="8">
        <v>0</v>
      </c>
      <c r="C44" s="9">
        <v>3.5804692544161298E-12</v>
      </c>
      <c r="D44" s="10">
        <v>1.0864876409999447E-3</v>
      </c>
      <c r="E44" s="10">
        <v>5.7566636772254931E-4</v>
      </c>
      <c r="F44" s="10">
        <v>1.0864876409999447E-3</v>
      </c>
      <c r="G44" s="10">
        <v>5.3175532146321203E-4</v>
      </c>
      <c r="H44" s="10">
        <v>3.552092843481236E-2</v>
      </c>
      <c r="I44" s="10">
        <v>1.0864876409999447E-3</v>
      </c>
      <c r="J44" s="10">
        <v>1.0864876409999447E-3</v>
      </c>
      <c r="K44" s="10">
        <v>3.552092843481236E-2</v>
      </c>
      <c r="L44" s="11">
        <v>1.7241839067594356E-9</v>
      </c>
    </row>
    <row r="45" spans="1:12">
      <c r="A45" t="str">
        <v>lower</v>
      </c>
      <c r="B45" s="8">
        <v>0.33198052943895406</v>
      </c>
      <c r="C45" s="9">
        <v>0.45578378197531633</v>
      </c>
      <c r="D45" s="10">
        <v>0.1193261996633721</v>
      </c>
      <c r="E45" s="10">
        <v>0.13536629991399862</v>
      </c>
      <c r="F45" s="10">
        <v>0.1193261996633721</v>
      </c>
      <c r="G45" s="10">
        <v>0.13731990186760062</v>
      </c>
      <c r="H45" s="10">
        <v>1.2999777547476221E-2</v>
      </c>
      <c r="I45" s="10">
        <v>0.1193261996633721</v>
      </c>
      <c r="J45" s="10">
        <v>0.1193261996633721</v>
      </c>
      <c r="K45" s="10">
        <v>1.2999777547476221E-2</v>
      </c>
      <c r="L45" s="11">
        <v>0.37079915973710231</v>
      </c>
    </row>
    <row r="46" spans="1:12">
      <c r="A46" t="str">
        <v>upper</v>
      </c>
      <c r="B46" s="12">
        <v>0.49661550845940927</v>
      </c>
      <c r="C46" s="13">
        <v>0.81362261071874764</v>
      </c>
      <c r="D46" s="14">
        <v>0.47716502840680342</v>
      </c>
      <c r="E46" s="14">
        <v>0.49320512865742994</v>
      </c>
      <c r="F46" s="14">
        <v>0.47716502840680342</v>
      </c>
      <c r="G46" s="14">
        <v>0.49515873061103194</v>
      </c>
      <c r="H46" s="14">
        <v>0.37083860629090754</v>
      </c>
      <c r="I46" s="14">
        <v>0.47716502840680342</v>
      </c>
      <c r="J46" s="14">
        <v>0.47716502840680342</v>
      </c>
      <c r="K46" s="14">
        <v>0.37083860629090754</v>
      </c>
      <c r="L46" s="15">
        <v>0.72863798848053363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2019-05-19T16:11:03Z</dcterms:modified>
</cp:coreProperties>
</file>