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334C870E-A00C-8B44-932F-5F200E1A89AF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8" i="2" l="1"/>
  <c r="K23" i="2"/>
  <c r="H32" i="2"/>
  <c r="D47" i="2"/>
  <c r="D38" i="2"/>
  <c r="I22" i="2"/>
  <c r="E49" i="2"/>
  <c r="B41" i="2"/>
  <c r="K30" i="2"/>
  <c r="K48" i="2"/>
  <c r="H19" i="2"/>
  <c r="D43" i="2"/>
  <c r="B22" i="2"/>
  <c r="I33" i="2"/>
  <c r="J49" i="2"/>
  <c r="E36" i="2"/>
  <c r="H25" i="2"/>
  <c r="F15" i="2"/>
  <c r="K47" i="2"/>
  <c r="D44" i="2"/>
  <c r="B39" i="2"/>
  <c r="J33" i="2"/>
  <c r="K28" i="2"/>
  <c r="C21" i="2"/>
  <c r="A46" i="2"/>
  <c r="D31" i="2"/>
  <c r="I15" i="2"/>
  <c r="E39" i="2"/>
  <c r="J23" i="2"/>
  <c r="A21" i="2"/>
  <c r="I29" i="2"/>
  <c r="J38" i="2"/>
  <c r="B43" i="2"/>
  <c r="K32" i="2"/>
  <c r="F17" i="2"/>
  <c r="I45" i="2"/>
  <c r="I35" i="2"/>
  <c r="H23" i="2"/>
  <c r="B35" i="2"/>
  <c r="I27" i="2"/>
  <c r="E13" i="2"/>
  <c r="F56" i="2" s="1"/>
  <c r="D16" i="2"/>
  <c r="C19" i="2"/>
  <c r="A25" i="2"/>
  <c r="K27" i="2"/>
  <c r="J30" i="2"/>
  <c r="H36" i="2"/>
  <c r="D40" i="2"/>
  <c r="J45" i="2"/>
  <c r="C41" i="2"/>
  <c r="A31" i="2"/>
  <c r="J20" i="2"/>
  <c r="I13" i="2"/>
  <c r="J56" i="2" s="1"/>
  <c r="H16" i="2"/>
  <c r="G19" i="2"/>
  <c r="F22" i="2"/>
  <c r="E25" i="2"/>
  <c r="D28" i="2"/>
  <c r="C31" i="2"/>
  <c r="B34" i="2"/>
  <c r="A37" i="2"/>
  <c r="H40" i="2"/>
  <c r="B49" i="2"/>
  <c r="F45" i="2"/>
  <c r="I40" i="2"/>
  <c r="E35" i="2"/>
  <c r="G30" i="2"/>
  <c r="C25" i="2"/>
  <c r="J19" i="2"/>
  <c r="A15" i="2"/>
  <c r="G47" i="2"/>
  <c r="F43" i="2"/>
  <c r="H38" i="2"/>
  <c r="D33" i="2"/>
  <c r="A28" i="2"/>
  <c r="D18" i="2"/>
  <c r="K42" i="2"/>
  <c r="E27" i="2"/>
  <c r="C49" i="2"/>
  <c r="F35" i="2"/>
  <c r="A20" i="2"/>
  <c r="C15" i="2"/>
  <c r="J26" i="2"/>
  <c r="G35" i="2"/>
  <c r="F42" i="2"/>
  <c r="H27" i="2"/>
  <c r="J14" i="2"/>
  <c r="I17" i="2"/>
  <c r="H20" i="2"/>
  <c r="G23" i="2"/>
  <c r="F26" i="2"/>
  <c r="E29" i="2"/>
  <c r="D32" i="2"/>
  <c r="C35" i="2"/>
  <c r="B38" i="2"/>
  <c r="B42" i="2"/>
  <c r="H47" i="2"/>
  <c r="A44" i="2"/>
  <c r="I38" i="2"/>
  <c r="F33" i="2"/>
  <c r="G28" i="2"/>
  <c r="D23" i="2"/>
  <c r="K17" i="2"/>
  <c r="B13" i="2"/>
  <c r="C56" i="2" s="1"/>
  <c r="B46" i="2"/>
  <c r="G41" i="2"/>
  <c r="I36" i="2"/>
  <c r="E31" i="2"/>
  <c r="A26" i="2"/>
  <c r="J15" i="2"/>
  <c r="A39" i="2"/>
  <c r="F23" i="2"/>
  <c r="D46" i="2"/>
  <c r="H31" i="2"/>
  <c r="B16" i="2"/>
  <c r="G25" i="2"/>
  <c r="C20" i="2"/>
  <c r="E15" i="2"/>
  <c r="G48" i="2"/>
  <c r="E42" i="2"/>
  <c r="G38" i="2"/>
  <c r="I30" i="2"/>
  <c r="A23" i="2"/>
  <c r="D15" i="2"/>
  <c r="J48" i="2"/>
  <c r="I42" i="2"/>
  <c r="A35" i="2"/>
  <c r="B31" i="2"/>
  <c r="E23" i="2"/>
  <c r="F19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C39" i="2"/>
  <c r="A41" i="2"/>
  <c r="C43" i="2"/>
  <c r="I48" i="2"/>
  <c r="K46" i="2"/>
  <c r="I44" i="2"/>
  <c r="H42" i="2"/>
  <c r="C40" i="2"/>
  <c r="D37" i="2"/>
  <c r="K34" i="2"/>
  <c r="F32" i="2"/>
  <c r="G29" i="2"/>
  <c r="B27" i="2"/>
  <c r="I24" i="2"/>
  <c r="J21" i="2"/>
  <c r="E19" i="2"/>
  <c r="K16" i="2"/>
  <c r="A14" i="2"/>
  <c r="A49" i="2"/>
  <c r="C47" i="2"/>
  <c r="A45" i="2"/>
  <c r="A43" i="2"/>
  <c r="G40" i="2"/>
  <c r="H37" i="2"/>
  <c r="D35" i="2"/>
  <c r="J32" i="2"/>
  <c r="K29" i="2"/>
  <c r="F27" i="2"/>
  <c r="B25" i="2"/>
  <c r="C22" i="2"/>
  <c r="I19" i="2"/>
  <c r="D17" i="2"/>
  <c r="K13" i="2"/>
  <c r="L56" i="2" s="1"/>
  <c r="F47" i="2"/>
  <c r="G44" i="2"/>
  <c r="K40" i="2"/>
  <c r="B37" i="2"/>
  <c r="C33" i="2"/>
  <c r="D29" i="2"/>
  <c r="F25" i="2"/>
  <c r="G21" i="2"/>
  <c r="H17" i="2"/>
  <c r="J13" i="2"/>
  <c r="K56" i="2" s="1"/>
  <c r="I47" i="2"/>
  <c r="J44" i="2"/>
  <c r="D41" i="2"/>
  <c r="F37" i="2"/>
  <c r="G33" i="2"/>
  <c r="H29" i="2"/>
  <c r="J25" i="2"/>
  <c r="K21" i="2"/>
  <c r="A18" i="2"/>
  <c r="C14" i="2"/>
  <c r="B23" i="2"/>
  <c r="J17" i="2"/>
  <c r="H45" i="2"/>
  <c r="H34" i="2"/>
  <c r="K26" i="2"/>
  <c r="B19" i="2"/>
  <c r="K45" i="2"/>
  <c r="K38" i="2"/>
  <c r="D27" i="2"/>
  <c r="H15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G39" i="2"/>
  <c r="I41" i="2"/>
  <c r="G43" i="2"/>
  <c r="E48" i="2"/>
  <c r="C46" i="2"/>
  <c r="E44" i="2"/>
  <c r="C42" i="2"/>
  <c r="D39" i="2"/>
  <c r="J36" i="2"/>
  <c r="E34" i="2"/>
  <c r="F31" i="2"/>
  <c r="B29" i="2"/>
  <c r="H26" i="2"/>
  <c r="I23" i="2"/>
  <c r="D21" i="2"/>
  <c r="K18" i="2"/>
  <c r="A16" i="2"/>
  <c r="G13" i="2"/>
  <c r="H56" i="2" s="1"/>
  <c r="H48" i="2"/>
  <c r="F46" i="2"/>
  <c r="H44" i="2"/>
  <c r="G42" i="2"/>
  <c r="H39" i="2"/>
  <c r="C37" i="2"/>
  <c r="I34" i="2"/>
  <c r="J31" i="2"/>
  <c r="F29" i="2"/>
  <c r="A27" i="2"/>
  <c r="B24" i="2"/>
  <c r="H21" i="2"/>
  <c r="D19" i="2"/>
  <c r="E16" i="2"/>
  <c r="F13" i="2"/>
  <c r="G56" i="2" s="1"/>
  <c r="B47" i="2"/>
  <c r="C44" i="2"/>
  <c r="F40" i="2"/>
  <c r="G36" i="2"/>
  <c r="I32" i="2"/>
  <c r="J28" i="2"/>
  <c r="K24" i="2"/>
  <c r="B21" i="2"/>
  <c r="C17" i="2"/>
  <c r="D13" i="2"/>
  <c r="E56" i="2" s="1"/>
  <c r="E47" i="2"/>
  <c r="F44" i="2"/>
  <c r="J40" i="2"/>
  <c r="K36" i="2"/>
  <c r="B33" i="2"/>
  <c r="C29" i="2"/>
  <c r="D25" i="2"/>
  <c r="F21" i="2"/>
  <c r="G17" i="2"/>
  <c r="H13" i="2"/>
  <c r="I56" i="2" s="1"/>
  <c r="F38" i="2"/>
  <c r="K39" i="2"/>
  <c r="E41" i="2"/>
  <c r="J42" i="2"/>
  <c r="F49" i="2"/>
  <c r="A48" i="2"/>
  <c r="G46" i="2"/>
  <c r="B45" i="2"/>
  <c r="H43" i="2"/>
  <c r="H41" i="2"/>
  <c r="I39" i="2"/>
  <c r="J37" i="2"/>
  <c r="J35" i="2"/>
  <c r="K33" i="2"/>
  <c r="A32" i="2"/>
  <c r="A30" i="2"/>
  <c r="B28" i="2"/>
  <c r="C26" i="2"/>
  <c r="C24" i="2"/>
  <c r="D22" i="2"/>
  <c r="E20" i="2"/>
  <c r="E18" i="2"/>
  <c r="F16" i="2"/>
  <c r="G14" i="2"/>
  <c r="I49" i="2"/>
  <c r="D48" i="2"/>
  <c r="J46" i="2"/>
  <c r="E45" i="2"/>
  <c r="K43" i="2"/>
  <c r="A42" i="2"/>
  <c r="B40" i="2"/>
  <c r="C38" i="2"/>
  <c r="C36" i="2"/>
  <c r="D34" i="2"/>
  <c r="E32" i="2"/>
  <c r="E30" i="2"/>
  <c r="F28" i="2"/>
  <c r="G26" i="2"/>
  <c r="G24" i="2"/>
  <c r="H22" i="2"/>
  <c r="I20" i="2"/>
  <c r="I18" i="2"/>
  <c r="J16" i="2"/>
  <c r="K14" i="2"/>
  <c r="H49" i="2"/>
  <c r="C48" i="2"/>
  <c r="I46" i="2"/>
  <c r="D45" i="2"/>
  <c r="J43" i="2"/>
  <c r="K41" i="2"/>
  <c r="A40" i="2"/>
  <c r="A38" i="2"/>
  <c r="B36" i="2"/>
  <c r="C34" i="2"/>
  <c r="C32" i="2"/>
  <c r="D30" i="2"/>
  <c r="E28" i="2"/>
  <c r="E26" i="2"/>
  <c r="F24" i="2"/>
  <c r="G22" i="2"/>
  <c r="G20" i="2"/>
  <c r="H18" i="2"/>
  <c r="I16" i="2"/>
  <c r="I14" i="2"/>
  <c r="K49" i="2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6" i="2" s="1"/>
  <c r="E14" i="2"/>
  <c r="D49" i="2"/>
  <c r="J47" i="2"/>
  <c r="E46" i="2"/>
  <c r="K44" i="2"/>
  <c r="E43" i="2"/>
  <c r="F41" i="2"/>
  <c r="F39" i="2"/>
  <c r="G37" i="2"/>
  <c r="H35" i="2"/>
  <c r="H33" i="2"/>
  <c r="I31" i="2"/>
  <c r="J29" i="2"/>
  <c r="J27" i="2"/>
  <c r="K25" i="2"/>
  <c r="A24" i="2"/>
  <c r="A22" i="2"/>
  <c r="B20" i="2"/>
  <c r="C18" i="2"/>
  <c r="C16" i="2"/>
  <c r="D14" i="2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K57" i="2" a="1"/>
  <c r="G57" i="2" a="1"/>
  <c r="J57" i="2" a="1"/>
  <c r="I57" i="2" a="1"/>
  <c r="L57" i="2" a="1"/>
  <c r="D57" i="2" a="1"/>
  <c r="A57" i="2" a="1"/>
  <c r="C57" i="2" a="1"/>
  <c r="F57" i="2" a="1"/>
  <c r="E57" i="2" a="1"/>
  <c r="H57" i="2" a="1"/>
  <c r="H62" i="2" l="1"/>
  <c r="H61" i="2"/>
  <c r="H58" i="2"/>
  <c r="H59" i="2"/>
  <c r="H60" i="2"/>
  <c r="H57" i="2"/>
  <c r="E62" i="2"/>
  <c r="E60" i="2"/>
  <c r="E61" i="2"/>
  <c r="E58" i="2"/>
  <c r="E57" i="2"/>
  <c r="E59" i="2"/>
  <c r="F62" i="2"/>
  <c r="F57" i="2"/>
  <c r="F58" i="2"/>
  <c r="F61" i="2"/>
  <c r="F59" i="2"/>
  <c r="F60" i="2"/>
  <c r="C58" i="2"/>
  <c r="C61" i="2"/>
  <c r="C57" i="2"/>
  <c r="C59" i="2"/>
  <c r="C62" i="2"/>
  <c r="C60" i="2"/>
  <c r="B61" i="2"/>
  <c r="B58" i="2"/>
  <c r="A62" i="2"/>
  <c r="A61" i="2"/>
  <c r="B57" i="2"/>
  <c r="B62" i="2"/>
  <c r="B59" i="2"/>
  <c r="A59" i="2"/>
  <c r="B60" i="2"/>
  <c r="A58" i="2"/>
  <c r="A57" i="2"/>
  <c r="A60" i="2"/>
  <c r="D62" i="2"/>
  <c r="D57" i="2"/>
  <c r="D58" i="2"/>
  <c r="D60" i="2"/>
  <c r="D59" i="2"/>
  <c r="D61" i="2"/>
  <c r="L59" i="2"/>
  <c r="L60" i="2"/>
  <c r="L61" i="2"/>
  <c r="L62" i="2"/>
  <c r="L57" i="2"/>
  <c r="L58" i="2"/>
  <c r="I61" i="2"/>
  <c r="I62" i="2"/>
  <c r="I57" i="2"/>
  <c r="I60" i="2"/>
  <c r="I59" i="2"/>
  <c r="I58" i="2"/>
  <c r="J59" i="2"/>
  <c r="J58" i="2"/>
  <c r="J60" i="2"/>
  <c r="J62" i="2"/>
  <c r="J57" i="2"/>
  <c r="J61" i="2"/>
  <c r="G59" i="2"/>
  <c r="G62" i="2"/>
  <c r="G57" i="2"/>
  <c r="G60" i="2"/>
  <c r="G61" i="2"/>
  <c r="G58" i="2"/>
  <c r="K62" i="2"/>
  <c r="K61" i="2"/>
  <c r="K57" i="2"/>
  <c r="K58" i="2"/>
  <c r="K59" i="2"/>
  <c r="K60" i="2"/>
</calcChain>
</file>

<file path=xl/sharedStrings.xml><?xml version="1.0" encoding="utf-8"?>
<sst xmlns="http://schemas.openxmlformats.org/spreadsheetml/2006/main" count="230" uniqueCount="60">
  <si>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</si>
  <si>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</si>
  <si>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</si>
  <si>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</si>
  <si>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</si>
  <si>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</si>
  <si>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</si>
  <si>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</si>
  <si>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</si>
  <si>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</si>
  <si>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</si>
  <si>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</si>
  <si>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</si>
  <si>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</si>
  <si>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</si>
  <si>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</si>
  <si>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</si>
  <si>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</si>
  <si>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</si>
  <si>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</si>
  <si>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</si>
  <si>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</si>
  <si>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</si>
  <si>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</si>
  <si>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</si>
  <si>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</si>
  <si>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</si>
  <si>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</si>
  <si>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</si>
  <si>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</si>
  <si>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</si>
  <si>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</si>
  <si>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</si>
  <si>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</si>
  <si>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</si>
  <si>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</si>
  <si>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</si>
  <si>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</si>
  <si>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</si>
  <si>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</si>
  <si>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</si>
  <si>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</si>
  <si>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</si>
  <si>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Crisis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</si>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</sst>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5"/>
  <sheetViews>
    <sheetView tabSelected="1" workbookViewId="0">
      <selection activeCell="A5" sqref="A5:XFD5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37</v>
      </c>
      <c r="G2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38</v>
      </c>
      <c r="O2" t="s">
        <v>39</v>
      </c>
      <c r="P2" t="s">
        <v>36</v>
      </c>
      <c r="Q2" t="s">
        <v>36</v>
      </c>
      <c r="R2" t="s">
        <v>36</v>
      </c>
      <c r="S2" t="s">
        <v>39</v>
      </c>
      <c r="T2" t="s">
        <v>36</v>
      </c>
      <c r="U2" t="s">
        <v>40</v>
      </c>
      <c r="V2" t="s">
        <v>41</v>
      </c>
      <c r="W2" t="s">
        <v>42</v>
      </c>
      <c r="X2" t="s">
        <v>39</v>
      </c>
      <c r="Y2" t="s">
        <v>39</v>
      </c>
      <c r="Z2" t="s">
        <v>39</v>
      </c>
      <c r="AA2" t="s">
        <v>39</v>
      </c>
      <c r="AB2" t="s">
        <v>36</v>
      </c>
      <c r="AC2" t="s">
        <v>36</v>
      </c>
      <c r="AD2" t="s">
        <v>36</v>
      </c>
      <c r="AE2" t="s">
        <v>36</v>
      </c>
      <c r="AF2" t="s">
        <v>43</v>
      </c>
      <c r="AG2" t="s">
        <v>44</v>
      </c>
      <c r="AH2" t="s">
        <v>36</v>
      </c>
      <c r="AI2" t="s">
        <v>36</v>
      </c>
      <c r="AJ2" t="s">
        <v>45</v>
      </c>
    </row>
    <row r="3" spans="1:36">
      <c r="A3" t="s">
        <v>36</v>
      </c>
      <c r="B3" t="s">
        <v>36</v>
      </c>
      <c r="C3" t="s">
        <v>37</v>
      </c>
      <c r="D3" t="s">
        <v>36</v>
      </c>
      <c r="E3" t="s">
        <v>36</v>
      </c>
      <c r="F3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40</v>
      </c>
      <c r="P3" t="s">
        <v>43</v>
      </c>
      <c r="Q3" t="s">
        <v>36</v>
      </c>
      <c r="R3" t="s">
        <v>39</v>
      </c>
      <c r="S3" t="s">
        <v>36</v>
      </c>
      <c r="T3" t="s">
        <v>36</v>
      </c>
      <c r="U3" t="s">
        <v>36</v>
      </c>
      <c r="V3" t="s">
        <v>42</v>
      </c>
      <c r="W3" t="s">
        <v>39</v>
      </c>
      <c r="X3" t="s">
        <v>36</v>
      </c>
      <c r="Y3" t="s">
        <v>39</v>
      </c>
      <c r="Z3" t="s">
        <v>36</v>
      </c>
      <c r="AA3" t="s">
        <v>39</v>
      </c>
      <c r="AB3" t="s">
        <v>36</v>
      </c>
      <c r="AC3" t="s">
        <v>36</v>
      </c>
      <c r="AD3" t="s">
        <v>39</v>
      </c>
      <c r="AE3" t="s">
        <v>36</v>
      </c>
      <c r="AF3" t="s">
        <v>36</v>
      </c>
      <c r="AG3" t="s">
        <v>44</v>
      </c>
      <c r="AH3" t="s">
        <v>36</v>
      </c>
      <c r="AI3" t="s">
        <v>36</v>
      </c>
      <c r="AJ3" t="s">
        <v>45</v>
      </c>
    </row>
    <row r="4" spans="1:36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37</v>
      </c>
      <c r="G4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37</v>
      </c>
      <c r="M4" t="s">
        <v>36</v>
      </c>
      <c r="N4" t="s">
        <v>38</v>
      </c>
      <c r="O4" t="s">
        <v>39</v>
      </c>
      <c r="P4" t="s">
        <v>36</v>
      </c>
      <c r="Q4" t="s">
        <v>36</v>
      </c>
      <c r="R4" t="s">
        <v>36</v>
      </c>
      <c r="S4" t="s">
        <v>39</v>
      </c>
      <c r="T4" t="s">
        <v>36</v>
      </c>
      <c r="U4" t="s">
        <v>40</v>
      </c>
      <c r="V4" t="s">
        <v>41</v>
      </c>
      <c r="W4" t="s">
        <v>42</v>
      </c>
      <c r="X4" t="s">
        <v>39</v>
      </c>
      <c r="Y4" t="s">
        <v>39</v>
      </c>
      <c r="Z4" t="s">
        <v>39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43</v>
      </c>
      <c r="AG4" t="s">
        <v>44</v>
      </c>
      <c r="AH4" t="s">
        <v>36</v>
      </c>
      <c r="AI4" t="s">
        <v>36</v>
      </c>
      <c r="AJ4" t="s">
        <v>45</v>
      </c>
    </row>
    <row r="5" spans="1:36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37</v>
      </c>
      <c r="M5" t="s">
        <v>36</v>
      </c>
      <c r="N5" t="s">
        <v>36</v>
      </c>
      <c r="O5" t="s">
        <v>36</v>
      </c>
      <c r="P5" t="s">
        <v>38</v>
      </c>
      <c r="Q5" t="s">
        <v>36</v>
      </c>
      <c r="R5" t="s">
        <v>36</v>
      </c>
      <c r="S5" t="s">
        <v>39</v>
      </c>
      <c r="T5" t="s">
        <v>36</v>
      </c>
      <c r="U5" t="s">
        <v>36</v>
      </c>
      <c r="V5" t="s">
        <v>36</v>
      </c>
      <c r="W5" t="s">
        <v>42</v>
      </c>
      <c r="X5" t="s">
        <v>36</v>
      </c>
      <c r="Y5" t="s">
        <v>36</v>
      </c>
      <c r="Z5" t="s">
        <v>41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44</v>
      </c>
      <c r="AH5" t="s">
        <v>36</v>
      </c>
      <c r="AI5" t="s">
        <v>36</v>
      </c>
      <c r="AJ5" t="s">
        <v>45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2"/>
  <sheetViews>
    <sheetView topLeftCell="A55" workbookViewId="0">
      <selection activeCell="B57" sqref="B57:L62"/>
    </sheetView>
  </sheetViews>
  <sheetFormatPr baseColWidth="10" defaultRowHeight="16"/>
  <cols>
    <col min="1" max="1" width="16.33203125" bestFit="1" customWidth="1"/>
  </cols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s="1" t="s">
        <v>46</v>
      </c>
      <c r="B2">
        <f>COUNTIFS(Sheet1!A:A,Sheet2!$A2)</f>
        <v>0</v>
      </c>
      <c r="C2">
        <f>COUNTIFS(Sheet1!B:B,Sheet2!$A2)</f>
        <v>0</v>
      </c>
      <c r="D2">
        <f>COUNTIFS(Sheet1!C:C,Sheet2!$A2)</f>
        <v>1</v>
      </c>
      <c r="E2">
        <f>COUNTIFS(Sheet1!D:D,Sheet2!$A2)</f>
        <v>0</v>
      </c>
      <c r="F2">
        <f>COUNTIFS(Sheet1!E:E,Sheet2!$A2)</f>
        <v>0</v>
      </c>
      <c r="G2">
        <f>COUNTIFS(Sheet1!F:F,Sheet2!$A2)</f>
        <v>3</v>
      </c>
      <c r="H2">
        <f>COUNTIFS(Sheet1!G:G,Sheet2!$A2)</f>
        <v>2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4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</row>
    <row r="3" spans="1:37">
      <c r="A3" s="1" t="s">
        <v>47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3</v>
      </c>
      <c r="P3">
        <f>COUNTIFS(Sheet1!O:O,Sheet2!$A3)</f>
        <v>0</v>
      </c>
      <c r="Q3">
        <f>COUNTIFS(Sheet1!P:P,Sheet2!$A3)</f>
        <v>1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</row>
    <row r="4" spans="1:37">
      <c r="A4" s="1" t="s">
        <v>48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2</v>
      </c>
      <c r="Q4">
        <f>COUNTIFS(Sheet1!P:P,Sheet2!$A4)</f>
        <v>0</v>
      </c>
      <c r="R4">
        <f>COUNTIFS(Sheet1!Q:Q,Sheet2!$A4)</f>
        <v>0</v>
      </c>
      <c r="S4">
        <f>COUNTIFS(Sheet1!R:R,Sheet2!$A4)</f>
        <v>1</v>
      </c>
      <c r="T4">
        <f>COUNTIFS(Sheet1!S:S,Sheet2!$A4)</f>
        <v>3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1</v>
      </c>
      <c r="Y4">
        <f>COUNTIFS(Sheet1!X:X,Sheet2!$A4)</f>
        <v>2</v>
      </c>
      <c r="Z4">
        <f>COUNTIFS(Sheet1!Y:Y,Sheet2!$A4)</f>
        <v>3</v>
      </c>
      <c r="AA4">
        <f>COUNTIFS(Sheet1!Z:Z,Sheet2!$A4)</f>
        <v>2</v>
      </c>
      <c r="AB4">
        <f>COUNTIFS(Sheet1!AA:AA,Sheet2!$A4)</f>
        <v>2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1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</row>
    <row r="5" spans="1:37">
      <c r="A5" s="1" t="s">
        <v>49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1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2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</row>
    <row r="6" spans="1:37">
      <c r="A6" s="1" t="s">
        <v>50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2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1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</row>
    <row r="7" spans="1:37">
      <c r="A7" s="1" t="s">
        <v>51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1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  <c r="AG7">
        <f>COUNTIFS(Sheet1!AF:AF,Sheet2!$A7)</f>
        <v>2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</row>
    <row r="8" spans="1:37">
      <c r="A8" s="1" t="s">
        <v>52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1</v>
      </c>
      <c r="X8">
        <f>COUNTIFS(Sheet1!W:W,Sheet2!$A8)</f>
        <v>3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0</v>
      </c>
      <c r="AH8">
        <f>COUNTIFS(Sheet1!AG:AG,Sheet2!$A8)</f>
        <v>0</v>
      </c>
      <c r="AI8">
        <f>COUNTIFS(Sheet1!AH:AH,Sheet2!$A8)</f>
        <v>0</v>
      </c>
      <c r="AJ8">
        <f>COUNTIFS(Sheet1!AI:AI,Sheet2!$A8)</f>
        <v>0</v>
      </c>
      <c r="AK8">
        <f>COUNTIFS(Sheet1!AJ:AJ,Sheet2!$A8)</f>
        <v>0</v>
      </c>
    </row>
    <row r="9" spans="1:37">
      <c r="A9" s="1" t="s">
        <v>53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0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4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0</v>
      </c>
    </row>
    <row r="10" spans="1:37">
      <c r="A10" s="1" t="s">
        <v>54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4</v>
      </c>
    </row>
    <row r="11" spans="1:37">
      <c r="A11" s="1" t="s">
        <v>55</v>
      </c>
      <c r="B11">
        <f>COUNTIFS(Sheet1!A:A,Sheet2!$A11)</f>
        <v>4</v>
      </c>
      <c r="C11">
        <f>COUNTIFS(Sheet1!B:B,Sheet2!$A11)</f>
        <v>4</v>
      </c>
      <c r="D11">
        <f>COUNTIFS(Sheet1!C:C,Sheet2!$A11)</f>
        <v>3</v>
      </c>
      <c r="E11">
        <f>COUNTIFS(Sheet1!D:D,Sheet2!$A11)</f>
        <v>4</v>
      </c>
      <c r="F11">
        <f>COUNTIFS(Sheet1!E:E,Sheet2!$A11)</f>
        <v>4</v>
      </c>
      <c r="G11">
        <f>COUNTIFS(Sheet1!F:F,Sheet2!$A11)</f>
        <v>1</v>
      </c>
      <c r="H11">
        <f>COUNTIFS(Sheet1!G:G,Sheet2!$A11)</f>
        <v>2</v>
      </c>
      <c r="I11">
        <f>COUNTIFS(Sheet1!H:H,Sheet2!$A11)</f>
        <v>4</v>
      </c>
      <c r="J11">
        <f>COUNTIFS(Sheet1!I:I,Sheet2!$A11)</f>
        <v>4</v>
      </c>
      <c r="K11">
        <f>COUNTIFS(Sheet1!J:J,Sheet2!$A11)</f>
        <v>4</v>
      </c>
      <c r="L11">
        <f>COUNTIFS(Sheet1!K:K,Sheet2!$A11)</f>
        <v>4</v>
      </c>
      <c r="M11">
        <f>COUNTIFS(Sheet1!L:L,Sheet2!$A11)</f>
        <v>0</v>
      </c>
      <c r="N11">
        <f>COUNTIFS(Sheet1!M:M,Sheet2!$A11)</f>
        <v>4</v>
      </c>
      <c r="O11">
        <f>COUNTIFS(Sheet1!N:N,Sheet2!$A11)</f>
        <v>1</v>
      </c>
      <c r="P11">
        <f>COUNTIFS(Sheet1!O:O,Sheet2!$A11)</f>
        <v>1</v>
      </c>
      <c r="Q11">
        <f>COUNTIFS(Sheet1!P:P,Sheet2!$A11)</f>
        <v>2</v>
      </c>
      <c r="R11">
        <f>COUNTIFS(Sheet1!Q:Q,Sheet2!$A11)</f>
        <v>4</v>
      </c>
      <c r="S11">
        <f>COUNTIFS(Sheet1!R:R,Sheet2!$A11)</f>
        <v>3</v>
      </c>
      <c r="T11">
        <f>COUNTIFS(Sheet1!S:S,Sheet2!$A11)</f>
        <v>1</v>
      </c>
      <c r="U11">
        <f>COUNTIFS(Sheet1!T:T,Sheet2!$A11)</f>
        <v>4</v>
      </c>
      <c r="V11">
        <f>COUNTIFS(Sheet1!U:U,Sheet2!$A11)</f>
        <v>2</v>
      </c>
      <c r="W11">
        <f>COUNTIFS(Sheet1!V:V,Sheet2!$A11)</f>
        <v>1</v>
      </c>
      <c r="X11">
        <f>COUNTIFS(Sheet1!W:W,Sheet2!$A11)</f>
        <v>0</v>
      </c>
      <c r="Y11">
        <f>COUNTIFS(Sheet1!X:X,Sheet2!$A11)</f>
        <v>2</v>
      </c>
      <c r="Z11">
        <f>COUNTIFS(Sheet1!Y:Y,Sheet2!$A11)</f>
        <v>1</v>
      </c>
      <c r="AA11">
        <f>COUNTIFS(Sheet1!Z:Z,Sheet2!$A11)</f>
        <v>1</v>
      </c>
      <c r="AB11">
        <f>COUNTIFS(Sheet1!AA:AA,Sheet2!$A11)</f>
        <v>2</v>
      </c>
      <c r="AC11">
        <f>COUNTIFS(Sheet1!AB:AB,Sheet2!$A11)</f>
        <v>4</v>
      </c>
      <c r="AD11">
        <f>COUNTIFS(Sheet1!AC:AC,Sheet2!$A11)</f>
        <v>4</v>
      </c>
      <c r="AE11">
        <f>COUNTIFS(Sheet1!AD:AD,Sheet2!$A11)</f>
        <v>3</v>
      </c>
      <c r="AF11">
        <f>COUNTIFS(Sheet1!AE:AE,Sheet2!$A11)</f>
        <v>4</v>
      </c>
      <c r="AG11">
        <f>COUNTIFS(Sheet1!AF:AF,Sheet2!$A11)</f>
        <v>2</v>
      </c>
      <c r="AH11">
        <f>COUNTIFS(Sheet1!AG:AG,Sheet2!$A11)</f>
        <v>0</v>
      </c>
      <c r="AI11">
        <f>COUNTIFS(Sheet1!AH:AH,Sheet2!$A11)</f>
        <v>4</v>
      </c>
      <c r="AJ11">
        <f>COUNTIFS(Sheet1!AI:AI,Sheet2!$A11)</f>
        <v>4</v>
      </c>
      <c r="AK11">
        <f>COUNTIFS(Sheet1!AJ:AJ,Sheet2!$A11)</f>
        <v>0</v>
      </c>
    </row>
    <row r="13" spans="1:37">
      <c r="A13">
        <f t="array" ref="A13:K49">TRANSPOSE(A1:AK11)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7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37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37">
      <c r="A16" t="str">
        <v>Scene 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t="str">
        <v>Scene 16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>
      <c r="A36" t="str">
        <v>Scene 23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</row>
    <row r="37" spans="1:11">
      <c r="A37" t="str">
        <v>Scene 24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</row>
    <row r="38" spans="1:11">
      <c r="A38" t="str">
        <v>Scene 25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t="str">
        <v>Scene 26</v>
      </c>
      <c r="B39">
        <v>0</v>
      </c>
      <c r="C39">
        <v>0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t="str">
        <v>Scene 27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>
      <c r="A43" t="str">
        <v>Scene 30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2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</row>
    <row r="51" spans="1:12">
      <c r="A51" t="s">
        <v>56</v>
      </c>
    </row>
    <row r="53" spans="1:12">
      <c r="A53" t="s">
        <v>57</v>
      </c>
      <c r="B53" s="2">
        <v>0.05</v>
      </c>
    </row>
    <row r="54" spans="1:12">
      <c r="A54" t="s">
        <v>58</v>
      </c>
      <c r="B54" s="3">
        <v>2</v>
      </c>
    </row>
    <row r="56" spans="1:12">
      <c r="B56" t="s">
        <v>59</v>
      </c>
      <c r="C56" t="str">
        <f>B13</f>
        <v>Inciting incident</v>
      </c>
      <c r="D56" t="str">
        <f t="shared" ref="D56:L56" si="0">C13</f>
        <v>Climax 1</v>
      </c>
      <c r="E56" t="str">
        <f t="shared" si="0"/>
        <v>Obstacle</v>
      </c>
      <c r="F56" t="str">
        <f t="shared" si="0"/>
        <v>Midpoint</v>
      </c>
      <c r="G56" t="str">
        <f t="shared" si="0"/>
        <v>Disaster</v>
      </c>
      <c r="H56" t="str">
        <f t="shared" si="0"/>
        <v>Crisis</v>
      </c>
      <c r="I56" t="str">
        <f t="shared" si="0"/>
        <v>Climax 2</v>
      </c>
      <c r="J56" t="str">
        <f t="shared" si="0"/>
        <v>Climax 3</v>
      </c>
      <c r="K56" t="str">
        <f t="shared" si="0"/>
        <v>Wrap-up</v>
      </c>
      <c r="L56" t="str">
        <f t="shared" si="0"/>
        <v>Non-key</v>
      </c>
    </row>
    <row r="57" spans="1:12">
      <c r="A57" t="str">
        <f t="array" ref="A57:B62">[1]!KAPPA(B14:K49,0,TRUE,B53,B54)</f>
        <v>kappa</v>
      </c>
      <c r="B57" s="4">
        <v>0.47896879240162826</v>
      </c>
      <c r="C57" s="5">
        <f t="array" ref="C57:C62">[1]!KAPPA(B14:K49, 1,,B53,B54)</f>
        <v>0.64179104477611937</v>
      </c>
      <c r="D57" s="6">
        <f t="array" ref="D57:D62">[1]!KAPPA(B14:K49, 2,,B53,B54)</f>
        <v>0.48571428571428571</v>
      </c>
      <c r="E57" s="6">
        <f t="array" ref="E57:E62">[1]!KAPPA(B14:K49, 3,,B53,B54)</f>
        <v>0.31079203334877259</v>
      </c>
      <c r="F57" s="6">
        <f t="array" ref="F57:F62">[1]!KAPPA(B14:K49, 4,,B53,B54)</f>
        <v>0.20567375886524819</v>
      </c>
      <c r="G57" s="6">
        <f t="array" ref="G57:G62">[1]!KAPPA(B14:K49, 5,,B53,B54)</f>
        <v>0.20567375886524819</v>
      </c>
      <c r="H57" s="6">
        <f t="array" ref="H57:H62">[1]!KAPPA(B14:K49, 6,,B53,B54)</f>
        <v>0.20567375886524819</v>
      </c>
      <c r="I57" s="6">
        <f t="array" ref="I57:I62">[1]!KAPPA(B14:K49, 7,,B53,B54)</f>
        <v>0.48571428571428571</v>
      </c>
      <c r="J57" s="6">
        <f t="array" ref="J57:J62">[1]!KAPPA(B14:K49, 8,,B53,B54)</f>
        <v>1</v>
      </c>
      <c r="K57" s="6">
        <f t="array" ref="K57:K62">[1]!KAPPA(B14:K49, 9,,B53,B54)</f>
        <v>1</v>
      </c>
      <c r="L57" s="7">
        <f t="array" ref="L57:L62">[1]!KAPPA(B14:K49, 10,,B53,B54)</f>
        <v>0.4581939799331104</v>
      </c>
    </row>
    <row r="58" spans="1:12">
      <c r="A58" t="str">
        <v>s.e.</v>
      </c>
      <c r="B58" s="8">
        <v>3.6216834092219131E-2</v>
      </c>
      <c r="C58" s="9">
        <v>6.804138174397717E-2</v>
      </c>
      <c r="D58" s="10">
        <v>6.804138174397717E-2</v>
      </c>
      <c r="E58" s="10">
        <v>6.804138174397717E-2</v>
      </c>
      <c r="F58" s="10">
        <v>6.804138174397717E-2</v>
      </c>
      <c r="G58" s="10">
        <v>6.804138174397717E-2</v>
      </c>
      <c r="H58" s="10">
        <v>6.804138174397717E-2</v>
      </c>
      <c r="I58" s="10">
        <v>6.804138174397717E-2</v>
      </c>
      <c r="J58" s="10">
        <v>6.804138174397717E-2</v>
      </c>
      <c r="K58" s="10">
        <v>6.804138174397717E-2</v>
      </c>
      <c r="L58" s="11">
        <v>6.804138174397717E-2</v>
      </c>
    </row>
    <row r="59" spans="1:12">
      <c r="A59" t="str">
        <v>z-stat</v>
      </c>
      <c r="B59" s="8">
        <v>13.225032071605908</v>
      </c>
      <c r="C59" s="9">
        <v>9.4323634871352233</v>
      </c>
      <c r="D59" s="10">
        <v>7.1385129646824046</v>
      </c>
      <c r="E59" s="10">
        <v>4.5676913869592752</v>
      </c>
      <c r="F59" s="10">
        <v>3.0227745762005171</v>
      </c>
      <c r="G59" s="10">
        <v>3.0227745762005171</v>
      </c>
      <c r="H59" s="10">
        <v>3.0227745762005171</v>
      </c>
      <c r="I59" s="10">
        <v>7.1385129646824046</v>
      </c>
      <c r="J59" s="10">
        <v>14.696938456699069</v>
      </c>
      <c r="K59" s="10">
        <v>14.696938456699069</v>
      </c>
      <c r="L59" s="11">
        <v>6.7340487243069314</v>
      </c>
    </row>
    <row r="60" spans="1:12">
      <c r="A60" t="str">
        <v>p-value</v>
      </c>
      <c r="B60" s="8">
        <v>0</v>
      </c>
      <c r="C60" s="9">
        <v>0</v>
      </c>
      <c r="D60" s="10">
        <v>9.4346752632645803E-13</v>
      </c>
      <c r="E60" s="10">
        <v>4.9312535435053206E-6</v>
      </c>
      <c r="F60" s="10">
        <v>2.5046874442538059E-3</v>
      </c>
      <c r="G60" s="10">
        <v>2.5046874442538059E-3</v>
      </c>
      <c r="H60" s="10">
        <v>2.5046874442538059E-3</v>
      </c>
      <c r="I60" s="10">
        <v>9.4346752632645803E-13</v>
      </c>
      <c r="J60" s="10">
        <v>0</v>
      </c>
      <c r="K60" s="10">
        <v>0</v>
      </c>
      <c r="L60" s="11">
        <v>1.6500578681188927E-11</v>
      </c>
    </row>
    <row r="61" spans="1:12">
      <c r="A61" t="str">
        <v>lower</v>
      </c>
      <c r="B61" s="8">
        <v>0.40798510194681642</v>
      </c>
      <c r="C61" s="9">
        <v>0.50843238709958305</v>
      </c>
      <c r="D61" s="10">
        <v>0.35235562803774934</v>
      </c>
      <c r="E61" s="10">
        <v>0.17743337567223624</v>
      </c>
      <c r="F61" s="10">
        <v>7.2315101188711831E-2</v>
      </c>
      <c r="G61" s="10">
        <v>7.2315101188711831E-2</v>
      </c>
      <c r="H61" s="10">
        <v>7.2315101188711831E-2</v>
      </c>
      <c r="I61" s="10">
        <v>0.35235562803774934</v>
      </c>
      <c r="J61" s="10">
        <v>0.86664134232346368</v>
      </c>
      <c r="K61" s="10">
        <v>0.86664134232346368</v>
      </c>
      <c r="L61" s="11">
        <v>0.32483532225657402</v>
      </c>
    </row>
    <row r="62" spans="1:12">
      <c r="A62" t="str">
        <v>upper</v>
      </c>
      <c r="B62" s="12">
        <v>0.54995248285644016</v>
      </c>
      <c r="C62" s="13">
        <v>0.77514970245265569</v>
      </c>
      <c r="D62" s="14">
        <v>0.61907294339082208</v>
      </c>
      <c r="E62" s="14">
        <v>0.44415069102530896</v>
      </c>
      <c r="F62" s="14">
        <v>0.33903241654178456</v>
      </c>
      <c r="G62" s="14">
        <v>0.33903241654178456</v>
      </c>
      <c r="H62" s="14">
        <v>0.33903241654178456</v>
      </c>
      <c r="I62" s="14">
        <v>0.61907294339082208</v>
      </c>
      <c r="J62" s="14">
        <v>1.1333586576765364</v>
      </c>
      <c r="K62" s="14">
        <v>1.1333586576765364</v>
      </c>
      <c r="L62" s="15">
        <v>0.59155263760964671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2019-05-19T13:00:43Z</dcterms:created>
  <dcterms:modified xsi:type="dcterms:W3CDTF">2019-05-19T16:36:05Z</dcterms:modified>
</cp:coreProperties>
</file>