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80B15669-C02A-7B4D-B2A9-D8C876AE3BCE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C3" i="2"/>
  <c r="D3" i="2"/>
  <c r="E3" i="2"/>
  <c r="F3" i="2"/>
  <c r="G3" i="2"/>
  <c r="H3" i="2"/>
  <c r="I3" i="2"/>
  <c r="J3" i="2"/>
  <c r="K3" i="2"/>
  <c r="L3" i="2"/>
  <c r="M3" i="2"/>
  <c r="C4" i="2"/>
  <c r="D4" i="2"/>
  <c r="E4" i="2"/>
  <c r="F4" i="2"/>
  <c r="G4" i="2"/>
  <c r="H4" i="2"/>
  <c r="I4" i="2"/>
  <c r="J4" i="2"/>
  <c r="K4" i="2"/>
  <c r="L4" i="2"/>
  <c r="M4" i="2"/>
  <c r="C5" i="2"/>
  <c r="D5" i="2"/>
  <c r="E5" i="2"/>
  <c r="F5" i="2"/>
  <c r="G5" i="2"/>
  <c r="H5" i="2"/>
  <c r="I5" i="2"/>
  <c r="J5" i="2"/>
  <c r="K5" i="2"/>
  <c r="L5" i="2"/>
  <c r="M5" i="2"/>
  <c r="C6" i="2"/>
  <c r="D6" i="2"/>
  <c r="E6" i="2"/>
  <c r="F6" i="2"/>
  <c r="G6" i="2"/>
  <c r="H6" i="2"/>
  <c r="I6" i="2"/>
  <c r="J6" i="2"/>
  <c r="K6" i="2"/>
  <c r="L6" i="2"/>
  <c r="M6" i="2"/>
  <c r="C7" i="2"/>
  <c r="D7" i="2"/>
  <c r="E7" i="2"/>
  <c r="F7" i="2"/>
  <c r="G7" i="2"/>
  <c r="H7" i="2"/>
  <c r="I7" i="2"/>
  <c r="J7" i="2"/>
  <c r="K7" i="2"/>
  <c r="L7" i="2"/>
  <c r="M7" i="2"/>
  <c r="C8" i="2"/>
  <c r="D8" i="2"/>
  <c r="E8" i="2"/>
  <c r="F8" i="2"/>
  <c r="G8" i="2"/>
  <c r="H8" i="2"/>
  <c r="I8" i="2"/>
  <c r="J8" i="2"/>
  <c r="K8" i="2"/>
  <c r="L8" i="2"/>
  <c r="M8" i="2"/>
  <c r="C9" i="2"/>
  <c r="D9" i="2"/>
  <c r="E9" i="2"/>
  <c r="F9" i="2"/>
  <c r="G9" i="2"/>
  <c r="H9" i="2"/>
  <c r="I9" i="2"/>
  <c r="J9" i="2"/>
  <c r="K9" i="2"/>
  <c r="L9" i="2"/>
  <c r="M9" i="2"/>
  <c r="C10" i="2"/>
  <c r="D10" i="2"/>
  <c r="E10" i="2"/>
  <c r="F10" i="2"/>
  <c r="G10" i="2"/>
  <c r="H10" i="2"/>
  <c r="I10" i="2"/>
  <c r="J10" i="2"/>
  <c r="K10" i="2"/>
  <c r="L10" i="2"/>
  <c r="M10" i="2"/>
  <c r="C11" i="2"/>
  <c r="D11" i="2"/>
  <c r="E11" i="2"/>
  <c r="F11" i="2"/>
  <c r="G11" i="2"/>
  <c r="H11" i="2"/>
  <c r="I11" i="2"/>
  <c r="J11" i="2"/>
  <c r="K11" i="2"/>
  <c r="L11" i="2"/>
  <c r="M11" i="2"/>
  <c r="B3" i="2"/>
  <c r="B4" i="2"/>
  <c r="B5" i="2"/>
  <c r="B6" i="2"/>
  <c r="B7" i="2"/>
  <c r="B8" i="2"/>
  <c r="B9" i="2"/>
  <c r="B10" i="2"/>
  <c r="B11" i="2"/>
  <c r="B2" i="2"/>
  <c r="A13" i="2" l="1" a="1"/>
  <c r="A13" i="2" s="1"/>
  <c r="K15" i="2" l="1"/>
  <c r="J18" i="2"/>
  <c r="I21" i="2"/>
  <c r="H24" i="2"/>
  <c r="A15" i="2"/>
  <c r="K17" i="2"/>
  <c r="J20" i="2"/>
  <c r="H22" i="2"/>
  <c r="H13" i="2"/>
  <c r="I32" i="2" s="1"/>
  <c r="G16" i="2"/>
  <c r="J19" i="2"/>
  <c r="H15" i="2"/>
  <c r="G18" i="2"/>
  <c r="F21" i="2"/>
  <c r="E24" i="2"/>
  <c r="K25" i="2"/>
  <c r="J23" i="2"/>
  <c r="B23" i="2"/>
  <c r="J14" i="2"/>
  <c r="I17" i="2"/>
  <c r="H20" i="2"/>
  <c r="G23" i="2"/>
  <c r="K13" i="2"/>
  <c r="L32" i="2" s="1"/>
  <c r="J16" i="2"/>
  <c r="I19" i="2"/>
  <c r="A14" i="2"/>
  <c r="K16" i="2"/>
  <c r="B13" i="2"/>
  <c r="C32" i="2" s="1"/>
  <c r="A16" i="2"/>
  <c r="K18" i="2"/>
  <c r="D23" i="2"/>
  <c r="G13" i="2"/>
  <c r="H32" i="2" s="1"/>
  <c r="H21" i="2"/>
  <c r="C15" i="2"/>
  <c r="H16" i="2"/>
  <c r="B18" i="2"/>
  <c r="G19" i="2"/>
  <c r="A21" i="2"/>
  <c r="F22" i="2"/>
  <c r="K23" i="2"/>
  <c r="E25" i="2"/>
  <c r="D14" i="2"/>
  <c r="I15" i="2"/>
  <c r="C17" i="2"/>
  <c r="H18" i="2"/>
  <c r="B20" i="2"/>
  <c r="K21" i="2"/>
  <c r="E23" i="2"/>
  <c r="C25" i="2"/>
  <c r="E14" i="2"/>
  <c r="J15" i="2"/>
  <c r="D17" i="2"/>
  <c r="I18" i="2"/>
  <c r="F13" i="2"/>
  <c r="G32" i="2" s="1"/>
  <c r="K14" i="2"/>
  <c r="E16" i="2"/>
  <c r="J17" i="2"/>
  <c r="D19" i="2"/>
  <c r="I20" i="2"/>
  <c r="C22" i="2"/>
  <c r="H23" i="2"/>
  <c r="B25" i="2"/>
  <c r="G21" i="2"/>
  <c r="H25" i="2"/>
  <c r="F19" i="2"/>
  <c r="K20" i="2"/>
  <c r="G20" i="2"/>
  <c r="C20" i="2"/>
  <c r="F14" i="2"/>
  <c r="E17" i="2"/>
  <c r="D20" i="2"/>
  <c r="C23" i="2"/>
  <c r="C13" i="2"/>
  <c r="D32" i="2" s="1"/>
  <c r="F16" i="2"/>
  <c r="E19" i="2"/>
  <c r="B24" i="2"/>
  <c r="B15" i="2"/>
  <c r="A18" i="2"/>
  <c r="C14" i="2"/>
  <c r="B17" i="2"/>
  <c r="A20" i="2"/>
  <c r="K22" i="2"/>
  <c r="J25" i="2"/>
  <c r="I22" i="2"/>
  <c r="F23" i="2"/>
  <c r="E13" i="2"/>
  <c r="F32" i="2" s="1"/>
  <c r="D16" i="2"/>
  <c r="C19" i="2"/>
  <c r="B22" i="2"/>
  <c r="A25" i="2"/>
  <c r="E15" i="2"/>
  <c r="D18" i="2"/>
  <c r="C21" i="2"/>
  <c r="A23" i="2"/>
  <c r="J24" i="2"/>
  <c r="F15" i="2"/>
  <c r="E18" i="2"/>
  <c r="G14" i="2"/>
  <c r="F17" i="2"/>
  <c r="E20" i="2"/>
  <c r="J21" i="2"/>
  <c r="I24" i="2"/>
  <c r="D13" i="2"/>
  <c r="E32" i="2" s="1"/>
  <c r="D21" i="2"/>
  <c r="E22" i="2"/>
  <c r="A22" i="2"/>
  <c r="I13" i="2"/>
  <c r="J32" i="2" s="1"/>
  <c r="B14" i="2"/>
  <c r="G15" i="2"/>
  <c r="A17" i="2"/>
  <c r="F18" i="2"/>
  <c r="K19" i="2"/>
  <c r="E21" i="2"/>
  <c r="J22" i="2"/>
  <c r="D24" i="2"/>
  <c r="I25" i="2"/>
  <c r="H14" i="2"/>
  <c r="B16" i="2"/>
  <c r="G17" i="2"/>
  <c r="A19" i="2"/>
  <c r="F20" i="2"/>
  <c r="D22" i="2"/>
  <c r="I23" i="2"/>
  <c r="G25" i="2"/>
  <c r="I14" i="2"/>
  <c r="C16" i="2"/>
  <c r="H17" i="2"/>
  <c r="B19" i="2"/>
  <c r="J13" i="2"/>
  <c r="K32" i="2" s="1"/>
  <c r="D15" i="2"/>
  <c r="I16" i="2"/>
  <c r="C18" i="2"/>
  <c r="H19" i="2"/>
  <c r="B21" i="2"/>
  <c r="G22" i="2"/>
  <c r="A24" i="2"/>
  <c r="F25" i="2"/>
  <c r="F24" i="2"/>
  <c r="C24" i="2"/>
  <c r="D25" i="2"/>
  <c r="K24" i="2"/>
  <c r="G24" i="2"/>
  <c r="F33" i="2" a="1"/>
  <c r="D33" i="2" a="1"/>
  <c r="G33" i="2" a="1"/>
  <c r="C33" i="2" a="1"/>
  <c r="L33" i="2" a="1"/>
  <c r="I33" i="2" a="1"/>
  <c r="A33" i="2" a="1"/>
  <c r="J33" i="2" a="1"/>
  <c r="K33" i="2" a="1"/>
  <c r="H33" i="2" a="1"/>
  <c r="E33" i="2" a="1"/>
  <c r="E36" i="2" l="1"/>
  <c r="E33" i="2"/>
  <c r="E34" i="2"/>
  <c r="E37" i="2"/>
  <c r="E38" i="2"/>
  <c r="E35" i="2"/>
  <c r="H35" i="2"/>
  <c r="H38" i="2"/>
  <c r="H33" i="2"/>
  <c r="H34" i="2"/>
  <c r="H37" i="2"/>
  <c r="H36" i="2"/>
  <c r="K36" i="2"/>
  <c r="K33" i="2"/>
  <c r="K34" i="2"/>
  <c r="K37" i="2"/>
  <c r="K35" i="2"/>
  <c r="K38" i="2"/>
  <c r="J36" i="2"/>
  <c r="J38" i="2"/>
  <c r="J34" i="2"/>
  <c r="J37" i="2"/>
  <c r="J33" i="2"/>
  <c r="J35" i="2"/>
  <c r="A35" i="2"/>
  <c r="A36" i="2"/>
  <c r="A38" i="2"/>
  <c r="B36" i="2"/>
  <c r="A37" i="2"/>
  <c r="B37" i="2"/>
  <c r="B33" i="2"/>
  <c r="B38" i="2"/>
  <c r="A33" i="2"/>
  <c r="B34" i="2"/>
  <c r="A34" i="2"/>
  <c r="B35" i="2"/>
  <c r="I38" i="2"/>
  <c r="I34" i="2"/>
  <c r="I35" i="2"/>
  <c r="I36" i="2"/>
  <c r="I33" i="2"/>
  <c r="I37" i="2"/>
  <c r="L36" i="2"/>
  <c r="L34" i="2"/>
  <c r="L37" i="2"/>
  <c r="L33" i="2"/>
  <c r="L35" i="2"/>
  <c r="L38" i="2"/>
  <c r="C36" i="2"/>
  <c r="C37" i="2"/>
  <c r="C38" i="2"/>
  <c r="C34" i="2"/>
  <c r="C33" i="2"/>
  <c r="C35" i="2"/>
  <c r="G38" i="2"/>
  <c r="G35" i="2"/>
  <c r="G37" i="2"/>
  <c r="G36" i="2"/>
  <c r="G33" i="2"/>
  <c r="G34" i="2"/>
  <c r="D37" i="2"/>
  <c r="D36" i="2"/>
  <c r="D38" i="2"/>
  <c r="D33" i="2"/>
  <c r="D34" i="2"/>
  <c r="D35" i="2"/>
  <c r="F33" i="2"/>
  <c r="F34" i="2"/>
  <c r="F38" i="2"/>
  <c r="F35" i="2"/>
  <c r="F36" i="2"/>
  <c r="F37" i="2"/>
</calcChain>
</file>

<file path=xl/sharedStrings.xml><?xml version="1.0" encoding="utf-8"?>
<sst xmlns="http://schemas.openxmlformats.org/spreadsheetml/2006/main" count="74" uniqueCount="36">
  <si>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</si>
  <si>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</si>
  <si>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</si>
  <si>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</si>
  <si>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</si>
  <si>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</si>
  <si>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</si>
  <si>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</si>
  <si>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</si>
  <si>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</si>
  <si>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</si>
  <si>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</si>
  <si>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Inciting incident</t>
  </si>
  <si>
    <t>Climax 1</t>
  </si>
  <si>
    <t>Midpoint</t>
  </si>
  <si>
    <t>Non-Key</t>
  </si>
  <si>
    <t>Crisis</t>
  </si>
  <si>
    <t>Disaster</t>
  </si>
  <si>
    <t>Climax 3</t>
  </si>
  <si>
    <t>Wrap-up</t>
  </si>
  <si>
    <t>Obstacle</t>
  </si>
  <si>
    <t>Climax 2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</si>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</sst>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4"/>
  <sheetViews>
    <sheetView tabSelected="1" workbookViewId="0">
      <selection activeCell="A4" sqref="A4:XFD4"/>
    </sheetView>
  </sheetViews>
  <sheetFormatPr baseColWidth="10" defaultRowHeight="1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17</v>
      </c>
      <c r="J2" t="s">
        <v>15</v>
      </c>
      <c r="K2" t="s">
        <v>18</v>
      </c>
      <c r="L2" t="s">
        <v>19</v>
      </c>
    </row>
    <row r="3" spans="1:12">
      <c r="A3" t="s">
        <v>12</v>
      </c>
      <c r="B3" t="s">
        <v>15</v>
      </c>
      <c r="C3" t="s">
        <v>15</v>
      </c>
      <c r="D3" t="s">
        <v>15</v>
      </c>
      <c r="E3" t="s">
        <v>15</v>
      </c>
      <c r="F3" t="s">
        <v>13</v>
      </c>
      <c r="G3" t="s">
        <v>20</v>
      </c>
      <c r="H3" t="s">
        <v>14</v>
      </c>
      <c r="I3" t="s">
        <v>17</v>
      </c>
      <c r="J3" t="s">
        <v>16</v>
      </c>
      <c r="K3" t="s">
        <v>21</v>
      </c>
      <c r="L3" t="s">
        <v>18</v>
      </c>
    </row>
    <row r="4" spans="1:12">
      <c r="A4" t="s">
        <v>12</v>
      </c>
      <c r="B4" t="s">
        <v>13</v>
      </c>
      <c r="C4" t="s">
        <v>15</v>
      </c>
      <c r="D4" t="s">
        <v>15</v>
      </c>
      <c r="E4" t="s">
        <v>15</v>
      </c>
      <c r="F4" t="s">
        <v>14</v>
      </c>
      <c r="G4" t="s">
        <v>20</v>
      </c>
      <c r="H4" t="s">
        <v>20</v>
      </c>
      <c r="I4" t="s">
        <v>15</v>
      </c>
      <c r="J4" t="s">
        <v>21</v>
      </c>
      <c r="K4" t="s">
        <v>18</v>
      </c>
      <c r="L4" t="s">
        <v>19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8"/>
  <sheetViews>
    <sheetView topLeftCell="A31" workbookViewId="0">
      <selection activeCell="B33" sqref="B33:L38"/>
    </sheetView>
  </sheetViews>
  <sheetFormatPr baseColWidth="10" defaultRowHeight="16"/>
  <cols>
    <col min="1" max="1" width="16.33203125" bestFit="1" customWidth="1"/>
  </cols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s="1" t="s">
        <v>22</v>
      </c>
      <c r="B2">
        <f>COUNTIFS(Sheet1!A:A,Sheet2!$A2)</f>
        <v>3</v>
      </c>
      <c r="C2">
        <f>COUNTIFS(Sheet1!B:B,Sheet2!$A2)</f>
        <v>0</v>
      </c>
      <c r="D2">
        <f>COUNTIFS(Sheet1!C:C,Sheet2!$A2)</f>
        <v>0</v>
      </c>
      <c r="E2">
        <f>COUNTIFS(Sheet1!D:D,Sheet2!$A2)</f>
        <v>0</v>
      </c>
      <c r="F2">
        <f>COUNTIFS(Sheet1!E:E,Sheet2!$A2)</f>
        <v>0</v>
      </c>
      <c r="G2">
        <f>COUNTIFS(Sheet1!F:F,Sheet2!$A2)</f>
        <v>0</v>
      </c>
      <c r="H2">
        <f>COUNTIFS(Sheet1!G:G,Sheet2!$A2)</f>
        <v>0</v>
      </c>
      <c r="I2">
        <f>COUNTIFS(Sheet1!H:H,Sheet2!$A2)</f>
        <v>0</v>
      </c>
      <c r="J2">
        <f>COUNTIFS(Sheet1!I:I,Sheet2!$A2)</f>
        <v>0</v>
      </c>
      <c r="K2">
        <f>COUNTIFS(Sheet1!J:J,Sheet2!$A2)</f>
        <v>0</v>
      </c>
      <c r="L2">
        <f>COUNTIFS(Sheet1!K:K,Sheet2!$A2)</f>
        <v>0</v>
      </c>
      <c r="M2">
        <f>COUNTIFS(Sheet1!L:L,Sheet2!$A2)</f>
        <v>0</v>
      </c>
    </row>
    <row r="3" spans="1:13">
      <c r="A3" s="1" t="s">
        <v>23</v>
      </c>
      <c r="B3">
        <f>COUNTIFS(Sheet1!A:A,Sheet2!$A3)</f>
        <v>0</v>
      </c>
      <c r="C3">
        <f>COUNTIFS(Sheet1!B:B,Sheet2!$A3)</f>
        <v>2</v>
      </c>
      <c r="D3">
        <f>COUNTIFS(Sheet1!C:C,Sheet2!$A3)</f>
        <v>0</v>
      </c>
      <c r="E3">
        <f>COUNTIFS(Sheet1!D:D,Sheet2!$A3)</f>
        <v>0</v>
      </c>
      <c r="F3">
        <f>COUNTIFS(Sheet1!E:E,Sheet2!$A3)</f>
        <v>0</v>
      </c>
      <c r="G3">
        <f>COUNTIFS(Sheet1!F:F,Sheet2!$A3)</f>
        <v>1</v>
      </c>
      <c r="H3">
        <f>COUNTIFS(Sheet1!G:G,Sheet2!$A3)</f>
        <v>0</v>
      </c>
      <c r="I3">
        <f>COUNTIFS(Sheet1!H:H,Sheet2!$A3)</f>
        <v>0</v>
      </c>
      <c r="J3">
        <f>COUNTIFS(Sheet1!I:I,Sheet2!$A3)</f>
        <v>0</v>
      </c>
      <c r="K3">
        <f>COUNTIFS(Sheet1!J:J,Sheet2!$A3)</f>
        <v>0</v>
      </c>
      <c r="L3">
        <f>COUNTIFS(Sheet1!K:K,Sheet2!$A3)</f>
        <v>0</v>
      </c>
      <c r="M3">
        <f>COUNTIFS(Sheet1!L:L,Sheet2!$A3)</f>
        <v>0</v>
      </c>
    </row>
    <row r="4" spans="1:13">
      <c r="A4" s="1" t="s">
        <v>24</v>
      </c>
      <c r="B4">
        <f>COUNTIFS(Sheet1!A:A,Sheet2!$A4)</f>
        <v>0</v>
      </c>
      <c r="C4">
        <f>COUNTIFS(Sheet1!B:B,Sheet2!$A4)</f>
        <v>0</v>
      </c>
      <c r="D4">
        <f>COUNTIFS(Sheet1!C:C,Sheet2!$A4)</f>
        <v>0</v>
      </c>
      <c r="E4">
        <f>COUNTIFS(Sheet1!D:D,Sheet2!$A4)</f>
        <v>0</v>
      </c>
      <c r="F4">
        <f>COUNTIFS(Sheet1!E:E,Sheet2!$A4)</f>
        <v>0</v>
      </c>
      <c r="G4">
        <f>COUNTIFS(Sheet1!F:F,Sheet2!$A4)</f>
        <v>0</v>
      </c>
      <c r="H4">
        <f>COUNTIFS(Sheet1!G:G,Sheet2!$A4)</f>
        <v>2</v>
      </c>
      <c r="I4">
        <f>COUNTIFS(Sheet1!H:H,Sheet2!$A4)</f>
        <v>1</v>
      </c>
      <c r="J4">
        <f>COUNTIFS(Sheet1!I:I,Sheet2!$A4)</f>
        <v>0</v>
      </c>
      <c r="K4">
        <f>COUNTIFS(Sheet1!J:J,Sheet2!$A4)</f>
        <v>0</v>
      </c>
      <c r="L4">
        <f>COUNTIFS(Sheet1!K:K,Sheet2!$A4)</f>
        <v>0</v>
      </c>
      <c r="M4">
        <f>COUNTIFS(Sheet1!L:L,Sheet2!$A4)</f>
        <v>0</v>
      </c>
    </row>
    <row r="5" spans="1:13">
      <c r="A5" s="1" t="s">
        <v>25</v>
      </c>
      <c r="B5">
        <f>COUNTIFS(Sheet1!A:A,Sheet2!$A5)</f>
        <v>0</v>
      </c>
      <c r="C5">
        <f>COUNTIFS(Sheet1!B:B,Sheet2!$A5)</f>
        <v>0</v>
      </c>
      <c r="D5">
        <f>COUNTIFS(Sheet1!C:C,Sheet2!$A5)</f>
        <v>1</v>
      </c>
      <c r="E5">
        <f>COUNTIFS(Sheet1!D:D,Sheet2!$A5)</f>
        <v>0</v>
      </c>
      <c r="F5">
        <f>COUNTIFS(Sheet1!E:E,Sheet2!$A5)</f>
        <v>0</v>
      </c>
      <c r="G5">
        <f>COUNTIFS(Sheet1!F:F,Sheet2!$A5)</f>
        <v>1</v>
      </c>
      <c r="H5">
        <f>COUNTIFS(Sheet1!G:G,Sheet2!$A5)</f>
        <v>0</v>
      </c>
      <c r="I5">
        <f>COUNTIFS(Sheet1!H:H,Sheet2!$A5)</f>
        <v>1</v>
      </c>
      <c r="J5">
        <f>COUNTIFS(Sheet1!I:I,Sheet2!$A5)</f>
        <v>0</v>
      </c>
      <c r="K5">
        <f>COUNTIFS(Sheet1!J:J,Sheet2!$A5)</f>
        <v>0</v>
      </c>
      <c r="L5">
        <f>COUNTIFS(Sheet1!K:K,Sheet2!$A5)</f>
        <v>0</v>
      </c>
      <c r="M5">
        <f>COUNTIFS(Sheet1!L:L,Sheet2!$A5)</f>
        <v>0</v>
      </c>
    </row>
    <row r="6" spans="1:13">
      <c r="A6" s="1" t="s">
        <v>26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2</v>
      </c>
      <c r="K6">
        <f>COUNTIFS(Sheet1!J:J,Sheet2!$A6)</f>
        <v>0</v>
      </c>
      <c r="L6">
        <f>COUNTIFS(Sheet1!K:K,Sheet2!$A6)</f>
        <v>0</v>
      </c>
      <c r="M6">
        <f>COUNTIFS(Sheet1!L:L,Sheet2!$A6)</f>
        <v>0</v>
      </c>
    </row>
    <row r="7" spans="1:13">
      <c r="A7" s="1" t="s">
        <v>27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1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1</v>
      </c>
      <c r="L7">
        <f>COUNTIFS(Sheet1!K:K,Sheet2!$A7)</f>
        <v>0</v>
      </c>
      <c r="M7">
        <f>COUNTIFS(Sheet1!L:L,Sheet2!$A7)</f>
        <v>0</v>
      </c>
    </row>
    <row r="8" spans="1:13">
      <c r="A8" s="1" t="s">
        <v>28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0</v>
      </c>
      <c r="K8">
        <f>COUNTIFS(Sheet1!J:J,Sheet2!$A8)</f>
        <v>1</v>
      </c>
      <c r="L8">
        <f>COUNTIFS(Sheet1!K:K,Sheet2!$A8)</f>
        <v>1</v>
      </c>
      <c r="M8">
        <f>COUNTIFS(Sheet1!L:L,Sheet2!$A8)</f>
        <v>0</v>
      </c>
    </row>
    <row r="9" spans="1:13">
      <c r="A9" s="1" t="s">
        <v>29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2</v>
      </c>
      <c r="M9">
        <f>COUNTIFS(Sheet1!L:L,Sheet2!$A9)</f>
        <v>1</v>
      </c>
    </row>
    <row r="10" spans="1:13">
      <c r="A10" s="1" t="s">
        <v>30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2</v>
      </c>
    </row>
    <row r="11" spans="1:13">
      <c r="A11" s="1" t="s">
        <v>31</v>
      </c>
      <c r="B11">
        <f>COUNTIFS(Sheet1!A:A,Sheet2!$A11)</f>
        <v>0</v>
      </c>
      <c r="C11">
        <f>COUNTIFS(Sheet1!B:B,Sheet2!$A11)</f>
        <v>1</v>
      </c>
      <c r="D11">
        <f>COUNTIFS(Sheet1!C:C,Sheet2!$A11)</f>
        <v>2</v>
      </c>
      <c r="E11">
        <f>COUNTIFS(Sheet1!D:D,Sheet2!$A11)</f>
        <v>3</v>
      </c>
      <c r="F11">
        <f>COUNTIFS(Sheet1!E:E,Sheet2!$A11)</f>
        <v>3</v>
      </c>
      <c r="G11">
        <f>COUNTIFS(Sheet1!F:F,Sheet2!$A11)</f>
        <v>0</v>
      </c>
      <c r="H11">
        <f>COUNTIFS(Sheet1!G:G,Sheet2!$A11)</f>
        <v>1</v>
      </c>
      <c r="I11">
        <f>COUNTIFS(Sheet1!H:H,Sheet2!$A11)</f>
        <v>1</v>
      </c>
      <c r="J11">
        <f>COUNTIFS(Sheet1!I:I,Sheet2!$A11)</f>
        <v>1</v>
      </c>
      <c r="K11">
        <f>COUNTIFS(Sheet1!J:J,Sheet2!$A11)</f>
        <v>1</v>
      </c>
      <c r="L11">
        <f>COUNTIFS(Sheet1!K:K,Sheet2!$A11)</f>
        <v>0</v>
      </c>
      <c r="M11">
        <f>COUNTIFS(Sheet1!L:L,Sheet2!$A11)</f>
        <v>0</v>
      </c>
    </row>
    <row r="13" spans="1:13">
      <c r="A13">
        <f t="array" ref="A13:K25">TRANSPOSE(A1:M11)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13">
      <c r="A14" t="str">
        <v>Scene 1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3">
      <c r="A15" t="str">
        <v>Scene 2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3">
      <c r="A16" t="str">
        <v>Scene 3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</row>
    <row r="17" spans="1:12">
      <c r="A17" t="str">
        <v>Scene 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</row>
    <row r="18" spans="1:12">
      <c r="A18" t="str">
        <v>Scene 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</row>
    <row r="19" spans="1:12">
      <c r="A19" t="str">
        <v>Scene 6</v>
      </c>
      <c r="B19">
        <v>0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2">
      <c r="A20" t="str">
        <v>Scene 7</v>
      </c>
      <c r="B20">
        <v>0</v>
      </c>
      <c r="C20">
        <v>0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2">
      <c r="A21" t="str">
        <v>Scene 8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2">
      <c r="A22" t="str">
        <v>Scene 9</v>
      </c>
      <c r="B22">
        <v>0</v>
      </c>
      <c r="C22">
        <v>0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2">
      <c r="A23" t="str">
        <v>Scene 10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1</v>
      </c>
    </row>
    <row r="24" spans="1:12">
      <c r="A24" t="str">
        <v>Scene 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2</v>
      </c>
      <c r="J24">
        <v>0</v>
      </c>
      <c r="K24">
        <v>0</v>
      </c>
    </row>
    <row r="25" spans="1:12">
      <c r="A25" t="str">
        <v>Scene 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2</v>
      </c>
      <c r="K25">
        <v>0</v>
      </c>
    </row>
    <row r="27" spans="1:12">
      <c r="A27" t="s">
        <v>32</v>
      </c>
    </row>
    <row r="29" spans="1:12">
      <c r="A29" t="s">
        <v>33</v>
      </c>
      <c r="B29" s="2">
        <v>0.05</v>
      </c>
    </row>
    <row r="30" spans="1:12">
      <c r="A30" t="s">
        <v>34</v>
      </c>
      <c r="B30" s="3">
        <v>2</v>
      </c>
    </row>
    <row r="32" spans="1:12">
      <c r="B32" t="s">
        <v>35</v>
      </c>
      <c r="C32" t="str">
        <f>B13</f>
        <v>Inciting incident</v>
      </c>
      <c r="D32" t="str">
        <f t="shared" ref="D32:L32" si="0">C13</f>
        <v>Climax 1</v>
      </c>
      <c r="E32" t="str">
        <f t="shared" si="0"/>
        <v>Obstacle</v>
      </c>
      <c r="F32" t="str">
        <f t="shared" si="0"/>
        <v>Midpoint</v>
      </c>
      <c r="G32" t="str">
        <f t="shared" si="0"/>
        <v>Disaster</v>
      </c>
      <c r="H32" t="str">
        <f t="shared" si="0"/>
        <v>Crisis</v>
      </c>
      <c r="I32" t="str">
        <f t="shared" si="0"/>
        <v>Climax 2</v>
      </c>
      <c r="J32" t="str">
        <f t="shared" si="0"/>
        <v>Climax 3</v>
      </c>
      <c r="K32" t="str">
        <f t="shared" si="0"/>
        <v>Wrap-up</v>
      </c>
      <c r="L32" t="str">
        <f t="shared" si="0"/>
        <v>Non-key</v>
      </c>
    </row>
    <row r="33" spans="1:12">
      <c r="A33" t="str">
        <f t="array" ref="A33:B38">[1]!KAPPA(B14:K25,0,TRUE,B29,B30)</f>
        <v>kappa</v>
      </c>
      <c r="B33" s="4">
        <v>0.29080675422138841</v>
      </c>
      <c r="C33" s="5">
        <f t="array" ref="C33:C38">[1]!KAPPA(B14:K25, 1,,B29,B30)</f>
        <v>1</v>
      </c>
      <c r="D33" s="6">
        <f t="array" ref="D33:D38">[1]!KAPPA(B14:K25, 2,,B29,B30)</f>
        <v>0.27272727272727271</v>
      </c>
      <c r="E33" s="6">
        <f t="array" ref="E33:E38">[1]!KAPPA(B14:K25, 3,,B29,B30)</f>
        <v>0.27272727272727271</v>
      </c>
      <c r="F33" s="6">
        <f t="array" ref="F33:F38">[1]!KAPPA(B14:K25, 4,,B29,B30)</f>
        <v>-9.0909090909090967E-2</v>
      </c>
      <c r="G33" s="6">
        <f t="array" ref="G33:G38">[1]!KAPPA(B14:K25, 5,,B29,B30)</f>
        <v>0.47058823529411764</v>
      </c>
      <c r="H33" s="6">
        <f t="array" ref="H33:H38">[1]!KAPPA(B14:K25, 6,,B29,B30)</f>
        <v>-5.8823529411764761E-2</v>
      </c>
      <c r="I33" s="6">
        <f t="array" ref="I33:I38">[1]!KAPPA(B14:K25, 7,,B29,B30)</f>
        <v>-5.8823529411764761E-2</v>
      </c>
      <c r="J33" s="6">
        <f t="array" ref="J33:J38">[1]!KAPPA(B14:K25, 8,,B29,B30)</f>
        <v>0.27272727272727271</v>
      </c>
      <c r="K33" s="6">
        <f t="array" ref="K33:K38">[1]!KAPPA(B14:K25, 9,,B29,B30)</f>
        <v>0.47058823529411764</v>
      </c>
      <c r="L33" s="7">
        <f t="array" ref="L33:L38">[1]!KAPPA(B14:K25, 10,,B29,B30)</f>
        <v>0.27759197324414714</v>
      </c>
    </row>
    <row r="34" spans="1:12">
      <c r="A34" t="str">
        <v>s.e.</v>
      </c>
      <c r="B34" s="8">
        <v>6.6474813321471871E-2</v>
      </c>
      <c r="C34" s="9">
        <v>0.16666666666666666</v>
      </c>
      <c r="D34" s="10">
        <v>0.16666666666666666</v>
      </c>
      <c r="E34" s="10">
        <v>0.16666666666666666</v>
      </c>
      <c r="F34" s="10">
        <v>0.16666666666666666</v>
      </c>
      <c r="G34" s="10">
        <v>0.16666666666666666</v>
      </c>
      <c r="H34" s="10">
        <v>0.16666666666666666</v>
      </c>
      <c r="I34" s="10">
        <v>0.16666666666666666</v>
      </c>
      <c r="J34" s="10">
        <v>0.16666666666666666</v>
      </c>
      <c r="K34" s="10">
        <v>0.16666666666666666</v>
      </c>
      <c r="L34" s="11">
        <v>0.16666666666666666</v>
      </c>
    </row>
    <row r="35" spans="1:12">
      <c r="A35" t="str">
        <v>z-stat</v>
      </c>
      <c r="B35" s="8">
        <v>4.3746907992813515</v>
      </c>
      <c r="C35" s="9">
        <v>6</v>
      </c>
      <c r="D35" s="10">
        <v>1.6363636363636362</v>
      </c>
      <c r="E35" s="10">
        <v>1.6363636363636362</v>
      </c>
      <c r="F35" s="10">
        <v>-0.54545454545454586</v>
      </c>
      <c r="G35" s="10">
        <v>2.8235294117647061</v>
      </c>
      <c r="H35" s="10">
        <v>-0.35294117647058859</v>
      </c>
      <c r="I35" s="10">
        <v>-0.35294117647058859</v>
      </c>
      <c r="J35" s="10">
        <v>1.6363636363636362</v>
      </c>
      <c r="K35" s="10">
        <v>2.8235294117647061</v>
      </c>
      <c r="L35" s="11">
        <v>1.6655518394648829</v>
      </c>
    </row>
    <row r="36" spans="1:12">
      <c r="A36" t="str">
        <v>p-value</v>
      </c>
      <c r="B36" s="8">
        <v>1.216047207663884E-5</v>
      </c>
      <c r="C36" s="9">
        <v>1.9731754008489588E-9</v>
      </c>
      <c r="D36" s="10">
        <v>0.10176350495125774</v>
      </c>
      <c r="E36" s="10">
        <v>0.10176350495125774</v>
      </c>
      <c r="F36" s="10">
        <v>0.58544093456892665</v>
      </c>
      <c r="G36" s="10">
        <v>4.7498067692188783E-3</v>
      </c>
      <c r="H36" s="10">
        <v>0.72413254038891872</v>
      </c>
      <c r="I36" s="10">
        <v>0.72413254038891872</v>
      </c>
      <c r="J36" s="10">
        <v>0.10176350495125774</v>
      </c>
      <c r="K36" s="10">
        <v>4.7498067692188783E-3</v>
      </c>
      <c r="L36" s="11">
        <v>9.5802710324759621E-2</v>
      </c>
    </row>
    <row r="37" spans="1:12">
      <c r="A37" t="str">
        <v>lower</v>
      </c>
      <c r="B37" s="8">
        <v>0.16051851423228017</v>
      </c>
      <c r="C37" s="9">
        <v>0.67333933590999107</v>
      </c>
      <c r="D37" s="10">
        <v>-5.3933391362736206E-2</v>
      </c>
      <c r="E37" s="10">
        <v>-5.3933391362736206E-2</v>
      </c>
      <c r="F37" s="10">
        <v>-0.41756975499909987</v>
      </c>
      <c r="G37" s="10">
        <v>0.14392757120410873</v>
      </c>
      <c r="H37" s="10">
        <v>-0.38548419350177365</v>
      </c>
      <c r="I37" s="10">
        <v>-0.38548419350177365</v>
      </c>
      <c r="J37" s="10">
        <v>-5.3933391362736206E-2</v>
      </c>
      <c r="K37" s="10">
        <v>0.14392757120410873</v>
      </c>
      <c r="L37" s="11">
        <v>-4.9068690845861775E-2</v>
      </c>
    </row>
    <row r="38" spans="1:12">
      <c r="A38" t="str">
        <v>upper</v>
      </c>
      <c r="B38" s="12">
        <v>0.42109499421049668</v>
      </c>
      <c r="C38" s="13">
        <v>1.3266606640900089</v>
      </c>
      <c r="D38" s="14">
        <v>0.59938793681728164</v>
      </c>
      <c r="E38" s="14">
        <v>0.59938793681728164</v>
      </c>
      <c r="F38" s="14">
        <v>0.23575157318091794</v>
      </c>
      <c r="G38" s="14">
        <v>0.79724889938412657</v>
      </c>
      <c r="H38" s="14">
        <v>0.26783713467824416</v>
      </c>
      <c r="I38" s="14">
        <v>0.26783713467824416</v>
      </c>
      <c r="J38" s="14">
        <v>0.59938793681728164</v>
      </c>
      <c r="K38" s="14">
        <v>0.79724889938412657</v>
      </c>
      <c r="L38" s="15">
        <v>0.60425263733415602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刘畅</dc:creator>
  <cp:lastModifiedBy>刘畅</cp:lastModifiedBy>
  <dcterms:created xsi:type="dcterms:W3CDTF">2019-05-19T13:31:19Z</dcterms:created>
  <dcterms:modified xsi:type="dcterms:W3CDTF">2019-05-19T16:38:39Z</dcterms:modified>
</cp:coreProperties>
</file>