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E9EBBDFE-6F42-024B-9BEB-D83499BA0B18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E13" i="2" l="1"/>
  <c r="F42" i="2" s="1"/>
  <c r="E21" i="2"/>
  <c r="A29" i="2"/>
  <c r="G14" i="2"/>
  <c r="K33" i="2"/>
  <c r="I23" i="2"/>
  <c r="G15" i="2"/>
  <c r="C23" i="2"/>
  <c r="J30" i="2"/>
  <c r="I16" i="2"/>
  <c r="F31" i="2"/>
  <c r="C21" i="2"/>
  <c r="E17" i="2"/>
  <c r="A25" i="2"/>
  <c r="A33" i="2"/>
  <c r="G18" i="2"/>
  <c r="B29" i="2"/>
  <c r="J16" i="2"/>
  <c r="C19" i="2"/>
  <c r="C27" i="2"/>
  <c r="J34" i="2"/>
  <c r="E20" i="2"/>
  <c r="C26" i="2"/>
  <c r="J32" i="2"/>
  <c r="K29" i="2"/>
  <c r="B24" i="2"/>
  <c r="H13" i="2"/>
  <c r="I42" i="2" s="1"/>
  <c r="E27" i="2"/>
  <c r="F23" i="2"/>
  <c r="H18" i="2"/>
  <c r="H30" i="2"/>
  <c r="I26" i="2"/>
  <c r="K22" i="2"/>
  <c r="H17" i="2"/>
  <c r="B14" i="2"/>
  <c r="K15" i="2"/>
  <c r="I17" i="2"/>
  <c r="K19" i="2"/>
  <c r="I21" i="2"/>
  <c r="G23" i="2"/>
  <c r="I25" i="2"/>
  <c r="E29" i="2"/>
  <c r="G31" i="2"/>
  <c r="E33" i="2"/>
  <c r="B13" i="2"/>
  <c r="C42" i="2" s="1"/>
  <c r="D15" i="2"/>
  <c r="B17" i="2"/>
  <c r="K18" i="2"/>
  <c r="B21" i="2"/>
  <c r="F33" i="2"/>
  <c r="A31" i="2"/>
  <c r="B28" i="2"/>
  <c r="H25" i="2"/>
  <c r="D23" i="2"/>
  <c r="I19" i="2"/>
  <c r="B16" i="2"/>
  <c r="I34" i="2"/>
  <c r="J31" i="2"/>
  <c r="F29" i="2"/>
  <c r="A27" i="2"/>
  <c r="H23" i="2"/>
  <c r="I18" i="2"/>
  <c r="H34" i="2"/>
  <c r="I30" i="2"/>
  <c r="K26" i="2"/>
  <c r="A23" i="2"/>
  <c r="K17" i="2"/>
  <c r="A34" i="2"/>
  <c r="C30" i="2"/>
  <c r="D26" i="2"/>
  <c r="E22" i="2"/>
  <c r="K16" i="2"/>
  <c r="F14" i="2"/>
  <c r="D16" i="2"/>
  <c r="F18" i="2"/>
  <c r="D20" i="2"/>
  <c r="B22" i="2"/>
  <c r="D24" i="2"/>
  <c r="B26" i="2"/>
  <c r="K27" i="2"/>
  <c r="B30" i="2"/>
  <c r="K31" i="2"/>
  <c r="I33" i="2"/>
  <c r="J13" i="2"/>
  <c r="K42" i="2" s="1"/>
  <c r="H15" i="2"/>
  <c r="F17" i="2"/>
  <c r="H19" i="2"/>
  <c r="F21" i="2"/>
  <c r="K32" i="2"/>
  <c r="A30" i="2"/>
  <c r="H27" i="2"/>
  <c r="C25" i="2"/>
  <c r="D22" i="2"/>
  <c r="A19" i="2"/>
  <c r="E15" i="2"/>
  <c r="J33" i="2"/>
  <c r="E31" i="2"/>
  <c r="K28" i="2"/>
  <c r="A26" i="2"/>
  <c r="C22" i="2"/>
  <c r="G16" i="2"/>
  <c r="C33" i="2"/>
  <c r="D29" i="2"/>
  <c r="F25" i="2"/>
  <c r="I15" i="2"/>
  <c r="G32" i="2"/>
  <c r="I28" i="2"/>
  <c r="G20" i="2"/>
  <c r="I14" i="2"/>
  <c r="C13" i="2"/>
  <c r="D42" i="2" s="1"/>
  <c r="F27" i="2"/>
  <c r="F19" i="2"/>
  <c r="D31" i="2"/>
  <c r="G34" i="2"/>
  <c r="G27" i="2"/>
  <c r="G21" i="2"/>
  <c r="J24" i="2"/>
  <c r="J14" i="2"/>
  <c r="A17" i="2"/>
  <c r="J18" i="2"/>
  <c r="H20" i="2"/>
  <c r="J22" i="2"/>
  <c r="H24" i="2"/>
  <c r="F26" i="2"/>
  <c r="H28" i="2"/>
  <c r="F30" i="2"/>
  <c r="D32" i="2"/>
  <c r="F34" i="2"/>
  <c r="C14" i="2"/>
  <c r="A16" i="2"/>
  <c r="C18" i="2"/>
  <c r="A20" i="2"/>
  <c r="K34" i="2"/>
  <c r="A32" i="2"/>
  <c r="G29" i="2"/>
  <c r="B27" i="2"/>
  <c r="C24" i="2"/>
  <c r="J21" i="2"/>
  <c r="D18" i="2"/>
  <c r="K13" i="2"/>
  <c r="L42" i="2" s="1"/>
  <c r="D33" i="2"/>
  <c r="K30" i="2"/>
  <c r="A28" i="2"/>
  <c r="G25" i="2"/>
  <c r="H21" i="2"/>
  <c r="J15" i="2"/>
  <c r="I32" i="2"/>
  <c r="J28" i="2"/>
  <c r="K24" i="2"/>
  <c r="J20" i="2"/>
  <c r="A15" i="2"/>
  <c r="B32" i="2"/>
  <c r="C28" i="2"/>
  <c r="E24" i="2"/>
  <c r="J19" i="2"/>
  <c r="A14" i="2"/>
  <c r="D13" i="2"/>
  <c r="E42" i="2" s="1"/>
  <c r="B25" i="2"/>
  <c r="B23" i="2"/>
  <c r="K20" i="2"/>
  <c r="A18" i="2"/>
  <c r="B15" i="2"/>
  <c r="C34" i="2"/>
  <c r="C32" i="2"/>
  <c r="D30" i="2"/>
  <c r="E28" i="2"/>
  <c r="E26" i="2"/>
  <c r="F24" i="2"/>
  <c r="G22" i="2"/>
  <c r="B20" i="2"/>
  <c r="C17" i="2"/>
  <c r="D14" i="2"/>
  <c r="G33" i="2"/>
  <c r="H31" i="2"/>
  <c r="H29" i="2"/>
  <c r="I27" i="2"/>
  <c r="J25" i="2"/>
  <c r="J23" i="2"/>
  <c r="K21" i="2"/>
  <c r="B19" i="2"/>
  <c r="C16" i="2"/>
  <c r="I13" i="2"/>
  <c r="J42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F13" i="2"/>
  <c r="G42" i="2" s="1"/>
  <c r="K14" i="2"/>
  <c r="E16" i="2"/>
  <c r="J17" i="2"/>
  <c r="D19" i="2"/>
  <c r="I20" i="2"/>
  <c r="E34" i="2"/>
  <c r="F32" i="2"/>
  <c r="G30" i="2"/>
  <c r="G28" i="2"/>
  <c r="H26" i="2"/>
  <c r="I24" i="2"/>
  <c r="I22" i="2"/>
  <c r="F20" i="2"/>
  <c r="G17" i="2"/>
  <c r="H14" i="2"/>
  <c r="D34" i="2"/>
  <c r="E32" i="2"/>
  <c r="E30" i="2"/>
  <c r="F28" i="2"/>
  <c r="G26" i="2"/>
  <c r="G24" i="2"/>
  <c r="H22" i="2"/>
  <c r="C20" i="2"/>
  <c r="D17" i="2"/>
  <c r="E14" i="2"/>
  <c r="H33" i="2"/>
  <c r="I31" i="2"/>
  <c r="J29" i="2"/>
  <c r="J27" i="2"/>
  <c r="K25" i="2"/>
  <c r="A24" i="2"/>
  <c r="A22" i="2"/>
  <c r="E19" i="2"/>
  <c r="F16" i="2"/>
  <c r="G13" i="2"/>
  <c r="H42" i="2" s="1"/>
  <c r="B33" i="2"/>
  <c r="B31" i="2"/>
  <c r="C29" i="2"/>
  <c r="D27" i="2"/>
  <c r="D25" i="2"/>
  <c r="E23" i="2"/>
  <c r="D21" i="2"/>
  <c r="E18" i="2"/>
  <c r="F15" i="2"/>
  <c r="H43" i="2" a="1"/>
  <c r="E43" i="2" a="1"/>
  <c r="K43" i="2" a="1"/>
  <c r="A43" i="2" a="1"/>
  <c r="D43" i="2" a="1"/>
  <c r="F43" i="2" a="1"/>
  <c r="I43" i="2" a="1"/>
  <c r="L43" i="2" a="1"/>
  <c r="C43" i="2" a="1"/>
  <c r="G43" i="2" a="1"/>
  <c r="J43" i="2" a="1"/>
  <c r="J44" i="2" l="1"/>
  <c r="J45" i="2"/>
  <c r="J46" i="2"/>
  <c r="J48" i="2"/>
  <c r="J47" i="2"/>
  <c r="J43" i="2"/>
  <c r="G45" i="2"/>
  <c r="G46" i="2"/>
  <c r="G43" i="2"/>
  <c r="G44" i="2"/>
  <c r="G47" i="2"/>
  <c r="G48" i="2"/>
  <c r="C47" i="2"/>
  <c r="C43" i="2"/>
  <c r="C44" i="2"/>
  <c r="C48" i="2"/>
  <c r="C46" i="2"/>
  <c r="C45" i="2"/>
  <c r="L48" i="2"/>
  <c r="L43" i="2"/>
  <c r="L44" i="2"/>
  <c r="L47" i="2"/>
  <c r="L45" i="2"/>
  <c r="L46" i="2"/>
  <c r="I44" i="2"/>
  <c r="I46" i="2"/>
  <c r="I47" i="2"/>
  <c r="I48" i="2"/>
  <c r="I43" i="2"/>
  <c r="I45" i="2"/>
  <c r="F47" i="2"/>
  <c r="F45" i="2"/>
  <c r="F48" i="2"/>
  <c r="F43" i="2"/>
  <c r="F44" i="2"/>
  <c r="F46" i="2"/>
  <c r="D44" i="2"/>
  <c r="D43" i="2"/>
  <c r="D48" i="2"/>
  <c r="D47" i="2"/>
  <c r="D45" i="2"/>
  <c r="D46" i="2"/>
  <c r="B45" i="2"/>
  <c r="B47" i="2"/>
  <c r="B43" i="2"/>
  <c r="B48" i="2"/>
  <c r="A45" i="2"/>
  <c r="A47" i="2"/>
  <c r="A43" i="2"/>
  <c r="A48" i="2"/>
  <c r="B46" i="2"/>
  <c r="A46" i="2"/>
  <c r="B44" i="2"/>
  <c r="A44" i="2"/>
  <c r="K45" i="2"/>
  <c r="K46" i="2"/>
  <c r="K43" i="2"/>
  <c r="K44" i="2"/>
  <c r="K47" i="2"/>
  <c r="K48" i="2"/>
  <c r="E44" i="2"/>
  <c r="E47" i="2"/>
  <c r="E48" i="2"/>
  <c r="E45" i="2"/>
  <c r="E46" i="2"/>
  <c r="E43" i="2"/>
  <c r="H43" i="2"/>
  <c r="H48" i="2"/>
  <c r="H46" i="2"/>
  <c r="H47" i="2"/>
  <c r="H45" i="2"/>
  <c r="H44" i="2"/>
</calcChain>
</file>

<file path=xl/sharedStrings.xml><?xml version="1.0" encoding="utf-8"?>
<sst xmlns="http://schemas.openxmlformats.org/spreadsheetml/2006/main" count="140" uniqueCount="45">
  <si>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</si>
  <si>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</si>
  <si>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</si>
  <si>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</si>
  <si>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</si>
  <si>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</si>
  <si>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</si>
  <si>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</si>
  <si>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</si>
  <si>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</si>
  <si>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</si>
  <si>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</si>
  <si>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</si>
  <si>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</si>
  <si>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</si>
  <si>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</si>
  <si>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</si>
  <si>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</si>
  <si>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</si>
  <si>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</si>
  <si>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</si>
  <si>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</si>
  <si>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</si>
  <si>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</si>
  <si>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</si>
  <si>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</si>
  <si>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</si>
  <si>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</si>
  <si>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Climax 3</t>
  </si>
  <si>
    <t>Crisis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</si>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</sst>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"/>
  <sheetViews>
    <sheetView tabSelected="1" workbookViewId="0">
      <selection activeCell="A5" sqref="A5:XFD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s">
        <v>21</v>
      </c>
      <c r="D2" t="s">
        <v>21</v>
      </c>
      <c r="E2" t="s">
        <v>22</v>
      </c>
      <c r="F2" t="s">
        <v>21</v>
      </c>
      <c r="G2" t="s">
        <v>23</v>
      </c>
      <c r="H2" t="s">
        <v>21</v>
      </c>
      <c r="I2" t="s">
        <v>21</v>
      </c>
      <c r="J2" t="s">
        <v>24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25</v>
      </c>
      <c r="Q2" t="s">
        <v>26</v>
      </c>
      <c r="R2" t="s">
        <v>21</v>
      </c>
      <c r="S2" t="s">
        <v>21</v>
      </c>
      <c r="T2" t="s">
        <v>27</v>
      </c>
      <c r="U2" t="s">
        <v>28</v>
      </c>
    </row>
    <row r="3" spans="1:21">
      <c r="A3" t="s">
        <v>21</v>
      </c>
      <c r="B3" t="s">
        <v>21</v>
      </c>
      <c r="C3" t="s">
        <v>21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21</v>
      </c>
      <c r="M3" t="s">
        <v>24</v>
      </c>
      <c r="N3" t="s">
        <v>21</v>
      </c>
      <c r="O3" t="s">
        <v>21</v>
      </c>
      <c r="P3" t="s">
        <v>26</v>
      </c>
      <c r="Q3" t="s">
        <v>29</v>
      </c>
      <c r="R3" t="s">
        <v>21</v>
      </c>
      <c r="S3" t="s">
        <v>27</v>
      </c>
      <c r="T3" t="s">
        <v>28</v>
      </c>
      <c r="U3" t="s">
        <v>30</v>
      </c>
    </row>
    <row r="4" spans="1:21">
      <c r="A4" t="s">
        <v>21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26</v>
      </c>
      <c r="H4" t="s">
        <v>24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21</v>
      </c>
      <c r="P4" t="s">
        <v>21</v>
      </c>
      <c r="Q4" t="s">
        <v>27</v>
      </c>
      <c r="R4" t="s">
        <v>24</v>
      </c>
      <c r="S4" t="s">
        <v>24</v>
      </c>
      <c r="T4" t="s">
        <v>28</v>
      </c>
      <c r="U4" t="s">
        <v>30</v>
      </c>
    </row>
    <row r="5" spans="1:21">
      <c r="A5" t="s">
        <v>21</v>
      </c>
      <c r="B5" t="s">
        <v>21</v>
      </c>
      <c r="C5" t="s">
        <v>21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21</v>
      </c>
      <c r="L5" t="s">
        <v>21</v>
      </c>
      <c r="M5" t="s">
        <v>24</v>
      </c>
      <c r="N5" t="s">
        <v>21</v>
      </c>
      <c r="O5" t="s">
        <v>21</v>
      </c>
      <c r="P5" t="s">
        <v>24</v>
      </c>
      <c r="Q5" t="s">
        <v>25</v>
      </c>
      <c r="R5" t="s">
        <v>26</v>
      </c>
      <c r="S5" t="s">
        <v>27</v>
      </c>
      <c r="T5" t="s">
        <v>29</v>
      </c>
      <c r="U5" t="s">
        <v>28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8"/>
  <sheetViews>
    <sheetView topLeftCell="A39" workbookViewId="0">
      <selection activeCell="B43" sqref="B43:L48"/>
    </sheetView>
  </sheetViews>
  <sheetFormatPr baseColWidth="10" defaultRowHeight="16"/>
  <cols>
    <col min="1" max="1" width="16.33203125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31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4</v>
      </c>
      <c r="G2">
        <f>COUNTIFS(Sheet1!F:F,Sheet2!$A2)</f>
        <v>2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1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</row>
    <row r="3" spans="1:22">
      <c r="A3" s="1" t="s">
        <v>32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1</v>
      </c>
      <c r="H3">
        <f>COUNTIFS(Sheet1!G:G,Sheet2!$A3)</f>
        <v>3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</row>
    <row r="4" spans="1:22">
      <c r="A4" s="1" t="s">
        <v>33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3</v>
      </c>
      <c r="J4">
        <f>COUNTIFS(Sheet1!I:I,Sheet2!$A4)</f>
        <v>2</v>
      </c>
      <c r="K4">
        <f>COUNTIFS(Sheet1!J:J,Sheet2!$A4)</f>
        <v>3</v>
      </c>
      <c r="L4">
        <f>COUNTIFS(Sheet1!K:K,Sheet2!$A4)</f>
        <v>1</v>
      </c>
      <c r="M4">
        <f>COUNTIFS(Sheet1!L:L,Sheet2!$A4)</f>
        <v>0</v>
      </c>
      <c r="N4">
        <f>COUNTIFS(Sheet1!M:M,Sheet2!$A4)</f>
        <v>2</v>
      </c>
      <c r="O4">
        <f>COUNTIFS(Sheet1!N:N,Sheet2!$A4)</f>
        <v>0</v>
      </c>
      <c r="P4">
        <f>COUNTIFS(Sheet1!O:O,Sheet2!$A4)</f>
        <v>0</v>
      </c>
      <c r="Q4">
        <f>COUNTIFS(Sheet1!P:P,Sheet2!$A4)</f>
        <v>1</v>
      </c>
      <c r="R4">
        <f>COUNTIFS(Sheet1!Q:Q,Sheet2!$A4)</f>
        <v>0</v>
      </c>
      <c r="S4">
        <f>COUNTIFS(Sheet1!R:R,Sheet2!$A4)</f>
        <v>1</v>
      </c>
      <c r="T4">
        <f>COUNTIFS(Sheet1!S:S,Sheet2!$A4)</f>
        <v>1</v>
      </c>
      <c r="U4">
        <f>COUNTIFS(Sheet1!T:T,Sheet2!$A4)</f>
        <v>0</v>
      </c>
      <c r="V4">
        <f>COUNTIFS(Sheet1!U:U,Sheet2!$A4)</f>
        <v>0</v>
      </c>
    </row>
    <row r="5" spans="1:22">
      <c r="A5" s="1" t="s">
        <v>34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1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</row>
    <row r="6" spans="1:22">
      <c r="A6" s="1" t="s">
        <v>35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1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1</v>
      </c>
      <c r="R6">
        <f>COUNTIFS(Sheet1!Q:Q,Sheet2!$A6)</f>
        <v>1</v>
      </c>
      <c r="S6">
        <f>COUNTIFS(Sheet1!R:R,Sheet2!$A6)</f>
        <v>1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</row>
    <row r="7" spans="1:22">
      <c r="A7" s="1" t="s">
        <v>36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1</v>
      </c>
      <c r="S7">
        <f>COUNTIFS(Sheet1!R:R,Sheet2!$A7)</f>
        <v>0</v>
      </c>
      <c r="T7">
        <f>COUNTIFS(Sheet1!S:S,Sheet2!$A7)</f>
        <v>0</v>
      </c>
      <c r="U7">
        <f>COUNTIFS(Sheet1!T:T,Sheet2!$A7)</f>
        <v>1</v>
      </c>
      <c r="V7">
        <f>COUNTIFS(Sheet1!U:U,Sheet2!$A7)</f>
        <v>0</v>
      </c>
    </row>
    <row r="8" spans="1:22">
      <c r="A8" s="1" t="s">
        <v>37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1</v>
      </c>
      <c r="S8">
        <f>COUNTIFS(Sheet1!R:R,Sheet2!$A8)</f>
        <v>0</v>
      </c>
      <c r="T8">
        <f>COUNTIFS(Sheet1!S:S,Sheet2!$A8)</f>
        <v>2</v>
      </c>
      <c r="U8">
        <f>COUNTIFS(Sheet1!T:T,Sheet2!$A8)</f>
        <v>1</v>
      </c>
      <c r="V8">
        <f>COUNTIFS(Sheet1!U:U,Sheet2!$A8)</f>
        <v>0</v>
      </c>
    </row>
    <row r="9" spans="1:22">
      <c r="A9" s="1" t="s">
        <v>38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2</v>
      </c>
      <c r="V9">
        <f>COUNTIFS(Sheet1!U:U,Sheet2!$A9)</f>
        <v>2</v>
      </c>
    </row>
    <row r="10" spans="1:22">
      <c r="A10" s="1" t="s">
        <v>39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2</v>
      </c>
    </row>
    <row r="11" spans="1:22">
      <c r="A11" s="1" t="s">
        <v>40</v>
      </c>
      <c r="B11">
        <f>COUNTIFS(Sheet1!A:A,Sheet2!$A11)</f>
        <v>4</v>
      </c>
      <c r="C11">
        <f>COUNTIFS(Sheet1!B:B,Sheet2!$A11)</f>
        <v>4</v>
      </c>
      <c r="D11">
        <f>COUNTIFS(Sheet1!C:C,Sheet2!$A11)</f>
        <v>4</v>
      </c>
      <c r="E11">
        <f>COUNTIFS(Sheet1!D:D,Sheet2!$A11)</f>
        <v>4</v>
      </c>
      <c r="F11">
        <f>COUNTIFS(Sheet1!E:E,Sheet2!$A11)</f>
        <v>0</v>
      </c>
      <c r="G11">
        <f>COUNTIFS(Sheet1!F:F,Sheet2!$A11)</f>
        <v>1</v>
      </c>
      <c r="H11">
        <f>COUNTIFS(Sheet1!G:G,Sheet2!$A11)</f>
        <v>0</v>
      </c>
      <c r="I11">
        <f>COUNTIFS(Sheet1!H:H,Sheet2!$A11)</f>
        <v>1</v>
      </c>
      <c r="J11">
        <f>COUNTIFS(Sheet1!I:I,Sheet2!$A11)</f>
        <v>2</v>
      </c>
      <c r="K11">
        <f>COUNTIFS(Sheet1!J:J,Sheet2!$A11)</f>
        <v>1</v>
      </c>
      <c r="L11">
        <f>COUNTIFS(Sheet1!K:K,Sheet2!$A11)</f>
        <v>3</v>
      </c>
      <c r="M11">
        <f>COUNTIFS(Sheet1!L:L,Sheet2!$A11)</f>
        <v>4</v>
      </c>
      <c r="N11">
        <f>COUNTIFS(Sheet1!M:M,Sheet2!$A11)</f>
        <v>1</v>
      </c>
      <c r="O11">
        <f>COUNTIFS(Sheet1!N:N,Sheet2!$A11)</f>
        <v>4</v>
      </c>
      <c r="P11">
        <f>COUNTIFS(Sheet1!O:O,Sheet2!$A11)</f>
        <v>4</v>
      </c>
      <c r="Q11">
        <f>COUNTIFS(Sheet1!P:P,Sheet2!$A11)</f>
        <v>1</v>
      </c>
      <c r="R11">
        <f>COUNTIFS(Sheet1!Q:Q,Sheet2!$A11)</f>
        <v>0</v>
      </c>
      <c r="S11">
        <f>COUNTIFS(Sheet1!R:R,Sheet2!$A11)</f>
        <v>2</v>
      </c>
      <c r="T11">
        <f>COUNTIFS(Sheet1!S:S,Sheet2!$A11)</f>
        <v>1</v>
      </c>
      <c r="U11">
        <f>COUNTIFS(Sheet1!T:T,Sheet2!$A11)</f>
        <v>0</v>
      </c>
      <c r="V11">
        <f>COUNTIFS(Sheet1!U:U,Sheet2!$A11)</f>
        <v>0</v>
      </c>
    </row>
    <row r="13" spans="1:22">
      <c r="A13">
        <f t="array" ref="A13:K34">TRANSPOSE(A1:V11)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2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22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22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0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tr">
        <v>Scene 8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tr">
        <v>Scene 9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 t="str">
        <v>Scene 10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t="str">
        <v>Scene 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>
      <c r="A26" t="str">
        <v>Scene 13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</row>
    <row r="29" spans="1:11">
      <c r="A29" t="str">
        <v>Scene 16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0</v>
      </c>
      <c r="K33">
        <v>0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</row>
    <row r="37" spans="1:12">
      <c r="A37" t="s">
        <v>41</v>
      </c>
    </row>
    <row r="39" spans="1:12">
      <c r="A39" t="s">
        <v>42</v>
      </c>
      <c r="B39" s="2">
        <v>0.05</v>
      </c>
    </row>
    <row r="40" spans="1:12">
      <c r="A40" t="s">
        <v>43</v>
      </c>
      <c r="B40" s="3">
        <v>2</v>
      </c>
    </row>
    <row r="42" spans="1:12">
      <c r="B42" t="s">
        <v>44</v>
      </c>
      <c r="C42" t="str">
        <f>B13</f>
        <v>Inciting incident</v>
      </c>
      <c r="D42" t="str">
        <f t="shared" ref="D42:L42" si="0">C13</f>
        <v>Climax 1</v>
      </c>
      <c r="E42" t="str">
        <f t="shared" si="0"/>
        <v>Obstacle</v>
      </c>
      <c r="F42" t="str">
        <f t="shared" si="0"/>
        <v>Midpoint</v>
      </c>
      <c r="G42" t="str">
        <f t="shared" si="0"/>
        <v>Disaster</v>
      </c>
      <c r="H42" t="str">
        <f t="shared" si="0"/>
        <v>Crisis</v>
      </c>
      <c r="I42" t="str">
        <f t="shared" si="0"/>
        <v>Climax 2</v>
      </c>
      <c r="J42" t="str">
        <f t="shared" si="0"/>
        <v>Climax 3</v>
      </c>
      <c r="K42" t="str">
        <f t="shared" si="0"/>
        <v>Wrap-up</v>
      </c>
      <c r="L42" t="str">
        <f t="shared" si="0"/>
        <v>Non-key</v>
      </c>
    </row>
    <row r="43" spans="1:12">
      <c r="A43" t="str">
        <f t="array" ref="A43:B48">[1]!KAPPA(B14:K34,0,TRUE,B39,B40)</f>
        <v>kappa</v>
      </c>
      <c r="B43" s="4">
        <v>0.36842105263157904</v>
      </c>
      <c r="C43" s="5">
        <f t="array" ref="C43:C48">[1]!KAPPA(B14:K34, 1,,B39,B40)</f>
        <v>0.63636363636363635</v>
      </c>
      <c r="D43" s="6">
        <f t="array" ref="D43:D48">[1]!KAPPA(B14:K34, 2,,B39,B40)</f>
        <v>0.47499999999999998</v>
      </c>
      <c r="E43" s="6">
        <f t="array" ref="E43:E48">[1]!KAPPA(B14:K34, 3,,B39,B40)</f>
        <v>0.25714285714285712</v>
      </c>
      <c r="F43" s="6">
        <f t="array" ref="F43:F48">[1]!KAPPA(B14:K34, 4,,B39,B40)</f>
        <v>-2.4390243902439081E-2</v>
      </c>
      <c r="G43" s="6">
        <f t="array" ref="G43:G48">[1]!KAPPA(B14:K34, 5,,B39,B40)</f>
        <v>-5.0000000000000058E-2</v>
      </c>
      <c r="H43" s="6">
        <f t="array" ref="H43:H48">[1]!KAPPA(B14:K34, 6,,B39,B40)</f>
        <v>-2.4390243902439081E-2</v>
      </c>
      <c r="I43" s="6">
        <f t="array" ref="I43:I48">[1]!KAPPA(B14:K34, 7,,B39,B40)</f>
        <v>0.12499999999999996</v>
      </c>
      <c r="J43" s="6">
        <f t="array" ref="J43:J48">[1]!KAPPA(B14:K34, 8,,B39,B40)</f>
        <v>0.3</v>
      </c>
      <c r="K43" s="6">
        <f t="array" ref="K43:K48">[1]!KAPPA(B14:K34, 9,,B39,B40)</f>
        <v>0.31707317073170727</v>
      </c>
      <c r="L43" s="7">
        <f t="array" ref="L43:L48">[1]!KAPPA(B14:K34, 10,,B39,B40)</f>
        <v>0.53942144072603515</v>
      </c>
    </row>
    <row r="44" spans="1:12">
      <c r="A44" t="str">
        <v>s.e.</v>
      </c>
      <c r="B44" s="8">
        <v>4.3140302435104673E-2</v>
      </c>
      <c r="C44" s="9">
        <v>8.9087080637474794E-2</v>
      </c>
      <c r="D44" s="10">
        <v>8.9087080637474794E-2</v>
      </c>
      <c r="E44" s="10">
        <v>8.9087080637474794E-2</v>
      </c>
      <c r="F44" s="10">
        <v>8.9087080637474794E-2</v>
      </c>
      <c r="G44" s="10">
        <v>8.9087080637474794E-2</v>
      </c>
      <c r="H44" s="10">
        <v>8.9087080637474794E-2</v>
      </c>
      <c r="I44" s="10">
        <v>8.9087080637474794E-2</v>
      </c>
      <c r="J44" s="10">
        <v>8.9087080637474794E-2</v>
      </c>
      <c r="K44" s="10">
        <v>8.9087080637474794E-2</v>
      </c>
      <c r="L44" s="11">
        <v>8.9087080637474794E-2</v>
      </c>
    </row>
    <row r="45" spans="1:12">
      <c r="A45" t="str">
        <v>z-stat</v>
      </c>
      <c r="B45" s="8">
        <v>8.5400665233116868</v>
      </c>
      <c r="C45" s="9">
        <v>7.143164102022979</v>
      </c>
      <c r="D45" s="10">
        <v>5.3318617761528664</v>
      </c>
      <c r="E45" s="10">
        <v>2.8864214126541832</v>
      </c>
      <c r="F45" s="10">
        <v>-0.2737798087883378</v>
      </c>
      <c r="G45" s="10">
        <v>-0.56124860801609189</v>
      </c>
      <c r="H45" s="10">
        <v>-0.2737798087883378</v>
      </c>
      <c r="I45" s="10">
        <v>1.4031215200402276</v>
      </c>
      <c r="J45" s="10">
        <v>3.3674916480965473</v>
      </c>
      <c r="K45" s="10">
        <v>3.5591375142483828</v>
      </c>
      <c r="L45" s="11">
        <v>6.0549906548304335</v>
      </c>
    </row>
    <row r="46" spans="1:12">
      <c r="A46" t="str">
        <v>p-value</v>
      </c>
      <c r="B46" s="8">
        <v>0</v>
      </c>
      <c r="C46" s="9">
        <v>9.1215923703202861E-13</v>
      </c>
      <c r="D46" s="10">
        <v>9.7210922866963756E-8</v>
      </c>
      <c r="E46" s="10">
        <v>3.8965004359574618E-3</v>
      </c>
      <c r="F46" s="10">
        <v>0.7842538412303397</v>
      </c>
      <c r="G46" s="10">
        <v>0.57462807058958276</v>
      </c>
      <c r="H46" s="10">
        <v>0.7842538412303397</v>
      </c>
      <c r="I46" s="10">
        <v>0.1605806049379932</v>
      </c>
      <c r="J46" s="10">
        <v>7.585532401055417E-4</v>
      </c>
      <c r="K46" s="10">
        <v>3.7207468640265695E-4</v>
      </c>
      <c r="L46" s="11">
        <v>1.4042582652251667E-9</v>
      </c>
    </row>
    <row r="47" spans="1:12">
      <c r="A47" t="str">
        <v>lower</v>
      </c>
      <c r="B47" s="8">
        <v>0.28386761357660828</v>
      </c>
      <c r="C47" s="9">
        <v>0.46175616682637022</v>
      </c>
      <c r="D47" s="10">
        <v>0.30039253046273384</v>
      </c>
      <c r="E47" s="10">
        <v>8.2535387605590954E-2</v>
      </c>
      <c r="F47" s="10">
        <v>-0.19899771343970524</v>
      </c>
      <c r="G47" s="10">
        <v>-0.22460746953726621</v>
      </c>
      <c r="H47" s="10">
        <v>-0.19899771343970524</v>
      </c>
      <c r="I47" s="10">
        <v>-4.9607469537266198E-2</v>
      </c>
      <c r="J47" s="10">
        <v>0.12539253046273383</v>
      </c>
      <c r="K47" s="10">
        <v>0.1424657011944411</v>
      </c>
      <c r="L47" s="11">
        <v>0.36481397118876902</v>
      </c>
    </row>
    <row r="48" spans="1:12">
      <c r="A48" t="str">
        <v>upper</v>
      </c>
      <c r="B48" s="12">
        <v>0.4529744916865498</v>
      </c>
      <c r="C48" s="13">
        <v>0.81097110590090249</v>
      </c>
      <c r="D48" s="14">
        <v>0.64960746953726611</v>
      </c>
      <c r="E48" s="14">
        <v>0.43175032668012325</v>
      </c>
      <c r="F48" s="14">
        <v>0.15021722563482709</v>
      </c>
      <c r="G48" s="14">
        <v>0.12460746953726611</v>
      </c>
      <c r="H48" s="14">
        <v>0.15021722563482709</v>
      </c>
      <c r="I48" s="14">
        <v>0.29960746953726614</v>
      </c>
      <c r="J48" s="14">
        <v>0.47460746953726612</v>
      </c>
      <c r="K48" s="14">
        <v>0.4916806402689734</v>
      </c>
      <c r="L48" s="15">
        <v>0.71402891026330129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2019-05-19T16:53:20Z</dcterms:modified>
</cp:coreProperties>
</file>