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DFFE94A-B50E-1145-82CD-D0F4CC2E3F40}" xr6:coauthVersionLast="36" xr6:coauthVersionMax="36" xr10:uidLastSave="{00000000-0000-0000-0000-000000000000}"/>
  <bookViews>
    <workbookView xWindow="2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4" i="2" l="1"/>
  <c r="E17" i="2"/>
  <c r="C23" i="2"/>
  <c r="B26" i="2"/>
  <c r="K31" i="2"/>
  <c r="J34" i="2"/>
  <c r="H40" i="2"/>
  <c r="G43" i="2"/>
  <c r="C46" i="2"/>
  <c r="A38" i="2"/>
  <c r="D17" i="2"/>
  <c r="J35" i="2"/>
  <c r="D15" i="2"/>
  <c r="A39" i="2"/>
  <c r="A42" i="2"/>
  <c r="D21" i="2"/>
  <c r="I27" i="2"/>
  <c r="G15" i="2"/>
  <c r="F18" i="2"/>
  <c r="D24" i="2"/>
  <c r="C27" i="2"/>
  <c r="A33" i="2"/>
  <c r="J38" i="2"/>
  <c r="I41" i="2"/>
  <c r="H48" i="2"/>
  <c r="J43" i="2"/>
  <c r="B23" i="2"/>
  <c r="H52" i="2"/>
  <c r="I30" i="2"/>
  <c r="F51" i="2"/>
  <c r="J36" i="2"/>
  <c r="K15" i="2"/>
  <c r="G27" i="2"/>
  <c r="D36" i="2"/>
  <c r="C48" i="2"/>
  <c r="G22" i="2"/>
  <c r="D52" i="2"/>
  <c r="G25" i="2"/>
  <c r="K47" i="2"/>
  <c r="G28" i="2"/>
  <c r="C50" i="2"/>
  <c r="I31" i="2"/>
  <c r="C49" i="2"/>
  <c r="A20" i="2"/>
  <c r="D20" i="2"/>
  <c r="A29" i="2"/>
  <c r="I37" i="2"/>
  <c r="B50" i="2"/>
  <c r="H27" i="2"/>
  <c r="A49" i="2"/>
  <c r="D18" i="2"/>
  <c r="D43" i="2"/>
  <c r="E21" i="2"/>
  <c r="B30" i="2"/>
  <c r="K35" i="2"/>
  <c r="A52" i="2"/>
  <c r="F33" i="2"/>
  <c r="H45" i="2"/>
  <c r="J33" i="2"/>
  <c r="B13" i="2"/>
  <c r="C59" i="2" s="1"/>
  <c r="C16" i="2"/>
  <c r="E39" i="2"/>
  <c r="J23" i="2"/>
  <c r="J18" i="2"/>
  <c r="I21" i="2"/>
  <c r="H24" i="2"/>
  <c r="F30" i="2"/>
  <c r="E33" i="2"/>
  <c r="C39" i="2"/>
  <c r="B42" i="2"/>
  <c r="H51" i="2"/>
  <c r="B43" i="2"/>
  <c r="J32" i="2"/>
  <c r="B45" i="2"/>
  <c r="F35" i="2"/>
  <c r="B14" i="2"/>
  <c r="A17" i="2"/>
  <c r="K19" i="2"/>
  <c r="J22" i="2"/>
  <c r="I25" i="2"/>
  <c r="H28" i="2"/>
  <c r="G31" i="2"/>
  <c r="F34" i="2"/>
  <c r="E37" i="2"/>
  <c r="D40" i="2"/>
  <c r="C43" i="2"/>
  <c r="G50" i="2"/>
  <c r="I46" i="2"/>
  <c r="H38" i="2"/>
  <c r="E28" i="2"/>
  <c r="K17" i="2"/>
  <c r="F49" i="2"/>
  <c r="B41" i="2"/>
  <c r="E20" i="2"/>
  <c r="A44" i="2"/>
  <c r="F23" i="2"/>
  <c r="E46" i="2"/>
  <c r="G26" i="2"/>
  <c r="D46" i="2"/>
  <c r="H31" i="2"/>
  <c r="B16" i="2"/>
  <c r="D35" i="2"/>
  <c r="K24" i="2"/>
  <c r="G14" i="2"/>
  <c r="F47" i="2"/>
  <c r="D38" i="2"/>
  <c r="A28" i="2"/>
  <c r="H17" i="2"/>
  <c r="I49" i="2"/>
  <c r="F41" i="2"/>
  <c r="A31" i="2"/>
  <c r="I20" i="2"/>
  <c r="J48" i="2"/>
  <c r="I42" i="2"/>
  <c r="A35" i="2"/>
  <c r="B31" i="2"/>
  <c r="E23" i="2"/>
  <c r="H15" i="2"/>
  <c r="E13" i="2"/>
  <c r="F59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A41" i="2"/>
  <c r="F42" i="2"/>
  <c r="I52" i="2"/>
  <c r="D51" i="2"/>
  <c r="H49" i="2"/>
  <c r="H47" i="2"/>
  <c r="I45" i="2"/>
  <c r="C41" i="2"/>
  <c r="B36" i="2"/>
  <c r="K30" i="2"/>
  <c r="H25" i="2"/>
  <c r="G20" i="2"/>
  <c r="E15" i="2"/>
  <c r="C51" i="2"/>
  <c r="G47" i="2"/>
  <c r="H43" i="2"/>
  <c r="G38" i="2"/>
  <c r="D33" i="2"/>
  <c r="B28" i="2"/>
  <c r="A23" i="2"/>
  <c r="J17" i="2"/>
  <c r="K52" i="2"/>
  <c r="J49" i="2"/>
  <c r="A46" i="2"/>
  <c r="G41" i="2"/>
  <c r="E36" i="2"/>
  <c r="D31" i="2"/>
  <c r="A26" i="2"/>
  <c r="J20" i="2"/>
  <c r="I15" i="2"/>
  <c r="I51" i="2"/>
  <c r="D48" i="2"/>
  <c r="E44" i="2"/>
  <c r="F39" i="2"/>
  <c r="D34" i="2"/>
  <c r="B29" i="2"/>
  <c r="A24" i="2"/>
  <c r="I18" i="2"/>
  <c r="G13" i="2"/>
  <c r="H59" i="2" s="1"/>
  <c r="I47" i="2"/>
  <c r="J44" i="2"/>
  <c r="D41" i="2"/>
  <c r="F37" i="2"/>
  <c r="G33" i="2"/>
  <c r="H29" i="2"/>
  <c r="J25" i="2"/>
  <c r="K21" i="2"/>
  <c r="A18" i="2"/>
  <c r="C14" i="2"/>
  <c r="F40" i="2"/>
  <c r="A30" i="2"/>
  <c r="I19" i="2"/>
  <c r="B51" i="2"/>
  <c r="F43" i="2"/>
  <c r="C33" i="2"/>
  <c r="I22" i="2"/>
  <c r="J52" i="2"/>
  <c r="J45" i="2"/>
  <c r="C36" i="2"/>
  <c r="K25" i="2"/>
  <c r="F15" i="2"/>
  <c r="K45" i="2"/>
  <c r="K38" i="2"/>
  <c r="D27" i="2"/>
  <c r="F19" i="2"/>
  <c r="I13" i="2"/>
  <c r="J59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K39" i="2"/>
  <c r="E41" i="2"/>
  <c r="J42" i="2"/>
  <c r="E52" i="2"/>
  <c r="K50" i="2"/>
  <c r="B49" i="2"/>
  <c r="C47" i="2"/>
  <c r="D45" i="2"/>
  <c r="G40" i="2"/>
  <c r="E35" i="2"/>
  <c r="D30" i="2"/>
  <c r="B25" i="2"/>
  <c r="J19" i="2"/>
  <c r="I14" i="2"/>
  <c r="J50" i="2"/>
  <c r="B47" i="2"/>
  <c r="A43" i="2"/>
  <c r="J37" i="2"/>
  <c r="I32" i="2"/>
  <c r="F27" i="2"/>
  <c r="D22" i="2"/>
  <c r="C17" i="2"/>
  <c r="G52" i="2"/>
  <c r="E49" i="2"/>
  <c r="F45" i="2"/>
  <c r="K40" i="2"/>
  <c r="I35" i="2"/>
  <c r="G30" i="2"/>
  <c r="F25" i="2"/>
  <c r="C20" i="2"/>
  <c r="A15" i="2"/>
  <c r="E51" i="2"/>
  <c r="J47" i="2"/>
  <c r="K43" i="2"/>
  <c r="I38" i="2"/>
  <c r="H33" i="2"/>
  <c r="F28" i="2"/>
  <c r="D23" i="2"/>
  <c r="C18" i="2"/>
  <c r="D50" i="2"/>
  <c r="E47" i="2"/>
  <c r="F44" i="2"/>
  <c r="J40" i="2"/>
  <c r="K36" i="2"/>
  <c r="B33" i="2"/>
  <c r="C29" i="2"/>
  <c r="D25" i="2"/>
  <c r="F21" i="2"/>
  <c r="G17" i="2"/>
  <c r="H13" i="2"/>
  <c r="I59" i="2" s="1"/>
  <c r="I44" i="2"/>
  <c r="G42" i="2"/>
  <c r="A40" i="2"/>
  <c r="D37" i="2"/>
  <c r="I34" i="2"/>
  <c r="C32" i="2"/>
  <c r="G29" i="2"/>
  <c r="A27" i="2"/>
  <c r="F24" i="2"/>
  <c r="J21" i="2"/>
  <c r="D19" i="2"/>
  <c r="I16" i="2"/>
  <c r="A14" i="2"/>
  <c r="K51" i="2"/>
  <c r="F50" i="2"/>
  <c r="G48" i="2"/>
  <c r="G46" i="2"/>
  <c r="H44" i="2"/>
  <c r="E42" i="2"/>
  <c r="I39" i="2"/>
  <c r="C37" i="2"/>
  <c r="H34" i="2"/>
  <c r="A32" i="2"/>
  <c r="F29" i="2"/>
  <c r="K26" i="2"/>
  <c r="C24" i="2"/>
  <c r="H21" i="2"/>
  <c r="B19" i="2"/>
  <c r="F16" i="2"/>
  <c r="K13" i="2"/>
  <c r="L59" i="2" s="1"/>
  <c r="C52" i="2"/>
  <c r="I50" i="2"/>
  <c r="K48" i="2"/>
  <c r="K46" i="2"/>
  <c r="A45" i="2"/>
  <c r="K42" i="2"/>
  <c r="C40" i="2"/>
  <c r="H37" i="2"/>
  <c r="B35" i="2"/>
  <c r="F32" i="2"/>
  <c r="K29" i="2"/>
  <c r="E27" i="2"/>
  <c r="I24" i="2"/>
  <c r="C22" i="2"/>
  <c r="H19" i="2"/>
  <c r="K16" i="2"/>
  <c r="E14" i="2"/>
  <c r="F52" i="2"/>
  <c r="A51" i="2"/>
  <c r="D49" i="2"/>
  <c r="D47" i="2"/>
  <c r="E45" i="2"/>
  <c r="E43" i="2"/>
  <c r="I40" i="2"/>
  <c r="C38" i="2"/>
  <c r="H35" i="2"/>
  <c r="K32" i="2"/>
  <c r="E30" i="2"/>
  <c r="J27" i="2"/>
  <c r="C25" i="2"/>
  <c r="H22" i="2"/>
  <c r="B20" i="2"/>
  <c r="F17" i="2"/>
  <c r="K14" i="2"/>
  <c r="K49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9" i="2" s="1"/>
  <c r="D44" i="2"/>
  <c r="K41" i="2"/>
  <c r="D39" i="2"/>
  <c r="I36" i="2"/>
  <c r="C34" i="2"/>
  <c r="F31" i="2"/>
  <c r="K28" i="2"/>
  <c r="E26" i="2"/>
  <c r="I23" i="2"/>
  <c r="C21" i="2"/>
  <c r="H18" i="2"/>
  <c r="A16" i="2"/>
  <c r="F13" i="2"/>
  <c r="G59" i="2" s="1"/>
  <c r="G51" i="2"/>
  <c r="A50" i="2"/>
  <c r="A48" i="2"/>
  <c r="B46" i="2"/>
  <c r="C44" i="2"/>
  <c r="H41" i="2"/>
  <c r="B39" i="2"/>
  <c r="G36" i="2"/>
  <c r="K33" i="2"/>
  <c r="E31" i="2"/>
  <c r="J28" i="2"/>
  <c r="C26" i="2"/>
  <c r="H23" i="2"/>
  <c r="B21" i="2"/>
  <c r="E18" i="2"/>
  <c r="J15" i="2"/>
  <c r="D13" i="2"/>
  <c r="E59" i="2" s="1"/>
  <c r="J51" i="2"/>
  <c r="E50" i="2"/>
  <c r="E48" i="2"/>
  <c r="F46" i="2"/>
  <c r="G44" i="2"/>
  <c r="C42" i="2"/>
  <c r="H39" i="2"/>
  <c r="B37" i="2"/>
  <c r="E34" i="2"/>
  <c r="J31" i="2"/>
  <c r="D29" i="2"/>
  <c r="H26" i="2"/>
  <c r="B24" i="2"/>
  <c r="G21" i="2"/>
  <c r="K18" i="2"/>
  <c r="E16" i="2"/>
  <c r="J13" i="2"/>
  <c r="K59" i="2" s="1"/>
  <c r="B52" i="2"/>
  <c r="H50" i="2"/>
  <c r="I48" i="2"/>
  <c r="J46" i="2"/>
  <c r="K44" i="2"/>
  <c r="H42" i="2"/>
  <c r="B40" i="2"/>
  <c r="G37" i="2"/>
  <c r="K34" i="2"/>
  <c r="E32" i="2"/>
  <c r="J29" i="2"/>
  <c r="B27" i="2"/>
  <c r="G24" i="2"/>
  <c r="A22" i="2"/>
  <c r="E19" i="2"/>
  <c r="J16" i="2"/>
  <c r="D14" i="2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F60" i="2" a="1"/>
  <c r="C60" i="2" a="1"/>
  <c r="L60" i="2" a="1"/>
  <c r="E60" i="2" a="1"/>
  <c r="I60" i="2" a="1"/>
  <c r="D60" i="2" a="1"/>
  <c r="H60" i="2" a="1"/>
  <c r="J60" i="2" a="1"/>
  <c r="G60" i="2" a="1"/>
  <c r="A60" i="2" a="1"/>
  <c r="K60" i="2" a="1"/>
  <c r="K61" i="2" l="1"/>
  <c r="K60" i="2"/>
  <c r="K65" i="2"/>
  <c r="K64" i="2"/>
  <c r="K62" i="2"/>
  <c r="K63" i="2"/>
  <c r="A61" i="2"/>
  <c r="B60" i="2"/>
  <c r="B62" i="2"/>
  <c r="A64" i="2"/>
  <c r="B65" i="2"/>
  <c r="A62" i="2"/>
  <c r="B63" i="2"/>
  <c r="A60" i="2"/>
  <c r="A63" i="2"/>
  <c r="B61" i="2"/>
  <c r="A65" i="2"/>
  <c r="B64" i="2"/>
  <c r="G64" i="2"/>
  <c r="G62" i="2"/>
  <c r="G65" i="2"/>
  <c r="G60" i="2"/>
  <c r="G61" i="2"/>
  <c r="G63" i="2"/>
  <c r="J61" i="2"/>
  <c r="J63" i="2"/>
  <c r="J62" i="2"/>
  <c r="J64" i="2"/>
  <c r="J60" i="2"/>
  <c r="J65" i="2"/>
  <c r="H64" i="2"/>
  <c r="H60" i="2"/>
  <c r="H65" i="2"/>
  <c r="H61" i="2"/>
  <c r="H63" i="2"/>
  <c r="H62" i="2"/>
  <c r="D64" i="2"/>
  <c r="D60" i="2"/>
  <c r="D65" i="2"/>
  <c r="D61" i="2"/>
  <c r="D63" i="2"/>
  <c r="D62" i="2"/>
  <c r="I64" i="2"/>
  <c r="I62" i="2"/>
  <c r="I63" i="2"/>
  <c r="I65" i="2"/>
  <c r="I60" i="2"/>
  <c r="I61" i="2"/>
  <c r="E65" i="2"/>
  <c r="E60" i="2"/>
  <c r="E61" i="2"/>
  <c r="E64" i="2"/>
  <c r="E62" i="2"/>
  <c r="E63" i="2"/>
  <c r="L61" i="2"/>
  <c r="L63" i="2"/>
  <c r="L62" i="2"/>
  <c r="L64" i="2"/>
  <c r="L60" i="2"/>
  <c r="L65" i="2"/>
  <c r="C61" i="2"/>
  <c r="C62" i="2"/>
  <c r="C63" i="2"/>
  <c r="C65" i="2"/>
  <c r="C64" i="2"/>
  <c r="C60" i="2"/>
  <c r="F64" i="2"/>
  <c r="F60" i="2"/>
  <c r="F65" i="2"/>
  <c r="F61" i="2"/>
  <c r="F63" i="2"/>
  <c r="F62" i="2"/>
</calcChain>
</file>

<file path=xl/sharedStrings.xml><?xml version="1.0" encoding="utf-8"?>
<sst xmlns="http://schemas.openxmlformats.org/spreadsheetml/2006/main" count="326" uniqueCount="63">
  <si>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</si>
  <si>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</si>
  <si>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</si>
  <si>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</si>
  <si>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</si>
  <si>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</si>
  <si>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</si>
  <si>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</si>
  <si>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</si>
  <si>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</si>
  <si>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</si>
  <si>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</si>
  <si>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</si>
  <si>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</si>
  <si>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</si>
  <si>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</si>
  <si>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</si>
  <si>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</si>
  <si>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</si>
  <si>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</si>
  <si>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</si>
  <si>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</si>
  <si>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</si>
  <si>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</si>
  <si>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</si>
  <si>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</si>
  <si>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</si>
  <si>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</si>
  <si>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</si>
  <si>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</si>
  <si>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</si>
  <si>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</si>
  <si>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</si>
  <si>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</si>
  <si>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</si>
  <si>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</si>
  <si>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</si>
  <si>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</si>
  <si>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</si>
  <si>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</si>
  <si>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</si>
  <si>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</si>
  <si>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</si>
  <si>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</si>
  <si>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</si>
  <si>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</si>
  <si>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Crisis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</si>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</sst>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7"/>
  <sheetViews>
    <sheetView tabSelected="1" workbookViewId="0">
      <selection activeCell="A7" sqref="A7:XFD7"/>
    </sheetView>
  </sheetViews>
  <sheetFormatPr baseColWidth="10" defaultRowHeight="16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42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43</v>
      </c>
      <c r="R2" t="s">
        <v>39</v>
      </c>
      <c r="S2" t="s">
        <v>39</v>
      </c>
      <c r="T2" t="s">
        <v>44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45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>
      <c r="A3" t="s">
        <v>39</v>
      </c>
      <c r="B3" t="s">
        <v>39</v>
      </c>
      <c r="C3" t="s">
        <v>40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41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43</v>
      </c>
      <c r="S3" t="s">
        <v>42</v>
      </c>
      <c r="T3" t="s">
        <v>46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42</v>
      </c>
      <c r="AB3" t="s">
        <v>39</v>
      </c>
      <c r="AC3" t="s">
        <v>45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44</v>
      </c>
      <c r="AL3" t="s">
        <v>47</v>
      </c>
      <c r="AM3" t="s">
        <v>39</v>
      </c>
    </row>
    <row r="4" spans="1:39">
      <c r="A4" t="s">
        <v>39</v>
      </c>
      <c r="B4" t="s">
        <v>39</v>
      </c>
      <c r="C4" t="s">
        <v>40</v>
      </c>
      <c r="D4" t="s">
        <v>40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41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43</v>
      </c>
      <c r="S4" t="s">
        <v>42</v>
      </c>
      <c r="T4" t="s">
        <v>46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42</v>
      </c>
      <c r="AB4" t="s">
        <v>39</v>
      </c>
      <c r="AC4" t="s">
        <v>45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44</v>
      </c>
      <c r="AL4" t="s">
        <v>47</v>
      </c>
      <c r="AM4" t="s">
        <v>39</v>
      </c>
    </row>
    <row r="5" spans="1:39">
      <c r="A5" t="s">
        <v>39</v>
      </c>
      <c r="B5" t="s">
        <v>40</v>
      </c>
      <c r="C5" t="s">
        <v>40</v>
      </c>
      <c r="D5" t="s">
        <v>41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42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43</v>
      </c>
      <c r="R5" t="s">
        <v>39</v>
      </c>
      <c r="S5" t="s">
        <v>39</v>
      </c>
      <c r="T5" t="s">
        <v>44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45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>
      <c r="A6" t="s">
        <v>39</v>
      </c>
      <c r="B6" t="s">
        <v>39</v>
      </c>
      <c r="C6" t="s">
        <v>40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41</v>
      </c>
      <c r="K6" t="s">
        <v>39</v>
      </c>
      <c r="L6" t="s">
        <v>39</v>
      </c>
      <c r="M6" t="s">
        <v>39</v>
      </c>
      <c r="N6" t="s">
        <v>39</v>
      </c>
      <c r="O6" t="s">
        <v>42</v>
      </c>
      <c r="P6" t="s">
        <v>39</v>
      </c>
      <c r="Q6" t="s">
        <v>39</v>
      </c>
      <c r="R6" t="s">
        <v>43</v>
      </c>
      <c r="S6" t="s">
        <v>39</v>
      </c>
      <c r="T6" t="s">
        <v>46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42</v>
      </c>
      <c r="AB6" t="s">
        <v>45</v>
      </c>
      <c r="AC6" t="s">
        <v>39</v>
      </c>
      <c r="AD6" t="s">
        <v>42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42</v>
      </c>
      <c r="AK6" t="s">
        <v>39</v>
      </c>
      <c r="AL6" t="s">
        <v>47</v>
      </c>
      <c r="AM6" t="s">
        <v>39</v>
      </c>
    </row>
    <row r="7" spans="1:39">
      <c r="A7" t="s">
        <v>39</v>
      </c>
      <c r="B7" t="s">
        <v>39</v>
      </c>
      <c r="C7" t="s">
        <v>40</v>
      </c>
      <c r="D7" t="s">
        <v>40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41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43</v>
      </c>
      <c r="S7" t="s">
        <v>42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42</v>
      </c>
      <c r="AA7" t="s">
        <v>42</v>
      </c>
      <c r="AB7" t="s">
        <v>39</v>
      </c>
      <c r="AC7" t="s">
        <v>45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46</v>
      </c>
      <c r="AL7" t="s">
        <v>48</v>
      </c>
      <c r="AM7" t="s">
        <v>39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5"/>
  <sheetViews>
    <sheetView topLeftCell="A59" workbookViewId="0">
      <selection activeCell="B60" sqref="B60:L65"/>
    </sheetView>
  </sheetViews>
  <sheetFormatPr baseColWidth="10" defaultRowHeight="16"/>
  <cols>
    <col min="1" max="1" width="16.33203125" bestFit="1" customWidth="1"/>
  </cols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s="1" t="s">
        <v>49</v>
      </c>
      <c r="B2">
        <f>COUNTIFS(Sheet1!A:A,Sheet2!$A2)</f>
        <v>0</v>
      </c>
      <c r="C2">
        <f>COUNTIFS(Sheet1!B:B,Sheet2!$A2)</f>
        <v>2</v>
      </c>
      <c r="D2">
        <f>COUNTIFS(Sheet1!C:C,Sheet2!$A2)</f>
        <v>6</v>
      </c>
      <c r="E2">
        <f>COUNTIFS(Sheet1!D:D,Sheet2!$A2)</f>
        <v>3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</row>
    <row r="3" spans="1:40">
      <c r="A3" s="1" t="s">
        <v>50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2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4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</row>
    <row r="4" spans="1:40">
      <c r="A4" s="1" t="s">
        <v>51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2</v>
      </c>
      <c r="L4">
        <f>COUNTIFS(Sheet1!K:K,Sheet2!$A4)</f>
        <v>1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3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1</v>
      </c>
      <c r="AB4">
        <f>COUNTIFS(Sheet1!AA:AA,Sheet2!$A4)</f>
        <v>4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1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1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0</v>
      </c>
    </row>
    <row r="5" spans="1:40">
      <c r="A5" s="1" t="s">
        <v>52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2</v>
      </c>
      <c r="S5">
        <f>COUNTIFS(Sheet1!R:R,Sheet2!$A5)</f>
        <v>4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</row>
    <row r="6" spans="1:40">
      <c r="A6" s="1" t="s">
        <v>53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2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2</v>
      </c>
      <c r="AM6">
        <f>COUNTIFS(Sheet1!AL:AL,Sheet2!$A6)</f>
        <v>0</v>
      </c>
      <c r="AN6">
        <f>COUNTIFS(Sheet1!AM:AM,Sheet2!$A6)</f>
        <v>0</v>
      </c>
    </row>
    <row r="7" spans="1:40">
      <c r="A7" s="1" t="s">
        <v>54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3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1</v>
      </c>
      <c r="AM7">
        <f>COUNTIFS(Sheet1!AL:AL,Sheet2!$A7)</f>
        <v>0</v>
      </c>
      <c r="AN7">
        <f>COUNTIFS(Sheet1!AM:AM,Sheet2!$A7)</f>
        <v>0</v>
      </c>
    </row>
    <row r="8" spans="1:40">
      <c r="A8" s="1" t="s">
        <v>55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1</v>
      </c>
      <c r="AD8">
        <f>COUNTIFS(Sheet1!AC:AC,Sheet2!$A8)</f>
        <v>3</v>
      </c>
      <c r="AE8">
        <f>COUNTIFS(Sheet1!AD:AD,Sheet2!$A8)</f>
        <v>2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0</v>
      </c>
    </row>
    <row r="9" spans="1:40">
      <c r="A9" s="1" t="s">
        <v>56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3</v>
      </c>
      <c r="AN9">
        <f>COUNTIFS(Sheet1!AM:AM,Sheet2!$A9)</f>
        <v>0</v>
      </c>
    </row>
    <row r="10" spans="1:40">
      <c r="A10" s="1" t="s">
        <v>57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1</v>
      </c>
      <c r="AN10">
        <f>COUNTIFS(Sheet1!AM:AM,Sheet2!$A10)</f>
        <v>0</v>
      </c>
    </row>
    <row r="11" spans="1:40">
      <c r="A11" s="1" t="s">
        <v>58</v>
      </c>
      <c r="B11">
        <f>COUNTIFS(Sheet1!A:A,Sheet2!$A11)</f>
        <v>6</v>
      </c>
      <c r="C11">
        <f>COUNTIFS(Sheet1!B:B,Sheet2!$A11)</f>
        <v>4</v>
      </c>
      <c r="D11">
        <f>COUNTIFS(Sheet1!C:C,Sheet2!$A11)</f>
        <v>0</v>
      </c>
      <c r="E11">
        <f>COUNTIFS(Sheet1!D:D,Sheet2!$A11)</f>
        <v>1</v>
      </c>
      <c r="F11">
        <f>COUNTIFS(Sheet1!E:E,Sheet2!$A11)</f>
        <v>6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0</v>
      </c>
      <c r="L11">
        <f>COUNTIFS(Sheet1!K:K,Sheet2!$A11)</f>
        <v>5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5</v>
      </c>
      <c r="Q11">
        <f>COUNTIFS(Sheet1!P:P,Sheet2!$A11)</f>
        <v>6</v>
      </c>
      <c r="R11">
        <f>COUNTIFS(Sheet1!Q:Q,Sheet2!$A11)</f>
        <v>4</v>
      </c>
      <c r="S11">
        <f>COUNTIFS(Sheet1!R:R,Sheet2!$A11)</f>
        <v>2</v>
      </c>
      <c r="T11">
        <f>COUNTIFS(Sheet1!S:S,Sheet2!$A11)</f>
        <v>3</v>
      </c>
      <c r="U11">
        <f>COUNTIFS(Sheet1!T:T,Sheet2!$A11)</f>
        <v>1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6</v>
      </c>
      <c r="Y11">
        <f>COUNTIFS(Sheet1!X:X,Sheet2!$A11)</f>
        <v>6</v>
      </c>
      <c r="Z11">
        <f>COUNTIFS(Sheet1!Y:Y,Sheet2!$A11)</f>
        <v>6</v>
      </c>
      <c r="AA11">
        <f>COUNTIFS(Sheet1!Z:Z,Sheet2!$A11)</f>
        <v>5</v>
      </c>
      <c r="AB11">
        <f>COUNTIFS(Sheet1!AA:AA,Sheet2!$A11)</f>
        <v>2</v>
      </c>
      <c r="AC11">
        <f>COUNTIFS(Sheet1!AB:AB,Sheet2!$A11)</f>
        <v>5</v>
      </c>
      <c r="AD11">
        <f>COUNTIFS(Sheet1!AC:AC,Sheet2!$A11)</f>
        <v>3</v>
      </c>
      <c r="AE11">
        <f>COUNTIFS(Sheet1!AD:AD,Sheet2!$A11)</f>
        <v>3</v>
      </c>
      <c r="AF11">
        <f>COUNTIFS(Sheet1!AE:AE,Sheet2!$A11)</f>
        <v>6</v>
      </c>
      <c r="AG11">
        <f>COUNTIFS(Sheet1!AF:AF,Sheet2!$A11)</f>
        <v>6</v>
      </c>
      <c r="AH11">
        <f>COUNTIFS(Sheet1!AG:AG,Sheet2!$A11)</f>
        <v>6</v>
      </c>
      <c r="AI11">
        <f>COUNTIFS(Sheet1!AH:AH,Sheet2!$A11)</f>
        <v>6</v>
      </c>
      <c r="AJ11">
        <f>COUNTIFS(Sheet1!AI:AI,Sheet2!$A11)</f>
        <v>6</v>
      </c>
      <c r="AK11">
        <f>COUNTIFS(Sheet1!AJ:AJ,Sheet2!$A11)</f>
        <v>5</v>
      </c>
      <c r="AL11">
        <f>COUNTIFS(Sheet1!AK:AK,Sheet2!$A11)</f>
        <v>3</v>
      </c>
      <c r="AM11">
        <f>COUNTIFS(Sheet1!AL:AL,Sheet2!$A11)</f>
        <v>2</v>
      </c>
      <c r="AN11">
        <f>COUNTIFS(Sheet1!AM:AM,Sheet2!$A11)</f>
        <v>6</v>
      </c>
    </row>
    <row r="13" spans="1:40">
      <c r="A13">
        <f t="array" ref="A13:K52">TRANSPOSE(A1:AN11)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40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40">
      <c r="A15" t="str">
        <v>Scene 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40">
      <c r="A16" t="str">
        <v>Scene 3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tr">
        <v>Scene 4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0</v>
      </c>
      <c r="C23">
        <v>4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t="str">
        <v>Scene 19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  <c r="I33">
        <v>0</v>
      </c>
      <c r="J33">
        <v>0</v>
      </c>
      <c r="K33">
        <v>1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>
      <c r="A39" t="str">
        <v>Scene 26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</row>
    <row r="40" spans="1:11">
      <c r="A40" t="str">
        <v>Scene 27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</row>
    <row r="43" spans="1:11">
      <c r="A43" t="str">
        <v>Scene 30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3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2">
      <c r="A49" t="str">
        <v>Scene 36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3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1</v>
      </c>
      <c r="K51">
        <v>2</v>
      </c>
    </row>
    <row r="52" spans="1:12">
      <c r="A52" t="str">
        <v>Scene 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4" spans="1:12">
      <c r="A54" t="s">
        <v>59</v>
      </c>
    </row>
    <row r="56" spans="1:12">
      <c r="A56" t="s">
        <v>60</v>
      </c>
      <c r="B56" s="2">
        <v>0.05</v>
      </c>
    </row>
    <row r="57" spans="1:12">
      <c r="A57" t="s">
        <v>61</v>
      </c>
      <c r="B57" s="3">
        <v>2</v>
      </c>
    </row>
    <row r="59" spans="1:12">
      <c r="B59" t="s">
        <v>62</v>
      </c>
      <c r="C59" t="str">
        <f>B13</f>
        <v>Inciting incident</v>
      </c>
      <c r="D59" t="str">
        <f t="shared" ref="D59:L59" si="0">C13</f>
        <v>Climax 1</v>
      </c>
      <c r="E59" t="str">
        <f t="shared" si="0"/>
        <v>Obstacle</v>
      </c>
      <c r="F59" t="str">
        <f t="shared" si="0"/>
        <v>Midpoint</v>
      </c>
      <c r="G59" t="str">
        <f t="shared" si="0"/>
        <v>Disaster</v>
      </c>
      <c r="H59" t="str">
        <f t="shared" si="0"/>
        <v>Crisis</v>
      </c>
      <c r="I59" t="str">
        <f t="shared" si="0"/>
        <v>Climax 2</v>
      </c>
      <c r="J59" t="str">
        <f t="shared" si="0"/>
        <v>Climax 3</v>
      </c>
      <c r="K59" t="str">
        <f t="shared" si="0"/>
        <v>Wrap-up</v>
      </c>
      <c r="L59" t="str">
        <f t="shared" si="0"/>
        <v>Non-key</v>
      </c>
    </row>
    <row r="60" spans="1:12">
      <c r="A60" t="str">
        <f t="array" ref="A60:B65">[1]!KAPPA(B14:K52,0,TRUE,B56,B57)</f>
        <v>kappa</v>
      </c>
      <c r="B60" s="4">
        <v>0.41941747572815519</v>
      </c>
      <c r="C60" s="5">
        <f t="array" ref="C60:C65">[1]!KAPPA(B14:K52, 1,,B56,B57)</f>
        <v>0.67566245413779047</v>
      </c>
      <c r="D60" s="6">
        <f t="array" ref="D60:D65">[1]!KAPPA(B14:K52, 2,,B56,B57)</f>
        <v>0.45263157894736838</v>
      </c>
      <c r="E60" s="6">
        <f t="array" ref="E60:E65">[1]!KAPPA(B14:K52, 3,,B56,B57)</f>
        <v>0.24025974025974028</v>
      </c>
      <c r="F60" s="6">
        <f t="array" ref="F60:F65">[1]!KAPPA(B14:K52, 4,,B56,B57)</f>
        <v>0.45263157894736838</v>
      </c>
      <c r="G60" s="6">
        <f t="array" ref="G60:G65">[1]!KAPPA(B14:K52, 5,,B56,B57)</f>
        <v>0.18608695652173921</v>
      </c>
      <c r="H60" s="6">
        <f t="array" ref="H60:H65">[1]!KAPPA(B14:K52, 6,,B56,B57)</f>
        <v>0.28782608695652179</v>
      </c>
      <c r="I60" s="6">
        <f t="array" ref="I60:I65">[1]!KAPPA(B14:K52, 7,,B56,B57)</f>
        <v>0.24736842105263154</v>
      </c>
      <c r="J60" s="6">
        <f t="array" ref="J60:J65">[1]!KAPPA(B14:K52, 8,,B56,B57)</f>
        <v>0.39220779220779217</v>
      </c>
      <c r="K60" s="6">
        <f t="array" ref="K60:K65">[1]!KAPPA(B14:K52, 9,,B56,B57)</f>
        <v>-4.2918454935621311E-3</v>
      </c>
      <c r="L60" s="7">
        <f t="array" ref="L60:L65">[1]!KAPPA(B14:K52, 10,,B56,B57)</f>
        <v>0.47234128999492137</v>
      </c>
    </row>
    <row r="61" spans="1:12">
      <c r="A61" t="str">
        <v>s.e.</v>
      </c>
      <c r="B61" s="8">
        <v>2.2787233361139286E-2</v>
      </c>
      <c r="C61" s="9">
        <v>4.1344911529736149E-2</v>
      </c>
      <c r="D61" s="10">
        <v>4.1344911529736149E-2</v>
      </c>
      <c r="E61" s="10">
        <v>4.1344911529736149E-2</v>
      </c>
      <c r="F61" s="10">
        <v>4.1344911529736149E-2</v>
      </c>
      <c r="G61" s="10">
        <v>4.1344911529736149E-2</v>
      </c>
      <c r="H61" s="10">
        <v>4.1344911529736149E-2</v>
      </c>
      <c r="I61" s="10">
        <v>4.1344911529736149E-2</v>
      </c>
      <c r="J61" s="10">
        <v>4.1344911529736149E-2</v>
      </c>
      <c r="K61" s="10">
        <v>4.1344911529736149E-2</v>
      </c>
      <c r="L61" s="11">
        <v>4.1344911529736149E-2</v>
      </c>
    </row>
    <row r="62" spans="1:12">
      <c r="A62" t="str">
        <v>z-stat</v>
      </c>
      <c r="B62" s="8">
        <v>18.405809475906718</v>
      </c>
      <c r="C62" s="9">
        <v>16.342094568320444</v>
      </c>
      <c r="D62" s="10">
        <v>10.947697363479083</v>
      </c>
      <c r="E62" s="10">
        <v>5.8111078575398647</v>
      </c>
      <c r="F62" s="10">
        <v>10.947697363479083</v>
      </c>
      <c r="G62" s="10">
        <v>4.5008430212240622</v>
      </c>
      <c r="H62" s="10">
        <v>6.9615842991830101</v>
      </c>
      <c r="I62" s="10">
        <v>5.983043907947871</v>
      </c>
      <c r="J62" s="10">
        <v>9.4862409350110202</v>
      </c>
      <c r="K62" s="10">
        <v>-0.10380589375491452</v>
      </c>
      <c r="L62" s="11">
        <v>11.424411675308662</v>
      </c>
    </row>
    <row r="63" spans="1:12">
      <c r="A63" t="str">
        <v>p-value</v>
      </c>
      <c r="B63" s="8">
        <v>0</v>
      </c>
      <c r="C63" s="9">
        <v>0</v>
      </c>
      <c r="D63" s="10">
        <v>0</v>
      </c>
      <c r="E63" s="10">
        <v>6.2060760974702589E-9</v>
      </c>
      <c r="F63" s="10">
        <v>0</v>
      </c>
      <c r="G63" s="10">
        <v>6.768448039373709E-6</v>
      </c>
      <c r="H63" s="10">
        <v>3.3646418984289994E-12</v>
      </c>
      <c r="I63" s="10">
        <v>2.1900570246202733E-9</v>
      </c>
      <c r="J63" s="10">
        <v>0</v>
      </c>
      <c r="K63" s="10">
        <v>0.91732338920129797</v>
      </c>
      <c r="L63" s="11">
        <v>0</v>
      </c>
    </row>
    <row r="64" spans="1:12">
      <c r="A64" t="str">
        <v>lower</v>
      </c>
      <c r="B64" s="8">
        <v>0.37475531903301257</v>
      </c>
      <c r="C64" s="9">
        <v>0.59462791659551284</v>
      </c>
      <c r="D64" s="10">
        <v>0.3715970414050907</v>
      </c>
      <c r="E64" s="10">
        <v>0.15922520271746263</v>
      </c>
      <c r="F64" s="10">
        <v>0.3715970414050907</v>
      </c>
      <c r="G64" s="10">
        <v>0.10505241897946153</v>
      </c>
      <c r="H64" s="10">
        <v>0.20679154941424413</v>
      </c>
      <c r="I64" s="10">
        <v>0.16633388351035389</v>
      </c>
      <c r="J64" s="10">
        <v>0.31117325466551449</v>
      </c>
      <c r="K64" s="10">
        <v>-8.5326383035839795E-2</v>
      </c>
      <c r="L64" s="11">
        <v>0.39130675245264368</v>
      </c>
    </row>
    <row r="65" spans="1:12">
      <c r="A65" t="str">
        <v>upper</v>
      </c>
      <c r="B65" s="12">
        <v>0.46407963242329781</v>
      </c>
      <c r="C65" s="13">
        <v>0.7566969916800681</v>
      </c>
      <c r="D65" s="14">
        <v>0.53366611648964601</v>
      </c>
      <c r="E65" s="14">
        <v>0.32129427780201797</v>
      </c>
      <c r="F65" s="14">
        <v>0.53366611648964601</v>
      </c>
      <c r="G65" s="14">
        <v>0.26712149406401686</v>
      </c>
      <c r="H65" s="14">
        <v>0.36886062449879947</v>
      </c>
      <c r="I65" s="14">
        <v>0.3284029585949092</v>
      </c>
      <c r="J65" s="14">
        <v>0.47324232975006986</v>
      </c>
      <c r="K65" s="14">
        <v>7.6742692048715533E-2</v>
      </c>
      <c r="L65" s="15">
        <v>0.55337582753719905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2019-05-19T13:54:20Z</dcterms:created>
  <dcterms:modified xsi:type="dcterms:W3CDTF">2019-05-19T17:00:53Z</dcterms:modified>
</cp:coreProperties>
</file>