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83734192-A025-344B-8B70-31AE88DA0BB1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I17" i="2" l="1"/>
  <c r="G23" i="2"/>
  <c r="E29" i="2"/>
  <c r="C35" i="2"/>
  <c r="B17" i="2"/>
  <c r="J32" i="2"/>
  <c r="B25" i="2"/>
  <c r="C33" i="2"/>
  <c r="G16" i="2"/>
  <c r="J23" i="2"/>
  <c r="D22" i="2"/>
  <c r="B18" i="2"/>
  <c r="J26" i="2"/>
  <c r="C19" i="2"/>
  <c r="J14" i="2"/>
  <c r="H20" i="2"/>
  <c r="F26" i="2"/>
  <c r="D32" i="2"/>
  <c r="C14" i="2"/>
  <c r="I36" i="2"/>
  <c r="K28" i="2"/>
  <c r="A19" i="2"/>
  <c r="F25" i="2"/>
  <c r="H31" i="2"/>
  <c r="D14" i="2"/>
  <c r="A30" i="2"/>
  <c r="C15" i="2"/>
  <c r="A21" i="2"/>
  <c r="K23" i="2"/>
  <c r="I29" i="2"/>
  <c r="H32" i="2"/>
  <c r="G35" i="2"/>
  <c r="G14" i="2"/>
  <c r="F17" i="2"/>
  <c r="C36" i="2"/>
  <c r="E32" i="2"/>
  <c r="F28" i="2"/>
  <c r="G24" i="2"/>
  <c r="B16" i="2"/>
  <c r="D31" i="2"/>
  <c r="F23" i="2"/>
  <c r="H13" i="2"/>
  <c r="I43" i="2" s="1"/>
  <c r="H29" i="2"/>
  <c r="K21" i="2"/>
  <c r="J35" i="2"/>
  <c r="B28" i="2"/>
  <c r="E20" i="2"/>
  <c r="E13" i="2"/>
  <c r="F43" i="2" s="1"/>
  <c r="D16" i="2"/>
  <c r="B22" i="2"/>
  <c r="A25" i="2"/>
  <c r="K27" i="2"/>
  <c r="J30" i="2"/>
  <c r="I33" i="2"/>
  <c r="H36" i="2"/>
  <c r="H15" i="2"/>
  <c r="G18" i="2"/>
  <c r="I34" i="2"/>
  <c r="K30" i="2"/>
  <c r="A27" i="2"/>
  <c r="B23" i="2"/>
  <c r="C13" i="2"/>
  <c r="D43" i="2" s="1"/>
  <c r="D29" i="2"/>
  <c r="G21" i="2"/>
  <c r="F35" i="2"/>
  <c r="I27" i="2"/>
  <c r="A20" i="2"/>
  <c r="K33" i="2"/>
  <c r="C26" i="2"/>
  <c r="H17" i="2"/>
  <c r="I13" i="2"/>
  <c r="J43" i="2" s="1"/>
  <c r="H16" i="2"/>
  <c r="G19" i="2"/>
  <c r="F22" i="2"/>
  <c r="E25" i="2"/>
  <c r="D28" i="2"/>
  <c r="C31" i="2"/>
  <c r="B34" i="2"/>
  <c r="B13" i="2"/>
  <c r="C43" i="2" s="1"/>
  <c r="A16" i="2"/>
  <c r="K18" i="2"/>
  <c r="D34" i="2"/>
  <c r="E30" i="2"/>
  <c r="G26" i="2"/>
  <c r="C21" i="2"/>
  <c r="B35" i="2"/>
  <c r="E27" i="2"/>
  <c r="F19" i="2"/>
  <c r="G33" i="2"/>
  <c r="J25" i="2"/>
  <c r="C17" i="2"/>
  <c r="A32" i="2"/>
  <c r="C24" i="2"/>
  <c r="I14" i="2"/>
  <c r="I20" i="2"/>
  <c r="E15" i="2"/>
  <c r="H34" i="2"/>
  <c r="I30" i="2"/>
  <c r="K26" i="2"/>
  <c r="A23" i="2"/>
  <c r="I18" i="2"/>
  <c r="K36" i="2"/>
  <c r="B33" i="2"/>
  <c r="C29" i="2"/>
  <c r="D25" i="2"/>
  <c r="F21" i="2"/>
  <c r="F16" i="2"/>
  <c r="E35" i="2"/>
  <c r="F31" i="2"/>
  <c r="H27" i="2"/>
  <c r="I23" i="2"/>
  <c r="J19" i="2"/>
  <c r="A14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F13" i="2"/>
  <c r="G43" i="2" s="1"/>
  <c r="K14" i="2"/>
  <c r="E16" i="2"/>
  <c r="J17" i="2"/>
  <c r="D19" i="2"/>
  <c r="I35" i="2"/>
  <c r="J33" i="2"/>
  <c r="J31" i="2"/>
  <c r="K29" i="2"/>
  <c r="A28" i="2"/>
  <c r="A26" i="2"/>
  <c r="B24" i="2"/>
  <c r="C22" i="2"/>
  <c r="C20" i="2"/>
  <c r="G17" i="2"/>
  <c r="H14" i="2"/>
  <c r="B36" i="2"/>
  <c r="C34" i="2"/>
  <c r="C32" i="2"/>
  <c r="D30" i="2"/>
  <c r="E28" i="2"/>
  <c r="E26" i="2"/>
  <c r="F24" i="2"/>
  <c r="G22" i="2"/>
  <c r="G20" i="2"/>
  <c r="A18" i="2"/>
  <c r="B15" i="2"/>
  <c r="F36" i="2"/>
  <c r="G34" i="2"/>
  <c r="G32" i="2"/>
  <c r="H30" i="2"/>
  <c r="I28" i="2"/>
  <c r="I26" i="2"/>
  <c r="J24" i="2"/>
  <c r="K22" i="2"/>
  <c r="K20" i="2"/>
  <c r="H18" i="2"/>
  <c r="I15" i="2"/>
  <c r="J36" i="2"/>
  <c r="K34" i="2"/>
  <c r="K32" i="2"/>
  <c r="A31" i="2"/>
  <c r="B29" i="2"/>
  <c r="B27" i="2"/>
  <c r="C25" i="2"/>
  <c r="D23" i="2"/>
  <c r="D21" i="2"/>
  <c r="B19" i="2"/>
  <c r="C16" i="2"/>
  <c r="D13" i="2"/>
  <c r="E43" i="2" s="1"/>
  <c r="H22" i="2"/>
  <c r="D18" i="2"/>
  <c r="G36" i="2"/>
  <c r="I32" i="2"/>
  <c r="J28" i="2"/>
  <c r="K24" i="2"/>
  <c r="B21" i="2"/>
  <c r="J15" i="2"/>
  <c r="A35" i="2"/>
  <c r="B31" i="2"/>
  <c r="D27" i="2"/>
  <c r="E23" i="2"/>
  <c r="E19" i="2"/>
  <c r="G13" i="2"/>
  <c r="H43" i="2" s="1"/>
  <c r="F33" i="2"/>
  <c r="G29" i="2"/>
  <c r="H25" i="2"/>
  <c r="J21" i="2"/>
  <c r="K16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J13" i="2"/>
  <c r="K43" i="2" s="1"/>
  <c r="D15" i="2"/>
  <c r="I16" i="2"/>
  <c r="C18" i="2"/>
  <c r="H19" i="2"/>
  <c r="D35" i="2"/>
  <c r="D33" i="2"/>
  <c r="E31" i="2"/>
  <c r="F29" i="2"/>
  <c r="F27" i="2"/>
  <c r="G25" i="2"/>
  <c r="H23" i="2"/>
  <c r="H21" i="2"/>
  <c r="I19" i="2"/>
  <c r="J16" i="2"/>
  <c r="K13" i="2"/>
  <c r="L43" i="2" s="1"/>
  <c r="H35" i="2"/>
  <c r="H33" i="2"/>
  <c r="I31" i="2"/>
  <c r="J29" i="2"/>
  <c r="J27" i="2"/>
  <c r="K25" i="2"/>
  <c r="A24" i="2"/>
  <c r="A22" i="2"/>
  <c r="B20" i="2"/>
  <c r="D17" i="2"/>
  <c r="E14" i="2"/>
  <c r="A36" i="2"/>
  <c r="A34" i="2"/>
  <c r="B32" i="2"/>
  <c r="C30" i="2"/>
  <c r="C28" i="2"/>
  <c r="D26" i="2"/>
  <c r="E24" i="2"/>
  <c r="E22" i="2"/>
  <c r="F20" i="2"/>
  <c r="K17" i="2"/>
  <c r="A15" i="2"/>
  <c r="E36" i="2"/>
  <c r="E34" i="2"/>
  <c r="F32" i="2"/>
  <c r="G30" i="2"/>
  <c r="G28" i="2"/>
  <c r="H26" i="2"/>
  <c r="I24" i="2"/>
  <c r="I22" i="2"/>
  <c r="J20" i="2"/>
  <c r="E18" i="2"/>
  <c r="F15" i="2"/>
  <c r="J44" i="2" a="1"/>
  <c r="D44" i="2" a="1"/>
  <c r="I44" i="2" a="1"/>
  <c r="A44" i="2" a="1"/>
  <c r="C44" i="2" a="1"/>
  <c r="E44" i="2" a="1"/>
  <c r="K44" i="2" a="1"/>
  <c r="L44" i="2" a="1"/>
  <c r="G44" i="2" a="1"/>
  <c r="F44" i="2" a="1"/>
  <c r="H44" i="2" a="1"/>
  <c r="H45" i="2" l="1"/>
  <c r="H47" i="2"/>
  <c r="H46" i="2"/>
  <c r="H48" i="2"/>
  <c r="H44" i="2"/>
  <c r="H49" i="2"/>
  <c r="F45" i="2"/>
  <c r="F48" i="2"/>
  <c r="F47" i="2"/>
  <c r="F49" i="2"/>
  <c r="F46" i="2"/>
  <c r="F44" i="2"/>
  <c r="G49" i="2"/>
  <c r="G44" i="2"/>
  <c r="G45" i="2"/>
  <c r="G47" i="2"/>
  <c r="G48" i="2"/>
  <c r="G46" i="2"/>
  <c r="L49" i="2"/>
  <c r="L48" i="2"/>
  <c r="L45" i="2"/>
  <c r="L47" i="2"/>
  <c r="L46" i="2"/>
  <c r="L44" i="2"/>
  <c r="K45" i="2"/>
  <c r="K44" i="2"/>
  <c r="K49" i="2"/>
  <c r="K46" i="2"/>
  <c r="K47" i="2"/>
  <c r="K48" i="2"/>
  <c r="E45" i="2"/>
  <c r="E44" i="2"/>
  <c r="E49" i="2"/>
  <c r="E47" i="2"/>
  <c r="E48" i="2"/>
  <c r="E46" i="2"/>
  <c r="C45" i="2"/>
  <c r="C46" i="2"/>
  <c r="C49" i="2"/>
  <c r="C44" i="2"/>
  <c r="C47" i="2"/>
  <c r="C48" i="2"/>
  <c r="B46" i="2"/>
  <c r="B48" i="2"/>
  <c r="A45" i="2"/>
  <c r="B47" i="2"/>
  <c r="A46" i="2"/>
  <c r="A48" i="2"/>
  <c r="A49" i="2"/>
  <c r="A47" i="2"/>
  <c r="B44" i="2"/>
  <c r="B49" i="2"/>
  <c r="A44" i="2"/>
  <c r="B45" i="2"/>
  <c r="I44" i="2"/>
  <c r="I45" i="2"/>
  <c r="I47" i="2"/>
  <c r="I49" i="2"/>
  <c r="I48" i="2"/>
  <c r="I46" i="2"/>
  <c r="D48" i="2"/>
  <c r="D44" i="2"/>
  <c r="D47" i="2"/>
  <c r="D49" i="2"/>
  <c r="D46" i="2"/>
  <c r="D45" i="2"/>
  <c r="J46" i="2"/>
  <c r="J47" i="2"/>
  <c r="J44" i="2"/>
  <c r="J45" i="2"/>
  <c r="J48" i="2"/>
  <c r="J49" i="2"/>
</calcChain>
</file>

<file path=xl/sharedStrings.xml><?xml version="1.0" encoding="utf-8"?>
<sst xmlns="http://schemas.openxmlformats.org/spreadsheetml/2006/main" count="175" uniqueCount="47">
  <si>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</si>
  <si>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</si>
  <si>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</si>
  <si>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</si>
  <si>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</si>
  <si>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</si>
  <si>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</si>
  <si>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</si>
  <si>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</si>
  <si>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</si>
  <si>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</si>
  <si>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</si>
  <si>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</si>
  <si>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</si>
  <si>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</si>
  <si>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</si>
  <si>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</si>
  <si>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</si>
  <si>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</si>
  <si>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</si>
  <si>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</si>
  <si>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</si>
  <si>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</si>
  <si>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</si>
  <si>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</si>
  <si>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</si>
  <si>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</si>
  <si>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</si>
  <si>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</si>
  <si>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</si>
  <si>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Climax 3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</si>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</sst>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"/>
  <sheetViews>
    <sheetView tabSelected="1" workbookViewId="0">
      <selection activeCell="A6" sqref="A6:XFD6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23</v>
      </c>
      <c r="D2" t="s">
        <v>24</v>
      </c>
      <c r="E2" t="s">
        <v>23</v>
      </c>
      <c r="F2" t="s">
        <v>25</v>
      </c>
      <c r="G2" t="s">
        <v>23</v>
      </c>
      <c r="H2" t="s">
        <v>23</v>
      </c>
      <c r="I2" t="s">
        <v>26</v>
      </c>
      <c r="J2" t="s">
        <v>27</v>
      </c>
      <c r="K2" t="s">
        <v>26</v>
      </c>
      <c r="L2" t="s">
        <v>23</v>
      </c>
      <c r="M2" t="s">
        <v>23</v>
      </c>
      <c r="N2" t="s">
        <v>23</v>
      </c>
      <c r="O2" t="s">
        <v>23</v>
      </c>
      <c r="P2" t="s">
        <v>28</v>
      </c>
      <c r="Q2" t="s">
        <v>29</v>
      </c>
      <c r="R2" t="s">
        <v>23</v>
      </c>
      <c r="S2" t="s">
        <v>23</v>
      </c>
      <c r="T2" t="s">
        <v>23</v>
      </c>
      <c r="U2" t="s">
        <v>30</v>
      </c>
      <c r="V2" t="s">
        <v>23</v>
      </c>
      <c r="W2" t="s">
        <v>31</v>
      </c>
    </row>
    <row r="3" spans="1:23">
      <c r="A3" t="s">
        <v>23</v>
      </c>
      <c r="B3" t="s">
        <v>23</v>
      </c>
      <c r="C3" t="s">
        <v>24</v>
      </c>
      <c r="D3" t="s">
        <v>23</v>
      </c>
      <c r="E3" t="s">
        <v>23</v>
      </c>
      <c r="F3" t="s">
        <v>25</v>
      </c>
      <c r="G3" t="s">
        <v>23</v>
      </c>
      <c r="H3" t="s">
        <v>23</v>
      </c>
      <c r="I3" t="s">
        <v>23</v>
      </c>
      <c r="J3" t="s">
        <v>27</v>
      </c>
      <c r="K3" t="s">
        <v>23</v>
      </c>
      <c r="L3" t="s">
        <v>26</v>
      </c>
      <c r="M3" t="s">
        <v>26</v>
      </c>
      <c r="N3" t="s">
        <v>23</v>
      </c>
      <c r="O3" t="s">
        <v>26</v>
      </c>
      <c r="P3" t="s">
        <v>23</v>
      </c>
      <c r="Q3" t="s">
        <v>28</v>
      </c>
      <c r="R3" t="s">
        <v>23</v>
      </c>
      <c r="S3" t="s">
        <v>32</v>
      </c>
      <c r="T3" t="s">
        <v>23</v>
      </c>
      <c r="U3" t="s">
        <v>29</v>
      </c>
      <c r="V3" t="s">
        <v>30</v>
      </c>
      <c r="W3" t="s">
        <v>31</v>
      </c>
    </row>
    <row r="4" spans="1:23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 t="s">
        <v>23</v>
      </c>
      <c r="J4" t="s">
        <v>25</v>
      </c>
      <c r="K4" t="s">
        <v>23</v>
      </c>
      <c r="L4" t="s">
        <v>23</v>
      </c>
      <c r="M4" t="s">
        <v>26</v>
      </c>
      <c r="N4" t="s">
        <v>23</v>
      </c>
      <c r="O4" t="s">
        <v>23</v>
      </c>
      <c r="P4" t="s">
        <v>26</v>
      </c>
      <c r="Q4" t="s">
        <v>27</v>
      </c>
      <c r="R4" t="s">
        <v>23</v>
      </c>
      <c r="S4" t="s">
        <v>23</v>
      </c>
      <c r="T4" t="s">
        <v>23</v>
      </c>
      <c r="U4" t="s">
        <v>29</v>
      </c>
      <c r="V4" t="s">
        <v>30</v>
      </c>
      <c r="W4" t="s">
        <v>23</v>
      </c>
    </row>
    <row r="5" spans="1:23">
      <c r="A5" t="s">
        <v>23</v>
      </c>
      <c r="B5" t="s">
        <v>23</v>
      </c>
      <c r="C5" t="s">
        <v>24</v>
      </c>
      <c r="D5" t="s">
        <v>23</v>
      </c>
      <c r="E5" t="s">
        <v>25</v>
      </c>
      <c r="F5" t="s">
        <v>23</v>
      </c>
      <c r="G5" t="s">
        <v>23</v>
      </c>
      <c r="H5" t="s">
        <v>24</v>
      </c>
      <c r="I5" t="s">
        <v>23</v>
      </c>
      <c r="J5" t="s">
        <v>24</v>
      </c>
      <c r="K5" t="s">
        <v>23</v>
      </c>
      <c r="L5" t="s">
        <v>23</v>
      </c>
      <c r="M5" t="s">
        <v>23</v>
      </c>
      <c r="N5" t="s">
        <v>26</v>
      </c>
      <c r="O5" t="s">
        <v>26</v>
      </c>
      <c r="P5" t="s">
        <v>28</v>
      </c>
      <c r="Q5" t="s">
        <v>26</v>
      </c>
      <c r="R5" t="s">
        <v>32</v>
      </c>
      <c r="S5" t="s">
        <v>26</v>
      </c>
      <c r="T5" t="s">
        <v>23</v>
      </c>
      <c r="U5" t="s">
        <v>29</v>
      </c>
      <c r="V5" t="s">
        <v>30</v>
      </c>
      <c r="W5" t="s">
        <v>31</v>
      </c>
    </row>
    <row r="6" spans="1:23">
      <c r="A6" t="s">
        <v>23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23</v>
      </c>
      <c r="H6" t="s">
        <v>27</v>
      </c>
      <c r="I6" t="s">
        <v>26</v>
      </c>
      <c r="J6" t="s">
        <v>29</v>
      </c>
      <c r="K6" t="s">
        <v>23</v>
      </c>
      <c r="L6" t="s">
        <v>23</v>
      </c>
      <c r="M6" t="s">
        <v>23</v>
      </c>
      <c r="N6" t="s">
        <v>26</v>
      </c>
      <c r="O6" t="s">
        <v>26</v>
      </c>
      <c r="P6" t="s">
        <v>23</v>
      </c>
      <c r="Q6" t="s">
        <v>26</v>
      </c>
      <c r="R6" t="s">
        <v>23</v>
      </c>
      <c r="S6" t="s">
        <v>23</v>
      </c>
      <c r="T6" t="s">
        <v>23</v>
      </c>
      <c r="U6" t="s">
        <v>30</v>
      </c>
      <c r="V6" t="s">
        <v>31</v>
      </c>
      <c r="W6" t="s">
        <v>23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9"/>
  <sheetViews>
    <sheetView topLeftCell="A42" workbookViewId="0">
      <selection activeCell="B44" sqref="B44:L49"/>
    </sheetView>
  </sheetViews>
  <sheetFormatPr baseColWidth="10" defaultRowHeight="16"/>
  <cols>
    <col min="1" max="1" width="16.33203125" bestFit="1" customWidth="1"/>
  </cols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33</v>
      </c>
      <c r="B2">
        <f>COUNTIFS(Sheet1!A:A,Sheet2!$A2)</f>
        <v>0</v>
      </c>
      <c r="C2">
        <f>COUNTIFS(Sheet1!B:B,Sheet2!$A2)</f>
        <v>0</v>
      </c>
      <c r="D2">
        <f>COUNTIFS(Sheet1!C:C,Sheet2!$A2)</f>
        <v>3</v>
      </c>
      <c r="E2">
        <f>COUNTIFS(Sheet1!D:D,Sheet2!$A2)</f>
        <v>2</v>
      </c>
      <c r="F2">
        <f>COUNTIFS(Sheet1!E:E,Sheet2!$A2)</f>
        <v>1</v>
      </c>
      <c r="G2">
        <f>COUNTIFS(Sheet1!F:F,Sheet2!$A2)</f>
        <v>1</v>
      </c>
      <c r="H2">
        <f>COUNTIFS(Sheet1!G:G,Sheet2!$A2)</f>
        <v>0</v>
      </c>
      <c r="I2">
        <f>COUNTIFS(Sheet1!H:H,Sheet2!$A2)</f>
        <v>2</v>
      </c>
      <c r="J2">
        <f>COUNTIFS(Sheet1!I:I,Sheet2!$A2)</f>
        <v>0</v>
      </c>
      <c r="K2">
        <f>COUNTIFS(Sheet1!J:J,Sheet2!$A2)</f>
        <v>1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</row>
    <row r="3" spans="1:24">
      <c r="A3" s="1" t="s">
        <v>34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1</v>
      </c>
      <c r="G3">
        <f>COUNTIFS(Sheet1!F:F,Sheet2!$A3)</f>
        <v>3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1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</row>
    <row r="4" spans="1:24">
      <c r="A4" s="1" t="s">
        <v>35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2</v>
      </c>
      <c r="K4">
        <f>COUNTIFS(Sheet1!J:J,Sheet2!$A4)</f>
        <v>0</v>
      </c>
      <c r="L4">
        <f>COUNTIFS(Sheet1!K:K,Sheet2!$A4)</f>
        <v>1</v>
      </c>
      <c r="M4">
        <f>COUNTIFS(Sheet1!L:L,Sheet2!$A4)</f>
        <v>1</v>
      </c>
      <c r="N4">
        <f>COUNTIFS(Sheet1!M:M,Sheet2!$A4)</f>
        <v>2</v>
      </c>
      <c r="O4">
        <f>COUNTIFS(Sheet1!N:N,Sheet2!$A4)</f>
        <v>2</v>
      </c>
      <c r="P4">
        <f>COUNTIFS(Sheet1!O:O,Sheet2!$A4)</f>
        <v>3</v>
      </c>
      <c r="Q4">
        <f>COUNTIFS(Sheet1!P:P,Sheet2!$A4)</f>
        <v>1</v>
      </c>
      <c r="R4">
        <f>COUNTIFS(Sheet1!Q:Q,Sheet2!$A4)</f>
        <v>2</v>
      </c>
      <c r="S4">
        <f>COUNTIFS(Sheet1!R:R,Sheet2!$A4)</f>
        <v>0</v>
      </c>
      <c r="T4">
        <f>COUNTIFS(Sheet1!S:S,Sheet2!$A4)</f>
        <v>1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</row>
    <row r="5" spans="1:24">
      <c r="A5" s="1" t="s">
        <v>36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0</v>
      </c>
      <c r="K5">
        <f>COUNTIFS(Sheet1!J:J,Sheet2!$A5)</f>
        <v>2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1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</row>
    <row r="6" spans="1:24">
      <c r="A6" s="1" t="s">
        <v>37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2</v>
      </c>
      <c r="R6">
        <f>COUNTIFS(Sheet1!Q:Q,Sheet2!$A6)</f>
        <v>1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</row>
    <row r="7" spans="1:24">
      <c r="A7" s="1" t="s">
        <v>38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1</v>
      </c>
      <c r="T7">
        <f>COUNTIFS(Sheet1!S:S,Sheet2!$A7)</f>
        <v>1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</row>
    <row r="8" spans="1:24">
      <c r="A8" s="1" t="s">
        <v>39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1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1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3</v>
      </c>
      <c r="W8">
        <f>COUNTIFS(Sheet1!V:V,Sheet2!$A8)</f>
        <v>0</v>
      </c>
      <c r="X8">
        <f>COUNTIFS(Sheet1!W:W,Sheet2!$A8)</f>
        <v>0</v>
      </c>
    </row>
    <row r="9" spans="1:24">
      <c r="A9" s="1" t="s">
        <v>40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2</v>
      </c>
      <c r="W9">
        <f>COUNTIFS(Sheet1!V:V,Sheet2!$A9)</f>
        <v>3</v>
      </c>
      <c r="X9">
        <f>COUNTIFS(Sheet1!W:W,Sheet2!$A9)</f>
        <v>0</v>
      </c>
    </row>
    <row r="10" spans="1:24">
      <c r="A10" s="1" t="s">
        <v>41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1</v>
      </c>
      <c r="X10">
        <f>COUNTIFS(Sheet1!W:W,Sheet2!$A10)</f>
        <v>3</v>
      </c>
    </row>
    <row r="11" spans="1:24">
      <c r="A11" s="1" t="s">
        <v>42</v>
      </c>
      <c r="B11">
        <f>COUNTIFS(Sheet1!A:A,Sheet2!$A11)</f>
        <v>5</v>
      </c>
      <c r="C11">
        <f>COUNTIFS(Sheet1!B:B,Sheet2!$A11)</f>
        <v>5</v>
      </c>
      <c r="D11">
        <f>COUNTIFS(Sheet1!C:C,Sheet2!$A11)</f>
        <v>2</v>
      </c>
      <c r="E11">
        <f>COUNTIFS(Sheet1!D:D,Sheet2!$A11)</f>
        <v>3</v>
      </c>
      <c r="F11">
        <f>COUNTIFS(Sheet1!E:E,Sheet2!$A11)</f>
        <v>3</v>
      </c>
      <c r="G11">
        <f>COUNTIFS(Sheet1!F:F,Sheet2!$A11)</f>
        <v>1</v>
      </c>
      <c r="H11">
        <f>COUNTIFS(Sheet1!G:G,Sheet2!$A11)</f>
        <v>5</v>
      </c>
      <c r="I11">
        <f>COUNTIFS(Sheet1!H:H,Sheet2!$A11)</f>
        <v>2</v>
      </c>
      <c r="J11">
        <f>COUNTIFS(Sheet1!I:I,Sheet2!$A11)</f>
        <v>3</v>
      </c>
      <c r="K11">
        <f>COUNTIFS(Sheet1!J:J,Sheet2!$A11)</f>
        <v>0</v>
      </c>
      <c r="L11">
        <f>COUNTIFS(Sheet1!K:K,Sheet2!$A11)</f>
        <v>4</v>
      </c>
      <c r="M11">
        <f>COUNTIFS(Sheet1!L:L,Sheet2!$A11)</f>
        <v>4</v>
      </c>
      <c r="N11">
        <f>COUNTIFS(Sheet1!M:M,Sheet2!$A11)</f>
        <v>3</v>
      </c>
      <c r="O11">
        <f>COUNTIFS(Sheet1!N:N,Sheet2!$A11)</f>
        <v>3</v>
      </c>
      <c r="P11">
        <f>COUNTIFS(Sheet1!O:O,Sheet2!$A11)</f>
        <v>2</v>
      </c>
      <c r="Q11">
        <f>COUNTIFS(Sheet1!P:P,Sheet2!$A11)</f>
        <v>2</v>
      </c>
      <c r="R11">
        <f>COUNTIFS(Sheet1!Q:Q,Sheet2!$A11)</f>
        <v>0</v>
      </c>
      <c r="S11">
        <f>COUNTIFS(Sheet1!R:R,Sheet2!$A11)</f>
        <v>4</v>
      </c>
      <c r="T11">
        <f>COUNTIFS(Sheet1!S:S,Sheet2!$A11)</f>
        <v>3</v>
      </c>
      <c r="U11">
        <f>COUNTIFS(Sheet1!T:T,Sheet2!$A11)</f>
        <v>5</v>
      </c>
      <c r="V11">
        <f>COUNTIFS(Sheet1!U:U,Sheet2!$A11)</f>
        <v>0</v>
      </c>
      <c r="W11">
        <f>COUNTIFS(Sheet1!V:V,Sheet2!$A11)</f>
        <v>1</v>
      </c>
      <c r="X11">
        <f>COUNTIFS(Sheet1!W:W,Sheet2!$A11)</f>
        <v>2</v>
      </c>
    </row>
    <row r="13" spans="1:24">
      <c r="A13">
        <f t="array" ref="A13:K36">TRANSPOSE(A1:X11)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4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24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24">
      <c r="A16" t="str">
        <v>Scene 3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t="str">
        <v>Scene 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</row>
    <row r="18" spans="1:11">
      <c r="A18" t="str">
        <v>Scene 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t="str">
        <v>Scene 8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</row>
    <row r="22" spans="1:11">
      <c r="A22" t="str">
        <v>Scene 9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10</v>
      </c>
      <c r="B23">
        <v>1</v>
      </c>
      <c r="C23">
        <v>1</v>
      </c>
      <c r="D23">
        <v>0</v>
      </c>
      <c r="E23">
        <v>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tr">
        <v>Scene 11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</row>
    <row r="26" spans="1:11">
      <c r="A26" t="str">
        <v>Scene 13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</row>
    <row r="27" spans="1:11">
      <c r="A27" t="str">
        <v>Scene 14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t="str">
        <v>Scene 15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>
      <c r="A29" t="str">
        <v>Scene 16</v>
      </c>
      <c r="B29">
        <v>0</v>
      </c>
      <c r="C29">
        <v>0</v>
      </c>
      <c r="D29">
        <v>1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>
      <c r="A30" t="str">
        <v>Scene 17</v>
      </c>
      <c r="B30">
        <v>0</v>
      </c>
      <c r="C30">
        <v>0</v>
      </c>
      <c r="D30">
        <v>2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</v>
      </c>
    </row>
    <row r="32" spans="1:11">
      <c r="A32" t="str">
        <v>Scene 19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2</v>
      </c>
      <c r="J34">
        <v>0</v>
      </c>
      <c r="K34">
        <v>0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1</v>
      </c>
      <c r="K35">
        <v>1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2</v>
      </c>
    </row>
    <row r="38" spans="1:12">
      <c r="A38" t="s">
        <v>43</v>
      </c>
    </row>
    <row r="40" spans="1:12">
      <c r="A40" t="s">
        <v>44</v>
      </c>
      <c r="B40" s="2">
        <v>0.05</v>
      </c>
    </row>
    <row r="41" spans="1:12">
      <c r="A41" t="s">
        <v>45</v>
      </c>
      <c r="B41" s="3">
        <v>2</v>
      </c>
    </row>
    <row r="43" spans="1:12">
      <c r="B43" t="s">
        <v>46</v>
      </c>
      <c r="C43" t="str">
        <f>B13</f>
        <v>Inciting incident</v>
      </c>
      <c r="D43" t="str">
        <f t="shared" ref="D43:L43" si="0">C13</f>
        <v>Climax 1</v>
      </c>
      <c r="E43" t="str">
        <f t="shared" si="0"/>
        <v>Obstacle</v>
      </c>
      <c r="F43" t="str">
        <f t="shared" si="0"/>
        <v>Midpoint</v>
      </c>
      <c r="G43" t="str">
        <f t="shared" si="0"/>
        <v>Disaster</v>
      </c>
      <c r="H43" t="str">
        <f t="shared" si="0"/>
        <v>Crisis</v>
      </c>
      <c r="I43" t="str">
        <f t="shared" si="0"/>
        <v>Climax 2</v>
      </c>
      <c r="J43" t="str">
        <f t="shared" si="0"/>
        <v>Climax 3</v>
      </c>
      <c r="K43" t="str">
        <f t="shared" si="0"/>
        <v>Wrap-up</v>
      </c>
      <c r="L43" t="str">
        <f t="shared" si="0"/>
        <v>Non-key</v>
      </c>
    </row>
    <row r="44" spans="1:12">
      <c r="A44" t="str">
        <f t="array" ref="A44:B49">[1]!KAPPA(B14:K36,0,TRUE,B40,B41)</f>
        <v>kappa</v>
      </c>
      <c r="B44" s="4">
        <v>0.2149731423455685</v>
      </c>
      <c r="C44" s="5">
        <f t="array" ref="C44:C49">[1]!KAPPA(B14:K36, 1,,B40,B41)</f>
        <v>0.17857142857142855</v>
      </c>
      <c r="D44" s="6">
        <f t="array" ref="D44:D49">[1]!KAPPA(B14:K36, 2,,B40,B41)</f>
        <v>0.26818181818181819</v>
      </c>
      <c r="E44" s="6">
        <f t="array" ref="E44:E49">[1]!KAPPA(B14:K36, 3,,B40,B41)</f>
        <v>0.11833333333333332</v>
      </c>
      <c r="F44" s="6">
        <f t="array" ref="F44:F49">[1]!KAPPA(B14:K36, 4,,B40,B41)</f>
        <v>9.3468468468468485E-2</v>
      </c>
      <c r="G44" s="6">
        <f t="array" ref="G44:G49">[1]!KAPPA(B14:K36, 5,,B40,B41)</f>
        <v>0.14434523809523805</v>
      </c>
      <c r="H44" s="6">
        <f t="array" ref="H44:H49">[1]!KAPPA(B14:K36, 6,,B40,B41)</f>
        <v>-1.7699115044247777E-2</v>
      </c>
      <c r="I44" s="6">
        <f t="array" ref="I44:I49">[1]!KAPPA(B14:K36, 7,,B40,B41)</f>
        <v>0.26818181818181819</v>
      </c>
      <c r="J44" s="6">
        <f t="array" ref="J44:J49">[1]!KAPPA(B14:K36, 8,,B40,B41)</f>
        <v>0.37272727272727268</v>
      </c>
      <c r="K44" s="6">
        <f t="array" ref="K44:K49">[1]!KAPPA(B14:K36, 9,,B40,B41)</f>
        <v>0.35247747747747749</v>
      </c>
      <c r="L44" s="7">
        <f t="array" ref="L44:L49">[1]!KAPPA(B14:K36, 10,,B40,B41)</f>
        <v>0.24756542909312235</v>
      </c>
    </row>
    <row r="45" spans="1:12">
      <c r="A45" t="str">
        <v>s.e.</v>
      </c>
      <c r="B45" s="8">
        <v>3.2309329535746611E-2</v>
      </c>
      <c r="C45" s="9">
        <v>6.5938047339578698E-2</v>
      </c>
      <c r="D45" s="10">
        <v>6.5938047339578698E-2</v>
      </c>
      <c r="E45" s="10">
        <v>6.5938047339578698E-2</v>
      </c>
      <c r="F45" s="10">
        <v>6.5938047339578698E-2</v>
      </c>
      <c r="G45" s="10">
        <v>6.5938047339578698E-2</v>
      </c>
      <c r="H45" s="10">
        <v>6.5938047339578698E-2</v>
      </c>
      <c r="I45" s="10">
        <v>6.5938047339578698E-2</v>
      </c>
      <c r="J45" s="10">
        <v>6.5938047339578698E-2</v>
      </c>
      <c r="K45" s="10">
        <v>6.5938047339578698E-2</v>
      </c>
      <c r="L45" s="11">
        <v>6.5938047339578698E-2</v>
      </c>
    </row>
    <row r="46" spans="1:12">
      <c r="A46" t="str">
        <v>z-stat</v>
      </c>
      <c r="B46" s="8">
        <v>6.6535934182021661</v>
      </c>
      <c r="C46" s="9">
        <v>2.7081698014469819</v>
      </c>
      <c r="D46" s="10">
        <v>4.0671786472640141</v>
      </c>
      <c r="E46" s="10">
        <v>1.7946138550922002</v>
      </c>
      <c r="F46" s="10">
        <v>1.4175195086853127</v>
      </c>
      <c r="G46" s="10">
        <v>2.1891039228363103</v>
      </c>
      <c r="H46" s="10">
        <v>-0.26842036970093969</v>
      </c>
      <c r="I46" s="10">
        <v>4.0671786472640141</v>
      </c>
      <c r="J46" s="10">
        <v>5.6526889673838827</v>
      </c>
      <c r="K46" s="10">
        <v>5.3455856170903955</v>
      </c>
      <c r="L46" s="11">
        <v>3.7545156261326458</v>
      </c>
    </row>
    <row r="47" spans="1:12">
      <c r="A47" t="str">
        <v>p-value</v>
      </c>
      <c r="B47" s="8">
        <v>2.8602231694208058E-11</v>
      </c>
      <c r="C47" s="9">
        <v>6.7655397905499459E-3</v>
      </c>
      <c r="D47" s="10">
        <v>4.7585762870561155E-5</v>
      </c>
      <c r="E47" s="10">
        <v>7.2715244124080147E-2</v>
      </c>
      <c r="F47" s="10">
        <v>0.15633109472369844</v>
      </c>
      <c r="G47" s="10">
        <v>2.858928748504086E-2</v>
      </c>
      <c r="H47" s="10">
        <v>0.78837576187671199</v>
      </c>
      <c r="I47" s="10">
        <v>4.7585762870561155E-5</v>
      </c>
      <c r="J47" s="10">
        <v>1.5795698748988229E-8</v>
      </c>
      <c r="K47" s="10">
        <v>9.0125183760392247E-8</v>
      </c>
      <c r="L47" s="11">
        <v>1.7367701049897377E-4</v>
      </c>
    </row>
    <row r="48" spans="1:12">
      <c r="A48" t="str">
        <v>lower</v>
      </c>
      <c r="B48" s="8">
        <v>0.15164802009086892</v>
      </c>
      <c r="C48" s="9">
        <v>4.9335230574957201E-2</v>
      </c>
      <c r="D48" s="10">
        <v>0.13894562018534684</v>
      </c>
      <c r="E48" s="10">
        <v>-1.0902864663138029E-2</v>
      </c>
      <c r="F48" s="10">
        <v>-3.5767729528002862E-2</v>
      </c>
      <c r="G48" s="10">
        <v>1.5109040098766707E-2</v>
      </c>
      <c r="H48" s="10">
        <v>-0.14693531304071913</v>
      </c>
      <c r="I48" s="10">
        <v>0.13894562018534684</v>
      </c>
      <c r="J48" s="10">
        <v>0.24349107473080134</v>
      </c>
      <c r="K48" s="10">
        <v>0.22324127948100614</v>
      </c>
      <c r="L48" s="11">
        <v>0.118329231096651</v>
      </c>
    </row>
    <row r="49" spans="1:12">
      <c r="A49" t="str">
        <v>upper</v>
      </c>
      <c r="B49" s="12">
        <v>0.27829826460026807</v>
      </c>
      <c r="C49" s="13">
        <v>0.30780762656789989</v>
      </c>
      <c r="D49" s="14">
        <v>0.39741801617828953</v>
      </c>
      <c r="E49" s="14">
        <v>0.24756953132980467</v>
      </c>
      <c r="F49" s="14">
        <v>0.22270466646493983</v>
      </c>
      <c r="G49" s="14">
        <v>0.27358143609170937</v>
      </c>
      <c r="H49" s="14">
        <v>0.11153708295222357</v>
      </c>
      <c r="I49" s="14">
        <v>0.39741801617828953</v>
      </c>
      <c r="J49" s="14">
        <v>0.50196347072374403</v>
      </c>
      <c r="K49" s="14">
        <v>0.48171367547394883</v>
      </c>
      <c r="L49" s="15">
        <v>0.37680162708959369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2019-05-19T17:05:09Z</dcterms:modified>
</cp:coreProperties>
</file>