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D9CAE695-8BF6-EC4E-A616-DAE9EE42AF12}" xr6:coauthVersionLast="36" xr6:coauthVersionMax="36" xr10:uidLastSave="{00000000-0000-0000-0000-000000000000}"/>
  <bookViews>
    <workbookView xWindow="2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B11" i="2"/>
  <c r="B3" i="2"/>
  <c r="B4" i="2"/>
  <c r="B5" i="2"/>
  <c r="B6" i="2"/>
  <c r="B7" i="2"/>
  <c r="B8" i="2"/>
  <c r="B9" i="2"/>
  <c r="B10" i="2"/>
  <c r="B2" i="2"/>
  <c r="A13" i="2" l="1" a="1"/>
  <c r="A13" i="2" s="1"/>
  <c r="J14" i="2" l="1"/>
  <c r="H20" i="2"/>
  <c r="F26" i="2"/>
  <c r="D32" i="2"/>
  <c r="C18" i="2"/>
  <c r="I32" i="2"/>
  <c r="I19" i="2"/>
  <c r="H29" i="2"/>
  <c r="K20" i="2"/>
  <c r="G30" i="2"/>
  <c r="G21" i="2"/>
  <c r="F23" i="2"/>
  <c r="B18" i="2"/>
  <c r="K23" i="2"/>
  <c r="I29" i="2"/>
  <c r="H15" i="2"/>
  <c r="F21" i="2"/>
  <c r="E28" i="2"/>
  <c r="A19" i="2"/>
  <c r="C29" i="2"/>
  <c r="C20" i="2"/>
  <c r="A30" i="2"/>
  <c r="E19" i="2"/>
  <c r="G20" i="2"/>
  <c r="D16" i="2"/>
  <c r="B22" i="2"/>
  <c r="K27" i="2"/>
  <c r="J13" i="2"/>
  <c r="K39" i="2" s="1"/>
  <c r="H19" i="2"/>
  <c r="I30" i="2"/>
  <c r="H22" i="2"/>
  <c r="J16" i="2"/>
  <c r="I27" i="2"/>
  <c r="J23" i="2"/>
  <c r="A18" i="2"/>
  <c r="F32" i="2"/>
  <c r="G28" i="2"/>
  <c r="I24" i="2"/>
  <c r="F16" i="2"/>
  <c r="F27" i="2"/>
  <c r="H17" i="2"/>
  <c r="I17" i="2"/>
  <c r="G23" i="2"/>
  <c r="E29" i="2"/>
  <c r="D15" i="2"/>
  <c r="B21" i="2"/>
  <c r="J28" i="2"/>
  <c r="K24" i="2"/>
  <c r="K13" i="2"/>
  <c r="L39" i="2" s="1"/>
  <c r="J25" i="2"/>
  <c r="B15" i="2"/>
  <c r="H26" i="2"/>
  <c r="E31" i="2"/>
  <c r="C15" i="2"/>
  <c r="A21" i="2"/>
  <c r="J26" i="2"/>
  <c r="H32" i="2"/>
  <c r="G18" i="2"/>
  <c r="C32" i="2"/>
  <c r="F24" i="2"/>
  <c r="C13" i="2"/>
  <c r="D39" i="2" s="1"/>
  <c r="D25" i="2"/>
  <c r="E14" i="2"/>
  <c r="C26" i="2"/>
  <c r="F29" i="2"/>
  <c r="E13" i="2"/>
  <c r="F39" i="2" s="1"/>
  <c r="C19" i="2"/>
  <c r="A25" i="2"/>
  <c r="J30" i="2"/>
  <c r="I16" i="2"/>
  <c r="G22" i="2"/>
  <c r="K26" i="2"/>
  <c r="H31" i="2"/>
  <c r="I13" i="2"/>
  <c r="J39" i="2" s="1"/>
  <c r="H16" i="2"/>
  <c r="G19" i="2"/>
  <c r="F22" i="2"/>
  <c r="E25" i="2"/>
  <c r="D28" i="2"/>
  <c r="C31" i="2"/>
  <c r="C14" i="2"/>
  <c r="B17" i="2"/>
  <c r="A20" i="2"/>
  <c r="K22" i="2"/>
  <c r="D30" i="2"/>
  <c r="E26" i="2"/>
  <c r="K21" i="2"/>
  <c r="B16" i="2"/>
  <c r="B31" i="2"/>
  <c r="D27" i="2"/>
  <c r="B23" i="2"/>
  <c r="D17" i="2"/>
  <c r="A32" i="2"/>
  <c r="B28" i="2"/>
  <c r="D22" i="2"/>
  <c r="G13" i="2"/>
  <c r="H39" i="2" s="1"/>
  <c r="G25" i="2"/>
  <c r="I14" i="2"/>
  <c r="C24" i="2"/>
  <c r="H18" i="2"/>
  <c r="J32" i="2"/>
  <c r="K28" i="2"/>
  <c r="B25" i="2"/>
  <c r="K16" i="2"/>
  <c r="B14" i="2"/>
  <c r="A17" i="2"/>
  <c r="K19" i="2"/>
  <c r="J22" i="2"/>
  <c r="C27" i="2"/>
  <c r="B30" i="2"/>
  <c r="G14" i="2"/>
  <c r="F17" i="2"/>
  <c r="E20" i="2"/>
  <c r="D23" i="2"/>
  <c r="J29" i="2"/>
  <c r="K25" i="2"/>
  <c r="D18" i="2"/>
  <c r="H30" i="2"/>
  <c r="J24" i="2"/>
  <c r="G16" i="2"/>
  <c r="F31" i="2"/>
  <c r="H27" i="2"/>
  <c r="H25" i="2"/>
  <c r="I23" i="2"/>
  <c r="J20" i="2"/>
  <c r="K17" i="2"/>
  <c r="A15" i="2"/>
  <c r="E32" i="2"/>
  <c r="F28" i="2"/>
  <c r="G26" i="2"/>
  <c r="G24" i="2"/>
  <c r="A22" i="2"/>
  <c r="B19" i="2"/>
  <c r="C16" i="2"/>
  <c r="D13" i="2"/>
  <c r="E39" i="2" s="1"/>
  <c r="I15" i="2"/>
  <c r="K30" i="2"/>
  <c r="A27" i="2"/>
  <c r="I22" i="2"/>
  <c r="J19" i="2"/>
  <c r="A14" i="2"/>
  <c r="G15" i="2"/>
  <c r="F18" i="2"/>
  <c r="E21" i="2"/>
  <c r="D24" i="2"/>
  <c r="I25" i="2"/>
  <c r="H28" i="2"/>
  <c r="G31" i="2"/>
  <c r="B13" i="2"/>
  <c r="C39" i="2" s="1"/>
  <c r="A16" i="2"/>
  <c r="K18" i="2"/>
  <c r="J21" i="2"/>
  <c r="I31" i="2"/>
  <c r="J27" i="2"/>
  <c r="A24" i="2"/>
  <c r="C21" i="2"/>
  <c r="E15" i="2"/>
  <c r="G32" i="2"/>
  <c r="I28" i="2"/>
  <c r="I26" i="2"/>
  <c r="E22" i="2"/>
  <c r="F19" i="2"/>
  <c r="H13" i="2"/>
  <c r="I39" i="2" s="1"/>
  <c r="G29" i="2"/>
  <c r="E30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F13" i="2"/>
  <c r="G39" i="2" s="1"/>
  <c r="K14" i="2"/>
  <c r="E16" i="2"/>
  <c r="J17" i="2"/>
  <c r="D19" i="2"/>
  <c r="I20" i="2"/>
  <c r="C22" i="2"/>
  <c r="H23" i="2"/>
  <c r="D31" i="2"/>
  <c r="D29" i="2"/>
  <c r="E27" i="2"/>
  <c r="F25" i="2"/>
  <c r="E23" i="2"/>
  <c r="F20" i="2"/>
  <c r="G17" i="2"/>
  <c r="H14" i="2"/>
  <c r="B32" i="2"/>
  <c r="C30" i="2"/>
  <c r="C28" i="2"/>
  <c r="D26" i="2"/>
  <c r="E24" i="2"/>
  <c r="H21" i="2"/>
  <c r="I18" i="2"/>
  <c r="J15" i="2"/>
  <c r="K32" i="2"/>
  <c r="A31" i="2"/>
  <c r="B29" i="2"/>
  <c r="B27" i="2"/>
  <c r="C25" i="2"/>
  <c r="A23" i="2"/>
  <c r="B20" i="2"/>
  <c r="C17" i="2"/>
  <c r="D14" i="2"/>
  <c r="J31" i="2"/>
  <c r="K29" i="2"/>
  <c r="A28" i="2"/>
  <c r="A26" i="2"/>
  <c r="B24" i="2"/>
  <c r="D21" i="2"/>
  <c r="E18" i="2"/>
  <c r="F15" i="2"/>
  <c r="E40" i="2" a="1"/>
  <c r="C40" i="2" a="1"/>
  <c r="L40" i="2" a="1"/>
  <c r="F40" i="2" a="1"/>
  <c r="D40" i="2" a="1"/>
  <c r="K40" i="2" a="1"/>
  <c r="A40" i="2" a="1"/>
  <c r="G40" i="2" a="1"/>
  <c r="J40" i="2" a="1"/>
  <c r="I40" i="2" a="1"/>
  <c r="H40" i="2" a="1"/>
  <c r="H41" i="2" l="1"/>
  <c r="H43" i="2"/>
  <c r="H42" i="2"/>
  <c r="H45" i="2"/>
  <c r="H44" i="2"/>
  <c r="H40" i="2"/>
  <c r="I44" i="2"/>
  <c r="I42" i="2"/>
  <c r="I45" i="2"/>
  <c r="I43" i="2"/>
  <c r="I40" i="2"/>
  <c r="I41" i="2"/>
  <c r="J41" i="2"/>
  <c r="J45" i="2"/>
  <c r="J43" i="2"/>
  <c r="J42" i="2"/>
  <c r="J44" i="2"/>
  <c r="J40" i="2"/>
  <c r="G44" i="2"/>
  <c r="G45" i="2"/>
  <c r="G41" i="2"/>
  <c r="G42" i="2"/>
  <c r="G43" i="2"/>
  <c r="G40" i="2"/>
  <c r="B42" i="2"/>
  <c r="A40" i="2"/>
  <c r="A41" i="2"/>
  <c r="A44" i="2"/>
  <c r="B41" i="2"/>
  <c r="B43" i="2"/>
  <c r="B45" i="2"/>
  <c r="A42" i="2"/>
  <c r="B44" i="2"/>
  <c r="A43" i="2"/>
  <c r="A45" i="2"/>
  <c r="B40" i="2"/>
  <c r="K45" i="2"/>
  <c r="K40" i="2"/>
  <c r="K41" i="2"/>
  <c r="K43" i="2"/>
  <c r="K44" i="2"/>
  <c r="K42" i="2"/>
  <c r="D41" i="2"/>
  <c r="D44" i="2"/>
  <c r="D40" i="2"/>
  <c r="D45" i="2"/>
  <c r="D42" i="2"/>
  <c r="D43" i="2"/>
  <c r="F41" i="2"/>
  <c r="F40" i="2"/>
  <c r="F44" i="2"/>
  <c r="F42" i="2"/>
  <c r="F45" i="2"/>
  <c r="F43" i="2"/>
  <c r="L45" i="2"/>
  <c r="L44" i="2"/>
  <c r="L41" i="2"/>
  <c r="L43" i="2"/>
  <c r="L42" i="2"/>
  <c r="L40" i="2"/>
  <c r="C42" i="2"/>
  <c r="C43" i="2"/>
  <c r="C44" i="2"/>
  <c r="C40" i="2"/>
  <c r="C41" i="2"/>
  <c r="C45" i="2"/>
  <c r="E44" i="2"/>
  <c r="E42" i="2"/>
  <c r="E40" i="2"/>
  <c r="E43" i="2"/>
  <c r="E41" i="2"/>
  <c r="E45" i="2"/>
</calcChain>
</file>

<file path=xl/sharedStrings.xml><?xml version="1.0" encoding="utf-8"?>
<sst xmlns="http://schemas.openxmlformats.org/spreadsheetml/2006/main" count="166" uniqueCount="43">
  <si>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</si>
  <si>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</si>
  <si>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</si>
  <si>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</si>
  <si>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</si>
  <si>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</si>
  <si>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</si>
  <si>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</si>
  <si>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</si>
  <si>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</si>
  <si>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</si>
  <si>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</si>
  <si>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</si>
  <si>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</si>
  <si>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</si>
  <si>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</si>
  <si>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</si>
  <si>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</si>
  <si>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</si>
  <si>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Non-Key</t>
  </si>
  <si>
    <t>Inciting incident</t>
  </si>
  <si>
    <t>Climax 1</t>
  </si>
  <si>
    <t>Obstacle</t>
  </si>
  <si>
    <t>Crisis</t>
  </si>
  <si>
    <t>Climax 3</t>
  </si>
  <si>
    <t>Wrap-up</t>
  </si>
  <si>
    <t>Midpoint</t>
  </si>
  <si>
    <t>Climax 2</t>
  </si>
  <si>
    <t>Disaster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</si>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</sst>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"/>
  <sheetViews>
    <sheetView tabSelected="1" workbookViewId="0">
      <selection activeCell="A7" sqref="A7:XFD7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20</v>
      </c>
      <c r="H2" t="s">
        <v>19</v>
      </c>
      <c r="I2" t="s">
        <v>19</v>
      </c>
      <c r="J2" t="s">
        <v>19</v>
      </c>
      <c r="K2" t="s">
        <v>20</v>
      </c>
      <c r="L2" t="s">
        <v>19</v>
      </c>
      <c r="M2" t="s">
        <v>21</v>
      </c>
      <c r="N2" t="s">
        <v>22</v>
      </c>
      <c r="O2" t="s">
        <v>23</v>
      </c>
      <c r="P2" t="s">
        <v>19</v>
      </c>
      <c r="Q2" t="s">
        <v>22</v>
      </c>
      <c r="R2" t="s">
        <v>24</v>
      </c>
      <c r="S2" t="s">
        <v>25</v>
      </c>
    </row>
    <row r="3" spans="1:19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21</v>
      </c>
      <c r="O3" t="s">
        <v>26</v>
      </c>
      <c r="P3" t="s">
        <v>19</v>
      </c>
      <c r="Q3" t="s">
        <v>23</v>
      </c>
      <c r="R3" t="s">
        <v>27</v>
      </c>
      <c r="S3" t="s">
        <v>25</v>
      </c>
    </row>
    <row r="4" spans="1:19">
      <c r="A4" t="s">
        <v>19</v>
      </c>
      <c r="B4" t="s">
        <v>19</v>
      </c>
      <c r="C4" t="s">
        <v>19</v>
      </c>
      <c r="D4" t="s">
        <v>19</v>
      </c>
      <c r="E4" t="s">
        <v>20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21</v>
      </c>
      <c r="M4" t="s">
        <v>19</v>
      </c>
      <c r="N4" t="s">
        <v>19</v>
      </c>
      <c r="O4" t="s">
        <v>22</v>
      </c>
      <c r="P4" t="s">
        <v>26</v>
      </c>
      <c r="Q4" t="s">
        <v>28</v>
      </c>
      <c r="R4" t="s">
        <v>27</v>
      </c>
      <c r="S4" t="s">
        <v>24</v>
      </c>
    </row>
    <row r="5" spans="1:19">
      <c r="A5" t="s">
        <v>19</v>
      </c>
      <c r="B5" t="s">
        <v>19</v>
      </c>
      <c r="C5" t="s">
        <v>19</v>
      </c>
      <c r="D5" t="s">
        <v>21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26</v>
      </c>
      <c r="O5" t="s">
        <v>20</v>
      </c>
      <c r="P5" t="s">
        <v>19</v>
      </c>
      <c r="Q5" t="s">
        <v>27</v>
      </c>
      <c r="R5" t="s">
        <v>24</v>
      </c>
      <c r="S5" t="s">
        <v>25</v>
      </c>
    </row>
    <row r="6" spans="1:19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20</v>
      </c>
      <c r="N6" t="s">
        <v>21</v>
      </c>
      <c r="O6" t="s">
        <v>26</v>
      </c>
      <c r="P6" t="s">
        <v>28</v>
      </c>
      <c r="Q6" t="s">
        <v>23</v>
      </c>
      <c r="R6" t="s">
        <v>24</v>
      </c>
      <c r="S6" t="s">
        <v>25</v>
      </c>
    </row>
    <row r="7" spans="1:19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21</v>
      </c>
      <c r="O7" t="s">
        <v>27</v>
      </c>
      <c r="P7" t="s">
        <v>19</v>
      </c>
      <c r="Q7" t="s">
        <v>19</v>
      </c>
      <c r="R7" t="s">
        <v>24</v>
      </c>
      <c r="S7" t="s">
        <v>25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"/>
  <sheetViews>
    <sheetView topLeftCell="A39" workbookViewId="0">
      <selection activeCell="B40" sqref="B40:L45"/>
    </sheetView>
  </sheetViews>
  <sheetFormatPr baseColWidth="10" defaultRowHeight="16"/>
  <cols>
    <col min="1" max="1" width="16.33203125" bestFit="1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s="1" t="s">
        <v>29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0</v>
      </c>
      <c r="F2">
        <f>COUNTIFS(Sheet1!E:E,Sheet2!$A2)</f>
        <v>1</v>
      </c>
      <c r="G2">
        <f>COUNTIFS(Sheet1!F:F,Sheet2!$A2)</f>
        <v>0</v>
      </c>
      <c r="H2">
        <f>COUNTIFS(Sheet1!G:G,Sheet2!$A2)</f>
        <v>1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1</v>
      </c>
      <c r="M2">
        <f>COUNTIFS(Sheet1!L:L,Sheet2!$A2)</f>
        <v>0</v>
      </c>
      <c r="N2">
        <f>COUNTIFS(Sheet1!M:M,Sheet2!$A2)</f>
        <v>2</v>
      </c>
      <c r="O2">
        <f>COUNTIFS(Sheet1!N:N,Sheet2!$A2)</f>
        <v>0</v>
      </c>
      <c r="P2">
        <f>COUNTIFS(Sheet1!O:O,Sheet2!$A2)</f>
        <v>1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</row>
    <row r="3" spans="1:20">
      <c r="A3" s="1" t="s">
        <v>30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1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1</v>
      </c>
      <c r="N3">
        <f>COUNTIFS(Sheet1!M:M,Sheet2!$A3)</f>
        <v>1</v>
      </c>
      <c r="O3">
        <f>COUNTIFS(Sheet1!N:N,Sheet2!$A3)</f>
        <v>3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</row>
    <row r="4" spans="1:20">
      <c r="A4" s="1" t="s">
        <v>31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1</v>
      </c>
      <c r="P4">
        <f>COUNTIFS(Sheet1!O:O,Sheet2!$A4)</f>
        <v>1</v>
      </c>
      <c r="Q4">
        <f>COUNTIFS(Sheet1!P:P,Sheet2!$A4)</f>
        <v>0</v>
      </c>
      <c r="R4">
        <f>COUNTIFS(Sheet1!Q:Q,Sheet2!$A4)</f>
        <v>1</v>
      </c>
      <c r="S4">
        <f>COUNTIFS(Sheet1!R:R,Sheet2!$A4)</f>
        <v>0</v>
      </c>
      <c r="T4">
        <f>COUNTIFS(Sheet1!S:S,Sheet2!$A4)</f>
        <v>0</v>
      </c>
    </row>
    <row r="5" spans="1:20">
      <c r="A5" s="1" t="s">
        <v>32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1</v>
      </c>
      <c r="P5">
        <f>COUNTIFS(Sheet1!O:O,Sheet2!$A5)</f>
        <v>2</v>
      </c>
      <c r="Q5">
        <f>COUNTIFS(Sheet1!P:P,Sheet2!$A5)</f>
        <v>1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</row>
    <row r="6" spans="1:20">
      <c r="A6" s="1" t="s">
        <v>33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1</v>
      </c>
      <c r="R6">
        <f>COUNTIFS(Sheet1!Q:Q,Sheet2!$A6)</f>
        <v>1</v>
      </c>
      <c r="S6">
        <f>COUNTIFS(Sheet1!R:R,Sheet2!$A6)</f>
        <v>0</v>
      </c>
      <c r="T6">
        <f>COUNTIFS(Sheet1!S:S,Sheet2!$A6)</f>
        <v>0</v>
      </c>
    </row>
    <row r="7" spans="1:20">
      <c r="A7" s="1" t="s">
        <v>34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1</v>
      </c>
      <c r="Q7">
        <f>COUNTIFS(Sheet1!P:P,Sheet2!$A7)</f>
        <v>0</v>
      </c>
      <c r="R7">
        <f>COUNTIFS(Sheet1!Q:Q,Sheet2!$A7)</f>
        <v>2</v>
      </c>
      <c r="S7">
        <f>COUNTIFS(Sheet1!R:R,Sheet2!$A7)</f>
        <v>0</v>
      </c>
      <c r="T7">
        <f>COUNTIFS(Sheet1!S:S,Sheet2!$A7)</f>
        <v>0</v>
      </c>
    </row>
    <row r="8" spans="1:20">
      <c r="A8" s="1" t="s">
        <v>35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1</v>
      </c>
      <c r="Q8">
        <f>COUNTIFS(Sheet1!P:P,Sheet2!$A8)</f>
        <v>0</v>
      </c>
      <c r="R8">
        <f>COUNTIFS(Sheet1!Q:Q,Sheet2!$A8)</f>
        <v>1</v>
      </c>
      <c r="S8">
        <f>COUNTIFS(Sheet1!R:R,Sheet2!$A8)</f>
        <v>2</v>
      </c>
      <c r="T8">
        <f>COUNTIFS(Sheet1!S:S,Sheet2!$A8)</f>
        <v>0</v>
      </c>
    </row>
    <row r="9" spans="1:20">
      <c r="A9" s="1" t="s">
        <v>36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4</v>
      </c>
      <c r="T9">
        <f>COUNTIFS(Sheet1!S:S,Sheet2!$A9)</f>
        <v>1</v>
      </c>
    </row>
    <row r="10" spans="1:20">
      <c r="A10" s="1" t="s">
        <v>37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5</v>
      </c>
    </row>
    <row r="11" spans="1:20">
      <c r="A11" s="1" t="s">
        <v>38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6</v>
      </c>
      <c r="E11">
        <f>COUNTIFS(Sheet1!D:D,Sheet2!$A11)</f>
        <v>5</v>
      </c>
      <c r="F11">
        <f>COUNTIFS(Sheet1!E:E,Sheet2!$A11)</f>
        <v>5</v>
      </c>
      <c r="G11">
        <f>COUNTIFS(Sheet1!F:F,Sheet2!$A11)</f>
        <v>6</v>
      </c>
      <c r="H11">
        <f>COUNTIFS(Sheet1!G:G,Sheet2!$A11)</f>
        <v>5</v>
      </c>
      <c r="I11">
        <f>COUNTIFS(Sheet1!H:H,Sheet2!$A11)</f>
        <v>6</v>
      </c>
      <c r="J11">
        <f>COUNTIFS(Sheet1!I:I,Sheet2!$A11)</f>
        <v>6</v>
      </c>
      <c r="K11">
        <f>COUNTIFS(Sheet1!J:J,Sheet2!$A11)</f>
        <v>6</v>
      </c>
      <c r="L11">
        <f>COUNTIFS(Sheet1!K:K,Sheet2!$A11)</f>
        <v>5</v>
      </c>
      <c r="M11">
        <f>COUNTIFS(Sheet1!L:L,Sheet2!$A11)</f>
        <v>5</v>
      </c>
      <c r="N11">
        <f>COUNTIFS(Sheet1!M:M,Sheet2!$A11)</f>
        <v>3</v>
      </c>
      <c r="O11">
        <f>COUNTIFS(Sheet1!N:N,Sheet2!$A11)</f>
        <v>1</v>
      </c>
      <c r="P11">
        <f>COUNTIFS(Sheet1!O:O,Sheet2!$A11)</f>
        <v>0</v>
      </c>
      <c r="Q11">
        <f>COUNTIFS(Sheet1!P:P,Sheet2!$A11)</f>
        <v>4</v>
      </c>
      <c r="R11">
        <f>COUNTIFS(Sheet1!Q:Q,Sheet2!$A11)</f>
        <v>1</v>
      </c>
      <c r="S11">
        <f>COUNTIFS(Sheet1!R:R,Sheet2!$A11)</f>
        <v>0</v>
      </c>
      <c r="T11">
        <f>COUNTIFS(Sheet1!S:S,Sheet2!$A11)</f>
        <v>0</v>
      </c>
    </row>
    <row r="13" spans="1:20">
      <c r="A13">
        <f t="array" ref="A13:K32">TRANSPOSE(A1:T11)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0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20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20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>
      <c r="A18" t="str">
        <v>Scene 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</row>
    <row r="24" spans="1:11">
      <c r="A24" t="str">
        <v>Scene 11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</row>
    <row r="25" spans="1:11">
      <c r="A25" t="str">
        <v>Scene 12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</row>
    <row r="26" spans="1:11">
      <c r="A26" t="str">
        <v>Scene 13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</row>
    <row r="27" spans="1:11">
      <c r="A27" t="str">
        <v>Scene 14</v>
      </c>
      <c r="B27">
        <v>0</v>
      </c>
      <c r="C27">
        <v>3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t="str">
        <v>Scene 15</v>
      </c>
      <c r="B28">
        <v>1</v>
      </c>
      <c r="C28">
        <v>0</v>
      </c>
      <c r="D28">
        <v>1</v>
      </c>
      <c r="E28">
        <v>2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>
      <c r="A30" t="str">
        <v>Scene 17</v>
      </c>
      <c r="B30">
        <v>0</v>
      </c>
      <c r="C30">
        <v>0</v>
      </c>
      <c r="D30">
        <v>1</v>
      </c>
      <c r="E30">
        <v>0</v>
      </c>
      <c r="F30">
        <v>1</v>
      </c>
      <c r="G30">
        <v>2</v>
      </c>
      <c r="H30">
        <v>1</v>
      </c>
      <c r="I30">
        <v>0</v>
      </c>
      <c r="J30">
        <v>0</v>
      </c>
      <c r="K30">
        <v>1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4</v>
      </c>
      <c r="J31">
        <v>0</v>
      </c>
      <c r="K31">
        <v>0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5</v>
      </c>
      <c r="K32">
        <v>0</v>
      </c>
    </row>
    <row r="34" spans="1:12">
      <c r="A34" t="s">
        <v>39</v>
      </c>
    </row>
    <row r="36" spans="1:12">
      <c r="A36" t="s">
        <v>40</v>
      </c>
      <c r="B36" s="2">
        <v>0.05</v>
      </c>
    </row>
    <row r="37" spans="1:12">
      <c r="A37" t="s">
        <v>41</v>
      </c>
      <c r="B37" s="3">
        <v>2</v>
      </c>
    </row>
    <row r="39" spans="1:12">
      <c r="B39" t="s">
        <v>42</v>
      </c>
      <c r="C39" t="str">
        <f>B13</f>
        <v>Inciting incident</v>
      </c>
      <c r="D39" t="str">
        <f t="shared" ref="D39:L39" si="0">C13</f>
        <v>Climax 1</v>
      </c>
      <c r="E39" t="str">
        <f t="shared" si="0"/>
        <v>Obstacle</v>
      </c>
      <c r="F39" t="str">
        <f t="shared" si="0"/>
        <v>Midpoint</v>
      </c>
      <c r="G39" t="str">
        <f t="shared" si="0"/>
        <v>Disaster</v>
      </c>
      <c r="H39" t="str">
        <f t="shared" si="0"/>
        <v>Crisis</v>
      </c>
      <c r="I39" t="str">
        <f t="shared" si="0"/>
        <v>Climax 2</v>
      </c>
      <c r="J39" t="str">
        <f t="shared" si="0"/>
        <v>Climax 3</v>
      </c>
      <c r="K39" t="str">
        <f t="shared" si="0"/>
        <v>Wrap-up</v>
      </c>
      <c r="L39" t="str">
        <f t="shared" si="0"/>
        <v>Non-key</v>
      </c>
    </row>
    <row r="40" spans="1:12">
      <c r="A40" t="str">
        <f t="array" ref="A40:B45">[1]!KAPPA(B14:K32,0,TRUE,B36,B37)</f>
        <v>kappa</v>
      </c>
      <c r="B40" s="4">
        <v>0.36558773424190805</v>
      </c>
      <c r="C40" s="5">
        <f t="array" ref="C40:C45">[1]!KAPPA(B14:K32, 1,,B36,B37)</f>
        <v>1.4814814814814763E-2</v>
      </c>
      <c r="D40" s="6">
        <f t="array" ref="D40:D45">[1]!KAPPA(B14:K32, 2,,B36,B37)</f>
        <v>0.1555555555555555</v>
      </c>
      <c r="E40" s="6">
        <f t="array" ref="E40:E45">[1]!KAPPA(B14:K32, 3,,B36,B37)</f>
        <v>-2.7027027027027084E-2</v>
      </c>
      <c r="F40" s="6">
        <f t="array" ref="F40:F45">[1]!KAPPA(B14:K32, 4,,B36,B37)</f>
        <v>6.727272727272722E-2</v>
      </c>
      <c r="G40" s="6">
        <f t="array" ref="G40:G45">[1]!KAPPA(B14:K32, 5,,B36,B37)</f>
        <v>-1.7857142857142912E-2</v>
      </c>
      <c r="H40" s="6">
        <f t="array" ref="H40:H45">[1]!KAPPA(B14:K32, 6,,B36,B37)</f>
        <v>0.10990990990990986</v>
      </c>
      <c r="I40" s="6">
        <f t="array" ref="I40:I45">[1]!KAPPA(B14:K32, 7,,B36,B37)</f>
        <v>6.727272727272722E-2</v>
      </c>
      <c r="J40" s="6">
        <f t="array" ref="J40:J45">[1]!KAPPA(B14:K32, 8,,B36,B37)</f>
        <v>0.45614678899082567</v>
      </c>
      <c r="K40" s="6">
        <f t="array" ref="K40:K45">[1]!KAPPA(B14:K32, 9,,B36,B37)</f>
        <v>0.79082568807339448</v>
      </c>
      <c r="L40" s="7">
        <f t="array" ref="L40:L45">[1]!KAPPA(B14:K32, 10,,B36,B37)</f>
        <v>0.58947368421052637</v>
      </c>
    </row>
    <row r="41" spans="1:12">
      <c r="A41" t="str">
        <v>s.e.</v>
      </c>
      <c r="B41" s="8">
        <v>2.9723109036845E-2</v>
      </c>
      <c r="C41" s="9">
        <v>5.923488777590924E-2</v>
      </c>
      <c r="D41" s="10">
        <v>5.923488777590924E-2</v>
      </c>
      <c r="E41" s="10">
        <v>5.923488777590924E-2</v>
      </c>
      <c r="F41" s="10">
        <v>5.923488777590924E-2</v>
      </c>
      <c r="G41" s="10">
        <v>5.923488777590924E-2</v>
      </c>
      <c r="H41" s="10">
        <v>5.923488777590924E-2</v>
      </c>
      <c r="I41" s="10">
        <v>5.923488777590924E-2</v>
      </c>
      <c r="J41" s="10">
        <v>5.923488777590924E-2</v>
      </c>
      <c r="K41" s="10">
        <v>5.923488777590924E-2</v>
      </c>
      <c r="L41" s="11">
        <v>5.923488777590924E-2</v>
      </c>
    </row>
    <row r="42" spans="1:12">
      <c r="A42" t="str">
        <v>z-stat</v>
      </c>
      <c r="B42" s="8">
        <v>12.299781082413775</v>
      </c>
      <c r="C42" s="9">
        <v>0.25010285949828254</v>
      </c>
      <c r="D42" s="10">
        <v>2.6260800247319751</v>
      </c>
      <c r="E42" s="10">
        <v>-0.45626873016578828</v>
      </c>
      <c r="F42" s="10">
        <v>1.1356943483581134</v>
      </c>
      <c r="G42" s="10">
        <v>-0.30146326814525326</v>
      </c>
      <c r="H42" s="10">
        <v>1.8554928360075342</v>
      </c>
      <c r="I42" s="10">
        <v>1.1356943483581134</v>
      </c>
      <c r="J42" s="10">
        <v>7.7006440987356788</v>
      </c>
      <c r="K42" s="10">
        <v>13.350674201750111</v>
      </c>
      <c r="L42" s="11">
        <v>9.9514611463527523</v>
      </c>
    </row>
    <row r="43" spans="1:12">
      <c r="A43" t="str">
        <v>p-value</v>
      </c>
      <c r="B43" s="8">
        <v>0</v>
      </c>
      <c r="C43" s="9">
        <v>0.80250780468003624</v>
      </c>
      <c r="D43" s="10">
        <v>8.6374507936106681E-3</v>
      </c>
      <c r="E43" s="10">
        <v>0.6481967470654868</v>
      </c>
      <c r="F43" s="10">
        <v>0.25608450671723038</v>
      </c>
      <c r="G43" s="10">
        <v>0.76306125568469962</v>
      </c>
      <c r="H43" s="10">
        <v>6.352588130952852E-2</v>
      </c>
      <c r="I43" s="10">
        <v>0.25608450671723038</v>
      </c>
      <c r="J43" s="10">
        <v>1.354472090042691E-14</v>
      </c>
      <c r="K43" s="10">
        <v>0</v>
      </c>
      <c r="L43" s="11">
        <v>0</v>
      </c>
    </row>
    <row r="44" spans="1:12">
      <c r="A44" t="str">
        <v>lower</v>
      </c>
      <c r="B44" s="8">
        <v>0.30733151102113482</v>
      </c>
      <c r="C44" s="9">
        <v>-0.10128343185423923</v>
      </c>
      <c r="D44" s="10">
        <v>3.9457308886501515E-2</v>
      </c>
      <c r="E44" s="10">
        <v>-0.14312527369608108</v>
      </c>
      <c r="F44" s="10">
        <v>-4.8825519396326768E-2</v>
      </c>
      <c r="G44" s="10">
        <v>-0.1339553895261969</v>
      </c>
      <c r="H44" s="10">
        <v>-6.1883367591441312E-3</v>
      </c>
      <c r="I44" s="10">
        <v>-4.8825519396326768E-2</v>
      </c>
      <c r="J44" s="10">
        <v>0.34004854232177167</v>
      </c>
      <c r="K44" s="10">
        <v>0.67472744140434049</v>
      </c>
      <c r="L44" s="11">
        <v>0.47337543754147238</v>
      </c>
    </row>
    <row r="45" spans="1:12">
      <c r="A45" t="str">
        <v>upper</v>
      </c>
      <c r="B45" s="12">
        <v>0.42384395746268128</v>
      </c>
      <c r="C45" s="13">
        <v>0.13091306148386875</v>
      </c>
      <c r="D45" s="14">
        <v>0.2716538022246095</v>
      </c>
      <c r="E45" s="14">
        <v>8.9071219642026897E-2</v>
      </c>
      <c r="F45" s="14">
        <v>0.1833709739417812</v>
      </c>
      <c r="G45" s="14">
        <v>9.8241103811911076E-2</v>
      </c>
      <c r="H45" s="14">
        <v>0.22600815657896384</v>
      </c>
      <c r="I45" s="14">
        <v>0.1833709739417812</v>
      </c>
      <c r="J45" s="14">
        <v>0.57224503565987961</v>
      </c>
      <c r="K45" s="14">
        <v>0.90692393474244848</v>
      </c>
      <c r="L45" s="15">
        <v>0.70557193087958037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2019-05-19T15:40:01Z</dcterms:modified>
</cp:coreProperties>
</file>